
<file path=[Content_Types].xml><?xml version="1.0" encoding="utf-8"?>
<Types xmlns="http://schemas.openxmlformats.org/package/2006/content-types">
  <Default Extension="bin" ContentType="application/vnd.openxmlformats-officedocument.spreadsheetml.printerSetting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SunitaPfitzner\Downloads\"/>
    </mc:Choice>
  </mc:AlternateContent>
  <xr:revisionPtr revIDLastSave="0" documentId="13_ncr:1_{99945DBC-B07C-4FB7-8B3D-3D4948A6D6B4}" xr6:coauthVersionLast="47" xr6:coauthVersionMax="47" xr10:uidLastSave="{00000000-0000-0000-0000-000000000000}"/>
  <bookViews>
    <workbookView xWindow="-108" yWindow="-108" windowWidth="23256" windowHeight="12456" tabRatio="883"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4" r:id="rId53"/>
    <sheet name="Table 51" sheetId="55" r:id="rId54"/>
    <sheet name="Table 52" sheetId="56" r:id="rId55"/>
    <sheet name="Table 53" sheetId="57" r:id="rId56"/>
    <sheet name="Table 54" sheetId="58" r:id="rId57"/>
    <sheet name="Table 55" sheetId="59" r:id="rId58"/>
    <sheet name="Table 56" sheetId="60" r:id="rId59"/>
    <sheet name="Table 57" sheetId="61" r:id="rId60"/>
    <sheet name="Table 58" sheetId="62" r:id="rId61"/>
    <sheet name="Table 59" sheetId="53" r:id="rId62"/>
    <sheet name="Table 60" sheetId="110" r:id="rId63"/>
    <sheet name="Table 61" sheetId="111" r:id="rId64"/>
    <sheet name="Table 62" sheetId="112" r:id="rId65"/>
    <sheet name="Table 63" sheetId="113" r:id="rId66"/>
    <sheet name="Table 64" sheetId="114" r:id="rId67"/>
    <sheet name="Table 65" sheetId="115" r:id="rId68"/>
    <sheet name="Table 66" sheetId="116" r:id="rId69"/>
    <sheet name="Table 67" sheetId="117" r:id="rId70"/>
    <sheet name="Table 68" sheetId="118" r:id="rId71"/>
    <sheet name="Table 69" sheetId="64" r:id="rId72"/>
    <sheet name="Table 70" sheetId="65" r:id="rId73"/>
    <sheet name="Table 71" sheetId="66" r:id="rId74"/>
    <sheet name="Table 72" sheetId="67" r:id="rId75"/>
    <sheet name="Table 73" sheetId="68" r:id="rId76"/>
    <sheet name="Table 74" sheetId="69" r:id="rId77"/>
    <sheet name="Table 75" sheetId="70" r:id="rId78"/>
    <sheet name="Table 76" sheetId="71" r:id="rId79"/>
    <sheet name="Table 77" sheetId="63" r:id="rId80"/>
    <sheet name="Table 78" sheetId="119" r:id="rId81"/>
    <sheet name="Table 79" sheetId="120" r:id="rId82"/>
    <sheet name="Table 80" sheetId="121" r:id="rId83"/>
    <sheet name="Table 81" sheetId="122" r:id="rId84"/>
    <sheet name="Table 82" sheetId="123" r:id="rId85"/>
    <sheet name="Table 83" sheetId="124" r:id="rId86"/>
    <sheet name="Table 84" sheetId="125" r:id="rId87"/>
    <sheet name="Table 85" sheetId="72" r:id="rId88"/>
    <sheet name="Table 86" sheetId="73" r:id="rId89"/>
    <sheet name="Table 87" sheetId="74" r:id="rId90"/>
    <sheet name="Table 88" sheetId="75" r:id="rId91"/>
    <sheet name="Table 89" sheetId="76" r:id="rId92"/>
    <sheet name="Table 90" sheetId="77" r:id="rId93"/>
    <sheet name="Table 91" sheetId="78" r:id="rId94"/>
    <sheet name="Table 92" sheetId="79" r:id="rId95"/>
    <sheet name="Table 93" sheetId="80" r:id="rId96"/>
    <sheet name="Table 94" sheetId="81" r:id="rId97"/>
    <sheet name="Table 95" sheetId="82" r:id="rId98"/>
    <sheet name="Table 96" sheetId="83" r:id="rId99"/>
    <sheet name="Table 97" sheetId="84" r:id="rId100"/>
    <sheet name="Table 98" sheetId="85" r:id="rId101"/>
    <sheet name="Table 99" sheetId="86" r:id="rId102"/>
    <sheet name="Table 100" sheetId="87" r:id="rId103"/>
    <sheet name="Table 101" sheetId="88" r:id="rId104"/>
    <sheet name="Table 102" sheetId="89" r:id="rId105"/>
    <sheet name="Table 103" sheetId="90" r:id="rId106"/>
    <sheet name="Table 104" sheetId="91" r:id="rId107"/>
    <sheet name="Table 105" sheetId="92" r:id="rId108"/>
    <sheet name="Table 106" sheetId="93" r:id="rId109"/>
    <sheet name="Table 107" sheetId="94" r:id="rId110"/>
    <sheet name="Table 108" sheetId="95" r:id="rId111"/>
    <sheet name="Table 109" sheetId="96" r:id="rId112"/>
    <sheet name="Table 110" sheetId="97" r:id="rId113"/>
    <sheet name="Table 111" sheetId="98" r:id="rId114"/>
    <sheet name="Table 112" sheetId="99" r:id="rId115"/>
    <sheet name="Table 113" sheetId="100" r:id="rId116"/>
    <sheet name="Table 114" sheetId="101" r:id="rId117"/>
    <sheet name="Table  115" sheetId="102" r:id="rId118"/>
    <sheet name="Table 116" sheetId="103" r:id="rId119"/>
    <sheet name="Table 117" sheetId="104" r:id="rId120"/>
    <sheet name="Table 118" sheetId="105" r:id="rId121"/>
    <sheet name="Table 119" sheetId="106" r:id="rId122"/>
    <sheet name="Table 120" sheetId="107" r:id="rId123"/>
    <sheet name="Table 121" sheetId="108" r:id="rId124"/>
    <sheet name="Table 122" sheetId="109" r:id="rId1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0" l="1"/>
  <c r="E13" i="10"/>
  <c r="F13" i="10"/>
  <c r="G13" i="10"/>
  <c r="H13" i="10"/>
  <c r="I13" i="10"/>
  <c r="J13" i="10"/>
  <c r="J14" i="10" s="1"/>
  <c r="C13" i="10"/>
  <c r="C14" i="10"/>
  <c r="G14" i="10"/>
  <c r="H14" i="10"/>
  <c r="I14" i="10"/>
  <c r="J12" i="10"/>
  <c r="I12" i="10"/>
  <c r="H12" i="10"/>
  <c r="G12" i="10"/>
  <c r="F12" i="10"/>
  <c r="F14" i="10" s="1"/>
  <c r="E12" i="10"/>
  <c r="D12" i="10"/>
  <c r="C12" i="10"/>
  <c r="C16" i="12"/>
  <c r="D17" i="109"/>
  <c r="E17" i="109"/>
  <c r="G17" i="109"/>
  <c r="H17" i="109"/>
  <c r="I17" i="109"/>
  <c r="J17" i="109"/>
  <c r="K17" i="109"/>
  <c r="L17" i="109"/>
  <c r="N17" i="109"/>
  <c r="O17" i="109"/>
  <c r="P17" i="109"/>
  <c r="Q17" i="109"/>
  <c r="S17" i="109"/>
  <c r="T17" i="109"/>
  <c r="U17" i="109"/>
  <c r="V17" i="109"/>
  <c r="W17" i="109"/>
  <c r="X17" i="109"/>
  <c r="Y17" i="109"/>
  <c r="Z17" i="109"/>
  <c r="AA17" i="109"/>
  <c r="AB17" i="109"/>
  <c r="AD17" i="109"/>
  <c r="AE17" i="109"/>
  <c r="AF17" i="109"/>
  <c r="AG17" i="109"/>
  <c r="AI17" i="109"/>
  <c r="AJ17" i="109"/>
  <c r="AK17" i="109"/>
  <c r="AM17" i="109"/>
  <c r="AN17" i="109"/>
  <c r="AO17" i="109"/>
  <c r="AQ17" i="109"/>
  <c r="AR17" i="109"/>
  <c r="AS17" i="109"/>
  <c r="AT17" i="109"/>
  <c r="AU17" i="109"/>
  <c r="C17" i="109"/>
  <c r="AR16" i="18"/>
  <c r="AQ16" i="18"/>
  <c r="AI16" i="18"/>
  <c r="AG16" i="18"/>
  <c r="AB16" i="18"/>
  <c r="AA16" i="18"/>
  <c r="U16" i="18"/>
  <c r="T16" i="18"/>
  <c r="O16" i="18"/>
  <c r="N16" i="18"/>
  <c r="G16" i="18"/>
  <c r="E16" i="18"/>
  <c r="AU15" i="18"/>
  <c r="AU16" i="18" s="1"/>
  <c r="AT15" i="18"/>
  <c r="AT16" i="18" s="1"/>
  <c r="AS15" i="18"/>
  <c r="AS16" i="18" s="1"/>
  <c r="AR15" i="18"/>
  <c r="AQ15" i="18"/>
  <c r="AO15" i="18"/>
  <c r="AO16" i="18" s="1"/>
  <c r="AN15" i="18"/>
  <c r="AN16" i="18" s="1"/>
  <c r="AM15" i="18"/>
  <c r="AM16" i="18" s="1"/>
  <c r="AK15" i="18"/>
  <c r="AK16" i="18" s="1"/>
  <c r="AJ15" i="18"/>
  <c r="AJ16" i="18" s="1"/>
  <c r="AI15" i="18"/>
  <c r="AG15" i="18"/>
  <c r="AF15" i="18"/>
  <c r="AF16" i="18" s="1"/>
  <c r="AE15" i="18"/>
  <c r="AE16" i="18" s="1"/>
  <c r="AD15" i="18"/>
  <c r="AD16" i="18" s="1"/>
  <c r="AB15" i="18"/>
  <c r="AA15" i="18"/>
  <c r="Z15" i="18"/>
  <c r="Z16" i="18" s="1"/>
  <c r="Y15" i="18"/>
  <c r="Y16" i="18" s="1"/>
  <c r="X15" i="18"/>
  <c r="X16" i="18" s="1"/>
  <c r="W15" i="18"/>
  <c r="W16" i="18" s="1"/>
  <c r="V15" i="18"/>
  <c r="V16" i="18" s="1"/>
  <c r="U15" i="18"/>
  <c r="T15" i="18"/>
  <c r="S15" i="18"/>
  <c r="S16" i="18" s="1"/>
  <c r="Q15" i="18"/>
  <c r="Q16" i="18" s="1"/>
  <c r="P15" i="18"/>
  <c r="P16" i="18" s="1"/>
  <c r="O15" i="18"/>
  <c r="N15" i="18"/>
  <c r="L15" i="18"/>
  <c r="L16" i="18" s="1"/>
  <c r="K15" i="18"/>
  <c r="K16" i="18" s="1"/>
  <c r="J15" i="18"/>
  <c r="J16" i="18" s="1"/>
  <c r="I15" i="18"/>
  <c r="I16" i="18" s="1"/>
  <c r="H15" i="18"/>
  <c r="H16" i="18" s="1"/>
  <c r="G15" i="18"/>
  <c r="E15" i="18"/>
  <c r="D15" i="18"/>
  <c r="D16" i="18" s="1"/>
  <c r="C15" i="18"/>
  <c r="C16" i="18" s="1"/>
  <c r="AQ16" i="17"/>
  <c r="AO16" i="17"/>
  <c r="AM16" i="17"/>
  <c r="AK16" i="17"/>
  <c r="AI16" i="17"/>
  <c r="AA16" i="17"/>
  <c r="Z16" i="17"/>
  <c r="X16" i="17"/>
  <c r="W16" i="17"/>
  <c r="U16" i="17"/>
  <c r="N16" i="17"/>
  <c r="L16" i="17"/>
  <c r="J16" i="17"/>
  <c r="I16" i="17"/>
  <c r="G16" i="17"/>
  <c r="AU15" i="17"/>
  <c r="AU16" i="17" s="1"/>
  <c r="AT15" i="17"/>
  <c r="AT16" i="17" s="1"/>
  <c r="AS15" i="17"/>
  <c r="AS16" i="17" s="1"/>
  <c r="AR15" i="17"/>
  <c r="AR16" i="17" s="1"/>
  <c r="AQ15" i="17"/>
  <c r="AO15" i="17"/>
  <c r="AN15" i="17"/>
  <c r="AN16" i="17" s="1"/>
  <c r="AM15" i="17"/>
  <c r="AK15" i="17"/>
  <c r="AJ15" i="17"/>
  <c r="AJ16" i="17" s="1"/>
  <c r="AI15" i="17"/>
  <c r="AG15" i="17"/>
  <c r="AG16" i="17" s="1"/>
  <c r="AF15" i="17"/>
  <c r="AF16" i="17" s="1"/>
  <c r="AE15" i="17"/>
  <c r="AE16" i="17" s="1"/>
  <c r="AD15" i="17"/>
  <c r="AD16" i="17" s="1"/>
  <c r="AB15" i="17"/>
  <c r="AB16" i="17" s="1"/>
  <c r="AA15" i="17"/>
  <c r="Z15" i="17"/>
  <c r="Y15" i="17"/>
  <c r="Y16" i="17" s="1"/>
  <c r="X15" i="17"/>
  <c r="W15" i="17"/>
  <c r="V15" i="17"/>
  <c r="V16" i="17" s="1"/>
  <c r="U15" i="17"/>
  <c r="T15" i="17"/>
  <c r="T16" i="17" s="1"/>
  <c r="S15" i="17"/>
  <c r="S16" i="17" s="1"/>
  <c r="Q15" i="17"/>
  <c r="Q16" i="17" s="1"/>
  <c r="P15" i="17"/>
  <c r="P16" i="17" s="1"/>
  <c r="O15" i="17"/>
  <c r="O16" i="17" s="1"/>
  <c r="N15" i="17"/>
  <c r="L15" i="17"/>
  <c r="K15" i="17"/>
  <c r="K16" i="17" s="1"/>
  <c r="J15" i="17"/>
  <c r="I15" i="17"/>
  <c r="H15" i="17"/>
  <c r="H16" i="17" s="1"/>
  <c r="G15" i="17"/>
  <c r="E15" i="17"/>
  <c r="E16" i="17" s="1"/>
  <c r="D15" i="17"/>
  <c r="D16" i="17" s="1"/>
  <c r="C15" i="17"/>
  <c r="C16" i="17" s="1"/>
  <c r="AS16" i="16"/>
  <c r="AO16" i="16"/>
  <c r="AN16" i="16"/>
  <c r="AJ16" i="16"/>
  <c r="AI16" i="16"/>
  <c r="AG16" i="16"/>
  <c r="AD16" i="16"/>
  <c r="Z16" i="16"/>
  <c r="Y16" i="16"/>
  <c r="V16" i="16"/>
  <c r="U16" i="16"/>
  <c r="T16" i="16"/>
  <c r="P16" i="16"/>
  <c r="L16" i="16"/>
  <c r="K16" i="16"/>
  <c r="H16" i="16"/>
  <c r="G16" i="16"/>
  <c r="E16" i="16"/>
  <c r="AU15" i="16"/>
  <c r="AU16" i="16" s="1"/>
  <c r="AT15" i="16"/>
  <c r="AT16" i="16" s="1"/>
  <c r="AS15" i="16"/>
  <c r="AR15" i="16"/>
  <c r="AR16" i="16" s="1"/>
  <c r="AQ15" i="16"/>
  <c r="AQ16" i="16" s="1"/>
  <c r="AO15" i="16"/>
  <c r="AN15" i="16"/>
  <c r="AM15" i="16"/>
  <c r="AM16" i="16" s="1"/>
  <c r="AK15" i="16"/>
  <c r="AK16" i="16" s="1"/>
  <c r="AJ15" i="16"/>
  <c r="AI15" i="16"/>
  <c r="AG15" i="16"/>
  <c r="AF15" i="16"/>
  <c r="AF16" i="16" s="1"/>
  <c r="AE15" i="16"/>
  <c r="AE16" i="16" s="1"/>
  <c r="AD15" i="16"/>
  <c r="AB15" i="16"/>
  <c r="AB16" i="16" s="1"/>
  <c r="AA15" i="16"/>
  <c r="AA16" i="16" s="1"/>
  <c r="Z15" i="16"/>
  <c r="Y15" i="16"/>
  <c r="X15" i="16"/>
  <c r="X16" i="16" s="1"/>
  <c r="W15" i="16"/>
  <c r="W16" i="16" s="1"/>
  <c r="V15" i="16"/>
  <c r="U15" i="16"/>
  <c r="T15" i="16"/>
  <c r="S15" i="16"/>
  <c r="S16" i="16" s="1"/>
  <c r="Q15" i="16"/>
  <c r="Q16" i="16" s="1"/>
  <c r="P15" i="16"/>
  <c r="O15" i="16"/>
  <c r="O16" i="16" s="1"/>
  <c r="N15" i="16"/>
  <c r="N16" i="16" s="1"/>
  <c r="L15" i="16"/>
  <c r="K15" i="16"/>
  <c r="J15" i="16"/>
  <c r="J16" i="16" s="1"/>
  <c r="I15" i="16"/>
  <c r="I16" i="16" s="1"/>
  <c r="H15" i="16"/>
  <c r="G15" i="16"/>
  <c r="E15" i="16"/>
  <c r="D15" i="16"/>
  <c r="D16" i="16" s="1"/>
  <c r="C15" i="16"/>
  <c r="C16" i="16" s="1"/>
  <c r="AR16" i="15"/>
  <c r="AQ16" i="15"/>
  <c r="AI16" i="15"/>
  <c r="AG16" i="15"/>
  <c r="AB16" i="15"/>
  <c r="AA16" i="15"/>
  <c r="U16" i="15"/>
  <c r="T16" i="15"/>
  <c r="O16" i="15"/>
  <c r="N16" i="15"/>
  <c r="G16" i="15"/>
  <c r="E16" i="15"/>
  <c r="AU15" i="15"/>
  <c r="AU16" i="15" s="1"/>
  <c r="AT15" i="15"/>
  <c r="AT16" i="15" s="1"/>
  <c r="AS15" i="15"/>
  <c r="AS16" i="15" s="1"/>
  <c r="AR15" i="15"/>
  <c r="AQ15" i="15"/>
  <c r="AO15" i="15"/>
  <c r="AO16" i="15" s="1"/>
  <c r="AN15" i="15"/>
  <c r="AN16" i="15" s="1"/>
  <c r="AM15" i="15"/>
  <c r="AM16" i="15" s="1"/>
  <c r="AK15" i="15"/>
  <c r="AK16" i="15" s="1"/>
  <c r="AJ15" i="15"/>
  <c r="AJ16" i="15" s="1"/>
  <c r="AI15" i="15"/>
  <c r="AG15" i="15"/>
  <c r="AF15" i="15"/>
  <c r="AF16" i="15" s="1"/>
  <c r="AE15" i="15"/>
  <c r="AE16" i="15" s="1"/>
  <c r="AD15" i="15"/>
  <c r="AD16" i="15" s="1"/>
  <c r="AB15" i="15"/>
  <c r="AA15" i="15"/>
  <c r="Z15" i="15"/>
  <c r="Z16" i="15" s="1"/>
  <c r="Y15" i="15"/>
  <c r="Y16" i="15" s="1"/>
  <c r="X15" i="15"/>
  <c r="X16" i="15" s="1"/>
  <c r="W15" i="15"/>
  <c r="W16" i="15" s="1"/>
  <c r="V15" i="15"/>
  <c r="V16" i="15" s="1"/>
  <c r="U15" i="15"/>
  <c r="T15" i="15"/>
  <c r="S15" i="15"/>
  <c r="S16" i="15" s="1"/>
  <c r="Q15" i="15"/>
  <c r="Q16" i="15" s="1"/>
  <c r="P15" i="15"/>
  <c r="P16" i="15" s="1"/>
  <c r="O15" i="15"/>
  <c r="N15" i="15"/>
  <c r="L15" i="15"/>
  <c r="L16" i="15" s="1"/>
  <c r="K15" i="15"/>
  <c r="K16" i="15" s="1"/>
  <c r="J15" i="15"/>
  <c r="J16" i="15" s="1"/>
  <c r="I15" i="15"/>
  <c r="I16" i="15" s="1"/>
  <c r="H15" i="15"/>
  <c r="H16" i="15" s="1"/>
  <c r="G15" i="15"/>
  <c r="E15" i="15"/>
  <c r="D15" i="15"/>
  <c r="D16" i="15" s="1"/>
  <c r="C15" i="15"/>
  <c r="C16" i="15" s="1"/>
  <c r="AS16" i="14"/>
  <c r="AO16" i="14"/>
  <c r="AN16" i="14"/>
  <c r="AM16" i="14"/>
  <c r="AG16" i="14"/>
  <c r="AD16" i="14"/>
  <c r="Z16" i="14"/>
  <c r="Y16" i="14"/>
  <c r="X16" i="14"/>
  <c r="T16" i="14"/>
  <c r="P16" i="14"/>
  <c r="L16" i="14"/>
  <c r="K16" i="14"/>
  <c r="J16" i="14"/>
  <c r="E16" i="14"/>
  <c r="AU15" i="14"/>
  <c r="AU16" i="14" s="1"/>
  <c r="AT15" i="14"/>
  <c r="AT16" i="14" s="1"/>
  <c r="AS15" i="14"/>
  <c r="AR15" i="14"/>
  <c r="AR16" i="14" s="1"/>
  <c r="AQ15" i="14"/>
  <c r="AQ16" i="14" s="1"/>
  <c r="AO15" i="14"/>
  <c r="AN15" i="14"/>
  <c r="AM15" i="14"/>
  <c r="AK15" i="14"/>
  <c r="AK16" i="14" s="1"/>
  <c r="AJ15" i="14"/>
  <c r="AJ16" i="14" s="1"/>
  <c r="AI15" i="14"/>
  <c r="AI16" i="14" s="1"/>
  <c r="AG15" i="14"/>
  <c r="AF15" i="14"/>
  <c r="AF16" i="14" s="1"/>
  <c r="AE15" i="14"/>
  <c r="AE16" i="14" s="1"/>
  <c r="AD15" i="14"/>
  <c r="AB15" i="14"/>
  <c r="AB16" i="14" s="1"/>
  <c r="AA15" i="14"/>
  <c r="AA16" i="14" s="1"/>
  <c r="Z15" i="14"/>
  <c r="Y15" i="14"/>
  <c r="X15" i="14"/>
  <c r="W15" i="14"/>
  <c r="W16" i="14" s="1"/>
  <c r="V15" i="14"/>
  <c r="V16" i="14" s="1"/>
  <c r="U15" i="14"/>
  <c r="U16" i="14" s="1"/>
  <c r="T15" i="14"/>
  <c r="S15" i="14"/>
  <c r="S16" i="14" s="1"/>
  <c r="Q15" i="14"/>
  <c r="Q16" i="14" s="1"/>
  <c r="P15" i="14"/>
  <c r="O15" i="14"/>
  <c r="O16" i="14" s="1"/>
  <c r="N15" i="14"/>
  <c r="N16" i="14" s="1"/>
  <c r="L15" i="14"/>
  <c r="K15" i="14"/>
  <c r="J15" i="14"/>
  <c r="I15" i="14"/>
  <c r="I16" i="14" s="1"/>
  <c r="H15" i="14"/>
  <c r="H16" i="14" s="1"/>
  <c r="G15" i="14"/>
  <c r="G16" i="14" s="1"/>
  <c r="E15" i="14"/>
  <c r="D15" i="14"/>
  <c r="D16" i="14" s="1"/>
  <c r="C15" i="14"/>
  <c r="C16" i="14" s="1"/>
  <c r="AU16" i="13"/>
  <c r="AS16" i="13"/>
  <c r="AN16" i="13"/>
  <c r="AM16" i="13"/>
  <c r="AG16" i="13"/>
  <c r="AF16" i="13"/>
  <c r="AD16" i="13"/>
  <c r="Y16" i="13"/>
  <c r="X16" i="13"/>
  <c r="T16" i="13"/>
  <c r="S16" i="13"/>
  <c r="P16" i="13"/>
  <c r="K16" i="13"/>
  <c r="J16" i="13"/>
  <c r="E16" i="13"/>
  <c r="D16" i="13"/>
  <c r="AU15" i="13"/>
  <c r="AT15" i="13"/>
  <c r="AT16" i="13" s="1"/>
  <c r="AS15" i="13"/>
  <c r="AR15" i="13"/>
  <c r="AR16" i="13" s="1"/>
  <c r="AQ15" i="13"/>
  <c r="AQ16" i="13" s="1"/>
  <c r="AO15" i="13"/>
  <c r="AO16" i="13" s="1"/>
  <c r="AN15" i="13"/>
  <c r="AM15" i="13"/>
  <c r="AK15" i="13"/>
  <c r="AK16" i="13" s="1"/>
  <c r="AJ15" i="13"/>
  <c r="AJ16" i="13" s="1"/>
  <c r="AI15" i="13"/>
  <c r="AI16" i="13" s="1"/>
  <c r="AG15" i="13"/>
  <c r="AF15" i="13"/>
  <c r="AE15" i="13"/>
  <c r="AE16" i="13" s="1"/>
  <c r="AD15" i="13"/>
  <c r="AB15" i="13"/>
  <c r="AB16" i="13" s="1"/>
  <c r="AA15" i="13"/>
  <c r="AA16" i="13" s="1"/>
  <c r="Z15" i="13"/>
  <c r="Z16" i="13" s="1"/>
  <c r="Y15" i="13"/>
  <c r="X15" i="13"/>
  <c r="W15" i="13"/>
  <c r="W16" i="13" s="1"/>
  <c r="V15" i="13"/>
  <c r="V16" i="13" s="1"/>
  <c r="U15" i="13"/>
  <c r="U16" i="13" s="1"/>
  <c r="T15" i="13"/>
  <c r="S15" i="13"/>
  <c r="Q15" i="13"/>
  <c r="Q16" i="13" s="1"/>
  <c r="P15" i="13"/>
  <c r="O15" i="13"/>
  <c r="O16" i="13" s="1"/>
  <c r="N15" i="13"/>
  <c r="N16" i="13" s="1"/>
  <c r="L15" i="13"/>
  <c r="L16" i="13" s="1"/>
  <c r="K15" i="13"/>
  <c r="J15" i="13"/>
  <c r="I15" i="13"/>
  <c r="I16" i="13" s="1"/>
  <c r="H15" i="13"/>
  <c r="H16" i="13" s="1"/>
  <c r="G15" i="13"/>
  <c r="G16" i="13" s="1"/>
  <c r="E15" i="13"/>
  <c r="D15" i="13"/>
  <c r="C15" i="13"/>
  <c r="C16" i="13" s="1"/>
  <c r="D16" i="12"/>
  <c r="E16" i="12"/>
  <c r="G16" i="12"/>
  <c r="H16" i="12"/>
  <c r="I16" i="12"/>
  <c r="J16" i="12"/>
  <c r="K16" i="12"/>
  <c r="L16" i="12"/>
  <c r="N16" i="12"/>
  <c r="O16" i="12"/>
  <c r="P16" i="12"/>
  <c r="Q16" i="12"/>
  <c r="S16" i="12"/>
  <c r="T16" i="12"/>
  <c r="U16" i="12"/>
  <c r="V16" i="12"/>
  <c r="W16" i="12"/>
  <c r="X16" i="12"/>
  <c r="Y16" i="12"/>
  <c r="Z16" i="12"/>
  <c r="AA16" i="12"/>
  <c r="AB16" i="12"/>
  <c r="AD16" i="12"/>
  <c r="AE16" i="12"/>
  <c r="AF16" i="12"/>
  <c r="AG16" i="12"/>
  <c r="AI16" i="12"/>
  <c r="AJ16" i="12"/>
  <c r="AK16" i="12"/>
  <c r="AM16" i="12"/>
  <c r="AN16" i="12"/>
  <c r="AO16" i="12"/>
  <c r="AQ16" i="12"/>
  <c r="AR16" i="12"/>
  <c r="AS16" i="12"/>
  <c r="AT16" i="12"/>
  <c r="AU16" i="12"/>
  <c r="D15" i="12"/>
  <c r="E15" i="12"/>
  <c r="G15" i="12"/>
  <c r="H15" i="12"/>
  <c r="I15" i="12"/>
  <c r="J15" i="12"/>
  <c r="K15" i="12"/>
  <c r="L15" i="12"/>
  <c r="N15" i="12"/>
  <c r="O15" i="12"/>
  <c r="P15" i="12"/>
  <c r="Q15" i="12"/>
  <c r="S15" i="12"/>
  <c r="T15" i="12"/>
  <c r="U15" i="12"/>
  <c r="V15" i="12"/>
  <c r="W15" i="12"/>
  <c r="X15" i="12"/>
  <c r="Y15" i="12"/>
  <c r="Z15" i="12"/>
  <c r="AA15" i="12"/>
  <c r="AB15" i="12"/>
  <c r="AD15" i="12"/>
  <c r="AE15" i="12"/>
  <c r="AF15" i="12"/>
  <c r="AG15" i="12"/>
  <c r="AI15" i="12"/>
  <c r="AJ15" i="12"/>
  <c r="AK15" i="12"/>
  <c r="AM15" i="12"/>
  <c r="AN15" i="12"/>
  <c r="AO15" i="12"/>
  <c r="AQ15" i="12"/>
  <c r="AR15" i="12"/>
  <c r="AS15" i="12"/>
  <c r="AT15" i="12"/>
  <c r="AU15" i="12"/>
  <c r="C15" i="12"/>
  <c r="C15" i="11"/>
  <c r="C16" i="11" s="1"/>
  <c r="D16" i="11"/>
  <c r="E16" i="11"/>
  <c r="G16" i="11"/>
  <c r="H16" i="11"/>
  <c r="I16" i="11"/>
  <c r="J16" i="11"/>
  <c r="K16" i="11"/>
  <c r="L16" i="11"/>
  <c r="N16" i="11"/>
  <c r="O16" i="11"/>
  <c r="P16" i="11"/>
  <c r="Q16" i="11"/>
  <c r="S16" i="11"/>
  <c r="T16" i="11"/>
  <c r="U16" i="11"/>
  <c r="V16" i="11"/>
  <c r="W16" i="11"/>
  <c r="X16" i="11"/>
  <c r="Y16" i="11"/>
  <c r="Z16" i="11"/>
  <c r="AA16" i="11"/>
  <c r="AB16" i="11"/>
  <c r="AD16" i="11"/>
  <c r="AE16" i="11"/>
  <c r="AF16" i="11"/>
  <c r="AG16" i="11"/>
  <c r="AI16" i="11"/>
  <c r="AJ16" i="11"/>
  <c r="AK16" i="11"/>
  <c r="AM16" i="11"/>
  <c r="AN16" i="11"/>
  <c r="AO16" i="11"/>
  <c r="AQ16" i="11"/>
  <c r="AR16" i="11"/>
  <c r="AS16" i="11"/>
  <c r="AT16" i="11"/>
  <c r="AU16" i="11"/>
  <c r="D15" i="11"/>
  <c r="E15" i="11"/>
  <c r="G15" i="11"/>
  <c r="H15" i="11"/>
  <c r="I15" i="11"/>
  <c r="J15" i="11"/>
  <c r="K15" i="11"/>
  <c r="L15" i="11"/>
  <c r="N15" i="11"/>
  <c r="O15" i="11"/>
  <c r="P15" i="11"/>
  <c r="Q15" i="11"/>
  <c r="S15" i="11"/>
  <c r="T15" i="11"/>
  <c r="U15" i="11"/>
  <c r="V15" i="11"/>
  <c r="W15" i="11"/>
  <c r="X15" i="11"/>
  <c r="Y15" i="11"/>
  <c r="Z15" i="11"/>
  <c r="AA15" i="11"/>
  <c r="AB15" i="11"/>
  <c r="AD15" i="11"/>
  <c r="AE15" i="11"/>
  <c r="AF15" i="11"/>
  <c r="AG15" i="11"/>
  <c r="AI15" i="11"/>
  <c r="AJ15" i="11"/>
  <c r="AK15" i="11"/>
  <c r="AM15" i="11"/>
  <c r="AN15" i="11"/>
  <c r="AO15" i="11"/>
  <c r="AQ15" i="11"/>
  <c r="AR15" i="11"/>
  <c r="AS15" i="11"/>
  <c r="AT15" i="11"/>
  <c r="AU15" i="11"/>
  <c r="E122" i="2"/>
  <c r="E121" i="2"/>
  <c r="E120" i="2"/>
  <c r="E119" i="2"/>
  <c r="E118" i="2"/>
  <c r="E117" i="2"/>
  <c r="E116" i="2"/>
  <c r="E115" i="2"/>
  <c r="E114" i="2"/>
  <c r="E113" i="2"/>
  <c r="E112" i="2"/>
  <c r="E111" i="2"/>
  <c r="E110" i="2"/>
  <c r="E109" i="2"/>
  <c r="E108" i="2"/>
  <c r="E107" i="2"/>
  <c r="E124" i="2"/>
  <c r="E125" i="2"/>
  <c r="E126" i="2"/>
  <c r="E127" i="2"/>
  <c r="E128" i="2"/>
  <c r="E129" i="2"/>
  <c r="E130" i="2"/>
  <c r="E106" i="2"/>
  <c r="E104" i="2"/>
  <c r="E103" i="2"/>
  <c r="E102" i="2"/>
  <c r="E101" i="2"/>
  <c r="E100" i="2"/>
  <c r="E99" i="2"/>
  <c r="E98" i="2"/>
  <c r="E97" i="2"/>
  <c r="E96" i="2"/>
  <c r="E95" i="2"/>
  <c r="E94" i="2"/>
  <c r="E93" i="2"/>
  <c r="E92" i="2"/>
  <c r="E91" i="2"/>
  <c r="E90" i="2"/>
  <c r="E89" i="2"/>
  <c r="E88" i="2"/>
  <c r="E87" i="2"/>
  <c r="E85" i="2"/>
  <c r="E84" i="2"/>
  <c r="E83" i="2"/>
  <c r="E82" i="2"/>
  <c r="E81" i="2"/>
  <c r="E79" i="2"/>
  <c r="E77" i="2"/>
  <c r="E76" i="2"/>
  <c r="E75" i="2"/>
  <c r="E74" i="2"/>
  <c r="E73" i="2"/>
  <c r="E72" i="2"/>
  <c r="E71" i="2"/>
  <c r="E70" i="2"/>
  <c r="E69" i="2"/>
  <c r="E67" i="2"/>
  <c r="E66" i="2"/>
  <c r="E65" i="2"/>
  <c r="E64" i="2"/>
  <c r="E63" i="2"/>
  <c r="E62" i="2"/>
  <c r="E61" i="2"/>
  <c r="E60" i="2"/>
  <c r="E59" i="2"/>
  <c r="E57" i="2"/>
  <c r="E80" i="2"/>
  <c r="D172" i="3"/>
  <c r="E172" i="3"/>
  <c r="G172" i="3"/>
  <c r="H172" i="3"/>
  <c r="I172" i="3"/>
  <c r="J172" i="3"/>
  <c r="K172" i="3"/>
  <c r="L172" i="3"/>
  <c r="N172" i="3"/>
  <c r="O172" i="3"/>
  <c r="P172" i="3"/>
  <c r="Q172" i="3"/>
  <c r="S172" i="3"/>
  <c r="T172" i="3"/>
  <c r="U172" i="3"/>
  <c r="V172" i="3"/>
  <c r="W172" i="3"/>
  <c r="X172" i="3"/>
  <c r="Y172" i="3"/>
  <c r="Z172" i="3"/>
  <c r="AA172" i="3"/>
  <c r="AB172" i="3"/>
  <c r="AD172" i="3"/>
  <c r="AE172" i="3"/>
  <c r="AF172" i="3"/>
  <c r="AG172" i="3"/>
  <c r="AI172" i="3"/>
  <c r="AJ172" i="3"/>
  <c r="AK172" i="3"/>
  <c r="AM172" i="3"/>
  <c r="AN172" i="3"/>
  <c r="AO172" i="3"/>
  <c r="AQ172" i="3"/>
  <c r="AR172" i="3"/>
  <c r="AS172" i="3"/>
  <c r="AT172" i="3"/>
  <c r="AU172" i="3"/>
  <c r="C172" i="3"/>
  <c r="D171" i="3"/>
  <c r="E171" i="3"/>
  <c r="G171" i="3"/>
  <c r="H171" i="3"/>
  <c r="I171" i="3"/>
  <c r="J171" i="3"/>
  <c r="K171" i="3"/>
  <c r="L171" i="3"/>
  <c r="N171" i="3"/>
  <c r="O171" i="3"/>
  <c r="P171" i="3"/>
  <c r="Q171" i="3"/>
  <c r="S171" i="3"/>
  <c r="T171" i="3"/>
  <c r="U171" i="3"/>
  <c r="V171" i="3"/>
  <c r="W171" i="3"/>
  <c r="X171" i="3"/>
  <c r="Y171" i="3"/>
  <c r="Z171" i="3"/>
  <c r="AA171" i="3"/>
  <c r="AB171" i="3"/>
  <c r="AD171" i="3"/>
  <c r="AE171" i="3"/>
  <c r="AF171" i="3"/>
  <c r="AG171" i="3"/>
  <c r="AI171" i="3"/>
  <c r="AJ171" i="3"/>
  <c r="AK171" i="3"/>
  <c r="AM171" i="3"/>
  <c r="AN171" i="3"/>
  <c r="AO171" i="3"/>
  <c r="AQ171" i="3"/>
  <c r="AR171" i="3"/>
  <c r="AS171" i="3"/>
  <c r="AT171" i="3"/>
  <c r="AU171" i="3"/>
  <c r="C171" i="3"/>
  <c r="D161" i="3"/>
  <c r="E161" i="3"/>
  <c r="G161" i="3"/>
  <c r="H161" i="3"/>
  <c r="I161" i="3"/>
  <c r="J161" i="3"/>
  <c r="K161" i="3"/>
  <c r="L161" i="3"/>
  <c r="N161" i="3"/>
  <c r="O161" i="3"/>
  <c r="P161" i="3"/>
  <c r="Q161" i="3"/>
  <c r="S161" i="3"/>
  <c r="T161" i="3"/>
  <c r="U161" i="3"/>
  <c r="V161" i="3"/>
  <c r="W161" i="3"/>
  <c r="X161" i="3"/>
  <c r="Y161" i="3"/>
  <c r="Z161" i="3"/>
  <c r="AA161" i="3"/>
  <c r="AB161" i="3"/>
  <c r="AD161" i="3"/>
  <c r="AE161" i="3"/>
  <c r="AF161" i="3"/>
  <c r="AG161" i="3"/>
  <c r="AI161" i="3"/>
  <c r="AJ161" i="3"/>
  <c r="AK161" i="3"/>
  <c r="AM161" i="3"/>
  <c r="AN161" i="3"/>
  <c r="AO161" i="3"/>
  <c r="AQ161" i="3"/>
  <c r="AR161" i="3"/>
  <c r="AS161" i="3"/>
  <c r="AT161" i="3"/>
  <c r="AU161" i="3"/>
  <c r="C161" i="3"/>
  <c r="D160" i="3"/>
  <c r="E160" i="3"/>
  <c r="G160" i="3"/>
  <c r="H160" i="3"/>
  <c r="I160" i="3"/>
  <c r="J160" i="3"/>
  <c r="K160" i="3"/>
  <c r="L160" i="3"/>
  <c r="N160" i="3"/>
  <c r="O160" i="3"/>
  <c r="P160" i="3"/>
  <c r="Q160" i="3"/>
  <c r="S160" i="3"/>
  <c r="T160" i="3"/>
  <c r="U160" i="3"/>
  <c r="V160" i="3"/>
  <c r="W160" i="3"/>
  <c r="X160" i="3"/>
  <c r="Y160" i="3"/>
  <c r="Z160" i="3"/>
  <c r="AA160" i="3"/>
  <c r="AB160" i="3"/>
  <c r="AD160" i="3"/>
  <c r="AE160" i="3"/>
  <c r="AF160" i="3"/>
  <c r="AG160" i="3"/>
  <c r="AI160" i="3"/>
  <c r="AJ160" i="3"/>
  <c r="AK160" i="3"/>
  <c r="AM160" i="3"/>
  <c r="AN160" i="3"/>
  <c r="AO160" i="3"/>
  <c r="AQ160" i="3"/>
  <c r="AR160" i="3"/>
  <c r="AS160" i="3"/>
  <c r="AT160" i="3"/>
  <c r="AU160" i="3"/>
  <c r="C160" i="3"/>
  <c r="D150" i="3"/>
  <c r="E150" i="3"/>
  <c r="G150" i="3"/>
  <c r="H150" i="3"/>
  <c r="I150" i="3"/>
  <c r="J150" i="3"/>
  <c r="K150" i="3"/>
  <c r="L150" i="3"/>
  <c r="N150" i="3"/>
  <c r="O150" i="3"/>
  <c r="P150" i="3"/>
  <c r="Q150" i="3"/>
  <c r="S150" i="3"/>
  <c r="T150" i="3"/>
  <c r="U150" i="3"/>
  <c r="V150" i="3"/>
  <c r="W150" i="3"/>
  <c r="X150" i="3"/>
  <c r="Y150" i="3"/>
  <c r="Z150" i="3"/>
  <c r="AA150" i="3"/>
  <c r="AB150" i="3"/>
  <c r="AD150" i="3"/>
  <c r="AE150" i="3"/>
  <c r="AF150" i="3"/>
  <c r="AG150" i="3"/>
  <c r="AI150" i="3"/>
  <c r="AJ150" i="3"/>
  <c r="AK150" i="3"/>
  <c r="AM150" i="3"/>
  <c r="AN150" i="3"/>
  <c r="AO150" i="3"/>
  <c r="AQ150" i="3"/>
  <c r="AR150" i="3"/>
  <c r="AS150" i="3"/>
  <c r="AT150" i="3"/>
  <c r="AU150" i="3"/>
  <c r="C150" i="3"/>
  <c r="D149" i="3"/>
  <c r="E149" i="3"/>
  <c r="G149" i="3"/>
  <c r="H149" i="3"/>
  <c r="I149" i="3"/>
  <c r="J149" i="3"/>
  <c r="K149" i="3"/>
  <c r="L149" i="3"/>
  <c r="N149" i="3"/>
  <c r="O149" i="3"/>
  <c r="P149" i="3"/>
  <c r="Q149" i="3"/>
  <c r="S149" i="3"/>
  <c r="T149" i="3"/>
  <c r="U149" i="3"/>
  <c r="V149" i="3"/>
  <c r="W149" i="3"/>
  <c r="X149" i="3"/>
  <c r="Y149" i="3"/>
  <c r="Z149" i="3"/>
  <c r="AA149" i="3"/>
  <c r="AB149" i="3"/>
  <c r="AD149" i="3"/>
  <c r="AE149" i="3"/>
  <c r="AF149" i="3"/>
  <c r="AG149" i="3"/>
  <c r="AI149" i="3"/>
  <c r="AJ149" i="3"/>
  <c r="AK149" i="3"/>
  <c r="AM149" i="3"/>
  <c r="AN149" i="3"/>
  <c r="AO149" i="3"/>
  <c r="AQ149" i="3"/>
  <c r="AR149" i="3"/>
  <c r="AS149" i="3"/>
  <c r="AT149" i="3"/>
  <c r="AU149" i="3"/>
  <c r="C149" i="3"/>
  <c r="D139" i="3"/>
  <c r="E139" i="3"/>
  <c r="G139" i="3"/>
  <c r="H139" i="3"/>
  <c r="I139" i="3"/>
  <c r="J139" i="3"/>
  <c r="K139" i="3"/>
  <c r="L139" i="3"/>
  <c r="N139" i="3"/>
  <c r="O139" i="3"/>
  <c r="P139" i="3"/>
  <c r="Q139" i="3"/>
  <c r="S139" i="3"/>
  <c r="T139" i="3"/>
  <c r="U139" i="3"/>
  <c r="V139" i="3"/>
  <c r="W139" i="3"/>
  <c r="X139" i="3"/>
  <c r="Y139" i="3"/>
  <c r="Z139" i="3"/>
  <c r="AA139" i="3"/>
  <c r="AB139" i="3"/>
  <c r="AD139" i="3"/>
  <c r="AE139" i="3"/>
  <c r="AF139" i="3"/>
  <c r="AG139" i="3"/>
  <c r="AI139" i="3"/>
  <c r="AJ139" i="3"/>
  <c r="AK139" i="3"/>
  <c r="AM139" i="3"/>
  <c r="AN139" i="3"/>
  <c r="AO139" i="3"/>
  <c r="AQ139" i="3"/>
  <c r="AR139" i="3"/>
  <c r="AS139" i="3"/>
  <c r="AT139" i="3"/>
  <c r="AU139" i="3"/>
  <c r="C139" i="3"/>
  <c r="D138" i="3"/>
  <c r="E138" i="3"/>
  <c r="G138" i="3"/>
  <c r="H138" i="3"/>
  <c r="I138" i="3"/>
  <c r="J138" i="3"/>
  <c r="K138" i="3"/>
  <c r="L138" i="3"/>
  <c r="N138" i="3"/>
  <c r="O138" i="3"/>
  <c r="P138" i="3"/>
  <c r="Q138" i="3"/>
  <c r="S138" i="3"/>
  <c r="T138" i="3"/>
  <c r="U138" i="3"/>
  <c r="V138" i="3"/>
  <c r="W138" i="3"/>
  <c r="X138" i="3"/>
  <c r="Y138" i="3"/>
  <c r="Z138" i="3"/>
  <c r="AA138" i="3"/>
  <c r="AB138" i="3"/>
  <c r="AD138" i="3"/>
  <c r="AE138" i="3"/>
  <c r="AF138" i="3"/>
  <c r="AG138" i="3"/>
  <c r="AI138" i="3"/>
  <c r="AJ138" i="3"/>
  <c r="AK138" i="3"/>
  <c r="AM138" i="3"/>
  <c r="AN138" i="3"/>
  <c r="AO138" i="3"/>
  <c r="AQ138" i="3"/>
  <c r="AR138" i="3"/>
  <c r="AS138" i="3"/>
  <c r="AT138" i="3"/>
  <c r="AU138" i="3"/>
  <c r="C138" i="3"/>
  <c r="D128" i="3"/>
  <c r="E128" i="3"/>
  <c r="G128" i="3"/>
  <c r="H128" i="3"/>
  <c r="I128" i="3"/>
  <c r="J128" i="3"/>
  <c r="K128" i="3"/>
  <c r="L128" i="3"/>
  <c r="N128" i="3"/>
  <c r="O128" i="3"/>
  <c r="P128" i="3"/>
  <c r="Q128" i="3"/>
  <c r="S128" i="3"/>
  <c r="T128" i="3"/>
  <c r="U128" i="3"/>
  <c r="V128" i="3"/>
  <c r="W128" i="3"/>
  <c r="X128" i="3"/>
  <c r="Y128" i="3"/>
  <c r="Z128" i="3"/>
  <c r="AA128" i="3"/>
  <c r="AB128" i="3"/>
  <c r="AD128" i="3"/>
  <c r="AE128" i="3"/>
  <c r="AF128" i="3"/>
  <c r="AG128" i="3"/>
  <c r="AI128" i="3"/>
  <c r="AJ128" i="3"/>
  <c r="AK128" i="3"/>
  <c r="AM128" i="3"/>
  <c r="AN128" i="3"/>
  <c r="AO128" i="3"/>
  <c r="AQ128" i="3"/>
  <c r="AR128" i="3"/>
  <c r="AS128" i="3"/>
  <c r="AT128" i="3"/>
  <c r="AU128" i="3"/>
  <c r="C128" i="3"/>
  <c r="D127" i="3"/>
  <c r="E127" i="3"/>
  <c r="G127" i="3"/>
  <c r="H127" i="3"/>
  <c r="I127" i="3"/>
  <c r="J127" i="3"/>
  <c r="K127" i="3"/>
  <c r="L127" i="3"/>
  <c r="N127" i="3"/>
  <c r="O127" i="3"/>
  <c r="P127" i="3"/>
  <c r="Q127" i="3"/>
  <c r="S127" i="3"/>
  <c r="T127" i="3"/>
  <c r="U127" i="3"/>
  <c r="V127" i="3"/>
  <c r="W127" i="3"/>
  <c r="X127" i="3"/>
  <c r="Y127" i="3"/>
  <c r="Z127" i="3"/>
  <c r="AA127" i="3"/>
  <c r="AB127" i="3"/>
  <c r="AD127" i="3"/>
  <c r="AE127" i="3"/>
  <c r="AF127" i="3"/>
  <c r="AG127" i="3"/>
  <c r="AI127" i="3"/>
  <c r="AJ127" i="3"/>
  <c r="AK127" i="3"/>
  <c r="AM127" i="3"/>
  <c r="AN127" i="3"/>
  <c r="AO127" i="3"/>
  <c r="AQ127" i="3"/>
  <c r="AR127" i="3"/>
  <c r="AS127" i="3"/>
  <c r="AT127" i="3"/>
  <c r="AU127" i="3"/>
  <c r="C127" i="3"/>
  <c r="D117" i="3"/>
  <c r="E117" i="3"/>
  <c r="G117" i="3"/>
  <c r="H117" i="3"/>
  <c r="I117" i="3"/>
  <c r="J117" i="3"/>
  <c r="K117" i="3"/>
  <c r="L117" i="3"/>
  <c r="N117" i="3"/>
  <c r="O117" i="3"/>
  <c r="P117" i="3"/>
  <c r="Q117" i="3"/>
  <c r="S117" i="3"/>
  <c r="T117" i="3"/>
  <c r="U117" i="3"/>
  <c r="V117" i="3"/>
  <c r="W117" i="3"/>
  <c r="X117" i="3"/>
  <c r="Y117" i="3"/>
  <c r="Z117" i="3"/>
  <c r="AA117" i="3"/>
  <c r="AB117" i="3"/>
  <c r="AD117" i="3"/>
  <c r="AE117" i="3"/>
  <c r="AF117" i="3"/>
  <c r="AG117" i="3"/>
  <c r="AI117" i="3"/>
  <c r="AJ117" i="3"/>
  <c r="AK117" i="3"/>
  <c r="AM117" i="3"/>
  <c r="AN117" i="3"/>
  <c r="AO117" i="3"/>
  <c r="AQ117" i="3"/>
  <c r="AR117" i="3"/>
  <c r="AS117" i="3"/>
  <c r="AT117" i="3"/>
  <c r="AU117" i="3"/>
  <c r="C117" i="3"/>
  <c r="D116" i="3"/>
  <c r="E116" i="3"/>
  <c r="G116" i="3"/>
  <c r="H116" i="3"/>
  <c r="I116" i="3"/>
  <c r="J116" i="3"/>
  <c r="K116" i="3"/>
  <c r="L116" i="3"/>
  <c r="N116" i="3"/>
  <c r="O116" i="3"/>
  <c r="P116" i="3"/>
  <c r="Q116" i="3"/>
  <c r="S116" i="3"/>
  <c r="T116" i="3"/>
  <c r="U116" i="3"/>
  <c r="V116" i="3"/>
  <c r="W116" i="3"/>
  <c r="X116" i="3"/>
  <c r="Y116" i="3"/>
  <c r="Z116" i="3"/>
  <c r="AA116" i="3"/>
  <c r="AB116" i="3"/>
  <c r="AD116" i="3"/>
  <c r="AE116" i="3"/>
  <c r="AF116" i="3"/>
  <c r="AG116" i="3"/>
  <c r="AI116" i="3"/>
  <c r="AJ116" i="3"/>
  <c r="AK116" i="3"/>
  <c r="AM116" i="3"/>
  <c r="AN116" i="3"/>
  <c r="AO116" i="3"/>
  <c r="AQ116" i="3"/>
  <c r="AR116" i="3"/>
  <c r="AS116" i="3"/>
  <c r="AT116" i="3"/>
  <c r="AU116" i="3"/>
  <c r="C116" i="3"/>
  <c r="D106" i="3"/>
  <c r="E106" i="3"/>
  <c r="G106" i="3"/>
  <c r="H106" i="3"/>
  <c r="I106" i="3"/>
  <c r="J106" i="3"/>
  <c r="K106" i="3"/>
  <c r="L106" i="3"/>
  <c r="N106" i="3"/>
  <c r="O106" i="3"/>
  <c r="P106" i="3"/>
  <c r="Q106" i="3"/>
  <c r="S106" i="3"/>
  <c r="T106" i="3"/>
  <c r="U106" i="3"/>
  <c r="V106" i="3"/>
  <c r="W106" i="3"/>
  <c r="X106" i="3"/>
  <c r="Y106" i="3"/>
  <c r="Z106" i="3"/>
  <c r="AA106" i="3"/>
  <c r="AB106" i="3"/>
  <c r="AD106" i="3"/>
  <c r="AE106" i="3"/>
  <c r="AF106" i="3"/>
  <c r="AG106" i="3"/>
  <c r="AI106" i="3"/>
  <c r="AJ106" i="3"/>
  <c r="AK106" i="3"/>
  <c r="AM106" i="3"/>
  <c r="AN106" i="3"/>
  <c r="AO106" i="3"/>
  <c r="AQ106" i="3"/>
  <c r="AR106" i="3"/>
  <c r="AS106" i="3"/>
  <c r="AT106" i="3"/>
  <c r="AU106" i="3"/>
  <c r="C106" i="3"/>
  <c r="C105" i="3"/>
  <c r="E105" i="3"/>
  <c r="G105" i="3"/>
  <c r="H105" i="3"/>
  <c r="I105" i="3"/>
  <c r="J105" i="3"/>
  <c r="K105" i="3"/>
  <c r="L105" i="3"/>
  <c r="N105" i="3"/>
  <c r="O105" i="3"/>
  <c r="P105" i="3"/>
  <c r="Q105" i="3"/>
  <c r="S105" i="3"/>
  <c r="T105" i="3"/>
  <c r="U105" i="3"/>
  <c r="V105" i="3"/>
  <c r="W105" i="3"/>
  <c r="X105" i="3"/>
  <c r="Y105" i="3"/>
  <c r="Z105" i="3"/>
  <c r="AA105" i="3"/>
  <c r="AB105" i="3"/>
  <c r="AD105" i="3"/>
  <c r="AE105" i="3"/>
  <c r="AF105" i="3"/>
  <c r="AG105" i="3"/>
  <c r="AI105" i="3"/>
  <c r="AJ105" i="3"/>
  <c r="AK105" i="3"/>
  <c r="AM105" i="3"/>
  <c r="AN105" i="3"/>
  <c r="AO105" i="3"/>
  <c r="AQ105" i="3"/>
  <c r="AR105" i="3"/>
  <c r="AS105" i="3"/>
  <c r="AT105" i="3"/>
  <c r="AU105" i="3"/>
  <c r="D105" i="3"/>
  <c r="D182" i="3"/>
  <c r="E182" i="3"/>
  <c r="G182" i="3"/>
  <c r="H182" i="3"/>
  <c r="I182" i="3"/>
  <c r="J182" i="3"/>
  <c r="K182" i="3"/>
  <c r="L182" i="3"/>
  <c r="N182" i="3"/>
  <c r="O182" i="3"/>
  <c r="P182" i="3"/>
  <c r="Q182" i="3"/>
  <c r="S182" i="3"/>
  <c r="T182" i="3"/>
  <c r="U182" i="3"/>
  <c r="V182" i="3"/>
  <c r="W182" i="3"/>
  <c r="X182" i="3"/>
  <c r="Y182" i="3"/>
  <c r="Z182" i="3"/>
  <c r="AA182" i="3"/>
  <c r="AB182" i="3"/>
  <c r="AD182" i="3"/>
  <c r="AE182" i="3"/>
  <c r="AF182" i="3"/>
  <c r="AG182" i="3"/>
  <c r="AI182" i="3"/>
  <c r="AJ182" i="3"/>
  <c r="AK182" i="3"/>
  <c r="AM182" i="3"/>
  <c r="AN182" i="3"/>
  <c r="AO182" i="3"/>
  <c r="AQ182" i="3"/>
  <c r="AR182" i="3"/>
  <c r="AS182" i="3"/>
  <c r="AT182" i="3"/>
  <c r="AU182" i="3"/>
  <c r="C182" i="3"/>
  <c r="D1200" i="3"/>
  <c r="E1200" i="3"/>
  <c r="G1200" i="3"/>
  <c r="H1200" i="3"/>
  <c r="I1200" i="3"/>
  <c r="J1200" i="3"/>
  <c r="K1200" i="3"/>
  <c r="L1200" i="3"/>
  <c r="N1200" i="3"/>
  <c r="O1200" i="3"/>
  <c r="P1200" i="3"/>
  <c r="Q1200" i="3"/>
  <c r="S1200" i="3"/>
  <c r="T1200" i="3"/>
  <c r="U1200" i="3"/>
  <c r="V1200" i="3"/>
  <c r="W1200" i="3"/>
  <c r="X1200" i="3"/>
  <c r="Y1200" i="3"/>
  <c r="Z1200" i="3"/>
  <c r="AA1200" i="3"/>
  <c r="AB1200" i="3"/>
  <c r="AD1200" i="3"/>
  <c r="AE1200" i="3"/>
  <c r="AF1200" i="3"/>
  <c r="AG1200" i="3"/>
  <c r="AI1200" i="3"/>
  <c r="AJ1200" i="3"/>
  <c r="AK1200" i="3"/>
  <c r="AM1200" i="3"/>
  <c r="AN1200" i="3"/>
  <c r="AO1200" i="3"/>
  <c r="AQ1200" i="3"/>
  <c r="AR1200" i="3"/>
  <c r="AS1200" i="3"/>
  <c r="AT1200" i="3"/>
  <c r="AU1200" i="3"/>
  <c r="C1200" i="3"/>
  <c r="D14" i="10"/>
  <c r="E14" i="10"/>
  <c r="B23" i="8"/>
  <c r="D130" i="2"/>
  <c r="D129" i="2"/>
  <c r="D128" i="2"/>
  <c r="D127" i="2"/>
  <c r="D126" i="2"/>
  <c r="D125" i="2"/>
  <c r="D124" i="2"/>
  <c r="D123" i="2"/>
  <c r="D122" i="2"/>
  <c r="D121" i="2"/>
  <c r="D120" i="2"/>
  <c r="D119" i="2"/>
  <c r="D118" i="2"/>
  <c r="D117" i="2"/>
  <c r="D116" i="2"/>
  <c r="D115" i="2"/>
  <c r="D114" i="2"/>
  <c r="D113" i="2"/>
  <c r="D112" i="2"/>
  <c r="D111" i="2"/>
  <c r="D110" i="2"/>
  <c r="D109" i="2"/>
  <c r="D108" i="2"/>
  <c r="D107" i="2"/>
  <c r="D106" i="2"/>
  <c r="D105" i="2"/>
  <c r="D104" i="2"/>
  <c r="D103" i="2"/>
  <c r="D102" i="2"/>
  <c r="D101" i="2"/>
  <c r="D100" i="2"/>
  <c r="D99" i="2"/>
  <c r="D98" i="2"/>
  <c r="D97" i="2"/>
  <c r="D96" i="2"/>
  <c r="D95" i="2"/>
  <c r="D94" i="2"/>
  <c r="D93" i="2"/>
  <c r="D92" i="2"/>
  <c r="D91" i="2"/>
  <c r="D90" i="2"/>
  <c r="D89" i="2"/>
  <c r="D88" i="2"/>
  <c r="D87" i="2"/>
  <c r="D86" i="2"/>
  <c r="D85" i="2"/>
  <c r="D84" i="2"/>
  <c r="D83" i="2"/>
  <c r="D82" i="2"/>
  <c r="D81" i="2"/>
  <c r="D80" i="2"/>
  <c r="D79" i="2"/>
  <c r="D78" i="2"/>
  <c r="D77" i="2"/>
  <c r="D76" i="2"/>
  <c r="D75" i="2"/>
  <c r="D74" i="2"/>
  <c r="D73" i="2"/>
  <c r="D72" i="2"/>
  <c r="D71" i="2"/>
  <c r="D70" i="2"/>
  <c r="D69" i="2"/>
  <c r="D68" i="2"/>
  <c r="D67" i="2"/>
  <c r="D66" i="2"/>
  <c r="D65" i="2"/>
  <c r="D64" i="2"/>
  <c r="D63" i="2"/>
  <c r="D62" i="2"/>
  <c r="D61" i="2"/>
  <c r="D60" i="2"/>
  <c r="D59" i="2"/>
  <c r="D58" i="2"/>
  <c r="B18" i="125"/>
  <c r="B18" i="124"/>
  <c r="B18" i="123"/>
  <c r="B18" i="122"/>
  <c r="B18" i="121"/>
  <c r="B18" i="120"/>
  <c r="B18" i="119"/>
  <c r="B18" i="71"/>
  <c r="B18" i="70"/>
  <c r="B18" i="69"/>
  <c r="B18" i="68"/>
  <c r="B18" i="67"/>
  <c r="B18" i="66"/>
  <c r="B18" i="65"/>
  <c r="B23" i="118"/>
  <c r="B19" i="117"/>
  <c r="B18" i="116"/>
  <c r="B18" i="115"/>
  <c r="B18" i="114"/>
  <c r="B18" i="113"/>
  <c r="B18" i="112"/>
  <c r="B18" i="111"/>
  <c r="B18" i="110"/>
  <c r="B23" i="62"/>
  <c r="B19" i="61"/>
  <c r="B18" i="60"/>
  <c r="B18" i="59"/>
  <c r="B18" i="58"/>
  <c r="B18" i="57"/>
  <c r="B18" i="56"/>
  <c r="B22" i="109"/>
  <c r="B18" i="108"/>
  <c r="B18" i="107"/>
  <c r="B18" i="106"/>
  <c r="B18" i="105"/>
  <c r="B18" i="104"/>
  <c r="B18" i="103"/>
  <c r="B18" i="102"/>
  <c r="B25" i="101"/>
  <c r="B25" i="100"/>
  <c r="B23" i="99"/>
  <c r="B22" i="98"/>
  <c r="B22" i="97"/>
  <c r="B22" i="96"/>
  <c r="B22" i="95"/>
  <c r="B22" i="94"/>
  <c r="B22" i="93"/>
  <c r="B22" i="92"/>
  <c r="B22" i="91"/>
  <c r="B22" i="90"/>
  <c r="B22" i="89"/>
  <c r="B22" i="88"/>
  <c r="B22" i="87"/>
  <c r="B22" i="86"/>
  <c r="B22" i="85"/>
  <c r="B22" i="84"/>
  <c r="B22" i="83"/>
  <c r="B24" i="82"/>
  <c r="B25" i="81"/>
  <c r="B22" i="80"/>
  <c r="B23" i="79"/>
  <c r="B23" i="78"/>
  <c r="B22" i="77"/>
  <c r="B22" i="76"/>
  <c r="B18" i="75"/>
  <c r="B18" i="74"/>
  <c r="B18" i="73"/>
  <c r="B18" i="72"/>
  <c r="B17" i="64"/>
  <c r="B17" i="63"/>
  <c r="B18" i="55"/>
  <c r="B18" i="54"/>
  <c r="B17" i="53"/>
  <c r="B17" i="52"/>
  <c r="B24" i="51"/>
  <c r="B24" i="50"/>
  <c r="B22" i="49"/>
  <c r="B17" i="48"/>
  <c r="B22" i="47"/>
  <c r="B28" i="46"/>
  <c r="B22" i="45"/>
  <c r="B22" i="44"/>
  <c r="B22" i="43"/>
  <c r="B22" i="42"/>
  <c r="B22" i="41"/>
  <c r="B22" i="40"/>
  <c r="B22" i="39"/>
  <c r="B22" i="38"/>
  <c r="B22" i="37"/>
  <c r="B27" i="36"/>
  <c r="B22" i="35"/>
  <c r="B22" i="34"/>
  <c r="B22" i="33"/>
  <c r="B22" i="32"/>
  <c r="B22" i="31"/>
  <c r="B22" i="30"/>
  <c r="B22" i="29"/>
  <c r="B22" i="28"/>
  <c r="B16" i="27"/>
  <c r="B19" i="26"/>
  <c r="B19" i="25"/>
  <c r="B19" i="24"/>
  <c r="B19" i="23"/>
  <c r="B19" i="22"/>
  <c r="B19" i="21"/>
  <c r="B19" i="20"/>
  <c r="B23" i="19"/>
  <c r="B21" i="18"/>
  <c r="B21" i="17"/>
  <c r="B21" i="16"/>
  <c r="B21" i="15"/>
  <c r="B21" i="14"/>
  <c r="B21" i="13"/>
  <c r="B21" i="12"/>
  <c r="B21" i="11"/>
  <c r="B21" i="10"/>
  <c r="B16" i="9"/>
  <c r="B22" i="7"/>
  <c r="B26" i="6"/>
  <c r="B29" i="5"/>
  <c r="B30" i="4"/>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D42" i="2"/>
  <c r="E41" i="2"/>
  <c r="D41" i="2"/>
  <c r="E40" i="2"/>
  <c r="D40" i="2"/>
  <c r="E39" i="2"/>
  <c r="D39" i="2"/>
  <c r="E38" i="2"/>
  <c r="D38" i="2"/>
  <c r="E37" i="2"/>
  <c r="D37" i="2"/>
  <c r="E36" i="2"/>
  <c r="D36" i="2"/>
  <c r="E35" i="2"/>
  <c r="D35" i="2"/>
  <c r="E34" i="2"/>
  <c r="D34" i="2"/>
  <c r="D33" i="2"/>
  <c r="E32" i="2"/>
  <c r="D32" i="2"/>
  <c r="E31" i="2"/>
  <c r="D31" i="2"/>
  <c r="E30" i="2"/>
  <c r="D30" i="2"/>
  <c r="E29" i="2"/>
  <c r="D29" i="2"/>
  <c r="E28" i="2"/>
  <c r="D28" i="2"/>
  <c r="E27" i="2"/>
  <c r="D27" i="2"/>
  <c r="E26" i="2"/>
  <c r="D26" i="2"/>
  <c r="D25" i="2"/>
  <c r="E24" i="2"/>
  <c r="D24" i="2"/>
  <c r="E23" i="2"/>
  <c r="D23" i="2"/>
  <c r="E22" i="2"/>
  <c r="D22" i="2"/>
  <c r="E21" i="2"/>
  <c r="D21" i="2"/>
  <c r="E20" i="2"/>
  <c r="D20" i="2"/>
  <c r="E19" i="2"/>
  <c r="D19" i="2"/>
  <c r="E18" i="2"/>
  <c r="D18" i="2"/>
  <c r="E17" i="2"/>
  <c r="D17" i="2"/>
  <c r="E16" i="2"/>
  <c r="D16"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<sst xmlns="http://schemas.openxmlformats.org/spreadsheetml/2006/main" count="8135" uniqueCount="483">
  <si>
    <t>Fieldwork:</t>
  </si>
  <si>
    <t xml:space="preserve">Interview Method: </t>
  </si>
  <si>
    <t>Online Survey</t>
  </si>
  <si>
    <t>Population represented:</t>
  </si>
  <si>
    <t>England and Wales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</si>
  <si>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</si>
  <si>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</si>
  <si>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</si>
  <si>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</si>
  <si>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</si>
  <si>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</si>
  <si>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</si>
  <si>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</si>
  <si>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</si>
  <si>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</si>
  <si>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</si>
  <si>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</si>
  <si>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</si>
  <si>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</si>
  <si>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</si>
  <si>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</si>
  <si>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</si>
  <si>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</si>
  <si>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</si>
  <si>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</si>
  <si>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</si>
  <si>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</si>
  <si>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</si>
  <si>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</si>
  <si>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</si>
  <si>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</si>
  <si>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</si>
  <si>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</si>
  <si>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</si>
  <si>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</si>
  <si>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</si>
  <si>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</si>
  <si>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</si>
  <si>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Wales</t>
  </si>
  <si>
    <t>Conservative Party</t>
  </si>
  <si>
    <t>Labour Party</t>
  </si>
  <si>
    <t>Reform UK</t>
  </si>
  <si>
    <t>I did not / was not able to vote</t>
  </si>
  <si>
    <t>Conservative</t>
  </si>
  <si>
    <t>Labour</t>
  </si>
  <si>
    <t>Left</t>
  </si>
  <si>
    <t>Center</t>
  </si>
  <si>
    <t>Right</t>
  </si>
  <si>
    <t>GCSE or equivalent (Scottish National/O Level)</t>
  </si>
  <si>
    <t>A Level or equivalent (GCE/Higher/Advanced Higher)</t>
  </si>
  <si>
    <t>University Undergraduate Degree (BA/BSc)</t>
  </si>
  <si>
    <t>University Postgraduate Degree (MA/MSc/MPhil)</t>
  </si>
  <si>
    <t>Doctorate (PhD/DPHil)</t>
  </si>
  <si>
    <t>Gender</t>
  </si>
  <si>
    <t>Age</t>
  </si>
  <si>
    <t>Social Grade</t>
  </si>
  <si>
    <t>Region</t>
  </si>
  <si>
    <t>2024</t>
  </si>
  <si>
    <t>Voting Intention</t>
  </si>
  <si>
    <t>Ideology</t>
  </si>
  <si>
    <t>Education</t>
  </si>
  <si>
    <t>Cost of living</t>
  </si>
  <si>
    <t>Quality of the NHS</t>
  </si>
  <si>
    <t>State of the economy</t>
  </si>
  <si>
    <t>Levels of immigration</t>
  </si>
  <si>
    <t>Levels of crime</t>
  </si>
  <si>
    <t>Availability of housing</t>
  </si>
  <si>
    <t>Level of taxation</t>
  </si>
  <si>
    <t>Threat of climate change</t>
  </si>
  <si>
    <t>Britain leaving the EU</t>
  </si>
  <si>
    <t>Number of people on welfare</t>
  </si>
  <si>
    <t>Threat of terrorism</t>
  </si>
  <si>
    <t>State of Britain’s armed forces</t>
  </si>
  <si>
    <t>Quality / cost of public transport</t>
  </si>
  <si>
    <t>Quality of and access to schools / universities</t>
  </si>
  <si>
    <t>Access to good pensions</t>
  </si>
  <si>
    <t>Poor energy efficiency of British housing</t>
  </si>
  <si>
    <t>None of the above</t>
  </si>
  <si>
    <t>Which do you think are the most important issues facing the country at this time? Please select up to three. </t>
  </si>
  <si>
    <t>BASE: All Respondents</t>
  </si>
  <si>
    <t>Data weighted by interlocking age &amp; gender, region and social grade to Nationally Representative Proportions</t>
  </si>
  <si>
    <t>Ability to get appointments at local GP</t>
  </si>
  <si>
    <t>Shops closing</t>
  </si>
  <si>
    <t>Availability and affordability of housing</t>
  </si>
  <si>
    <t>Job opportunities</t>
  </si>
  <si>
    <t>Homelessness</t>
  </si>
  <si>
    <t>Traffic congestion</t>
  </si>
  <si>
    <t>Too many new developments</t>
  </si>
  <si>
    <t>Convenience of local public transport (buses, trains, etc.)</t>
  </si>
  <si>
    <t>Access to mental health services</t>
  </si>
  <si>
    <t>Quality of local schools</t>
  </si>
  <si>
    <t>Not enough new development</t>
  </si>
  <si>
    <t>Quality of local parks and green spaces</t>
  </si>
  <si>
    <t>Access to local leisure facilities</t>
  </si>
  <si>
    <t>Don’t know</t>
  </si>
  <si>
    <t>Which of the following do you think are the most important issues facing your local area at this time? Please select up to three</t>
  </si>
  <si>
    <t>Improving the quality of NHS services</t>
  </si>
  <si>
    <t>Reducing the cost of energy bills</t>
  </si>
  <si>
    <t>Reducing the number of “Small Boats” crossing the Channel    </t>
  </si>
  <si>
    <t>Generating economic growth</t>
  </si>
  <si>
    <t>Lowering the cost of housing</t>
  </si>
  <si>
    <t>Reducing taxes for people like me</t>
  </si>
  <si>
    <t>Reducing levels of crime</t>
  </si>
  <si>
    <t>Raising wages / the quality of existing jobs</t>
  </si>
  <si>
    <t>Taking action on climate change</t>
  </si>
  <si>
    <t>Improving the quality of schools in the UK</t>
  </si>
  <si>
    <t>Increasing defence spending     </t>
  </si>
  <si>
    <t>Which, if any, of the following issues do you think the Labour Government should prioritise? Please select up to three.</t>
  </si>
  <si>
    <t>Building more hospitals </t>
  </si>
  <si>
    <t>Expanding affordable housing</t>
  </si>
  <si>
    <t>Investing in renewable energy and climate resilience</t>
  </si>
  <si>
    <t>Upgrading roads and transport infrastructure</t>
  </si>
  <si>
    <t>Building more prisons</t>
  </si>
  <si>
    <t>Hiring more teachers</t>
  </si>
  <si>
    <t>Improving digital infrastructure, such as broadband and 5G</t>
  </si>
  <si>
    <t>Don't know</t>
  </si>
  <si>
    <t> Which of the following do you think should be the government’s top priority for spending public money? Select up to three options</t>
  </si>
  <si>
    <t>Protecting the public from dangerous offenders</t>
  </si>
  <si>
    <t>Punishing people who break the law</t>
  </si>
  <si>
    <t>Upholding laws</t>
  </si>
  <si>
    <t>Rehabilitating people to help them reintegrate and reduce reoffending</t>
  </si>
  <si>
    <t>Deterring people from committing offences</t>
  </si>
  <si>
    <t>Addressing the underlying causes of offending (e.g., mental health issues, substance abuse, economic factors)</t>
  </si>
  <si>
    <t>Detecting crime</t>
  </si>
  <si>
    <t>Providing restitution or compensation for victims</t>
  </si>
  <si>
    <t>Forcing people to make amends with those they have harmed</t>
  </si>
  <si>
    <t>Which of the following do you believe is the main purpose of the UK’s criminal justice system? Select up to three</t>
  </si>
  <si>
    <t>Focusing more on rehabilitating people to reduce reoffending rather than punishing them</t>
  </si>
  <si>
    <t>Focusing more on punishing people rather than rehabilitating them to reduce reoffending</t>
  </si>
  <si>
    <t xml:space="preserve"> Which of the following do you believe is the best way to address crime in the UK?</t>
  </si>
  <si>
    <t xml:space="preserve"> For the person to be made an example of to deter future offences</t>
  </si>
  <si>
    <t xml:space="preserve"> For the person to be rehabilitated to reduce reoffending</t>
  </si>
  <si>
    <t xml:space="preserve"> For the victim to get answers about why the crime happened</t>
  </si>
  <si>
    <t xml:space="preserve"> For the crime to be resolved quickly</t>
  </si>
  <si>
    <t xml:space="preserve"> For the person to be punished</t>
  </si>
  <si>
    <t xml:space="preserve"> For the person not to harm anyone else again</t>
  </si>
  <si>
    <t xml:space="preserve"> For the person who committed the crime to be arrested and convicted</t>
  </si>
  <si>
    <t xml:space="preserve"> For the person not to harm this victim again</t>
  </si>
  <si>
    <t>Very important</t>
  </si>
  <si>
    <t>Somewhat important</t>
  </si>
  <si>
    <t>Not very important</t>
  </si>
  <si>
    <t>Not at all important</t>
  </si>
  <si>
    <t>Total Important:</t>
  </si>
  <si>
    <t>Net:</t>
  </si>
  <si>
    <t>Grid Summary: In your view, when a crime has been committed, how important is each of the following?</t>
  </si>
  <si>
    <t>In your view, when a crime has been committed, how important is each of the following?: For the person who committed the crime to be arrested and convicted</t>
  </si>
  <si>
    <t>In your view, when a crime has been committed, how important is each of the following?: For the person to be rehabilitated to reduce reoffending</t>
  </si>
  <si>
    <t>In your view, when a crime has been committed, how important is each of the following?: For the person to be punished</t>
  </si>
  <si>
    <t>In your view, when a crime has been committed, how important is each of the following?: For the person to be made an example of to deter future offences</t>
  </si>
  <si>
    <t>In your view, when a crime has been committed, how important is each of the following?: For the person not to harm this victim again</t>
  </si>
  <si>
    <t>In your view, when a crime has been committed, how important is each of the following?: For the person not to harm anyone else again</t>
  </si>
  <si>
    <t>In your view, when a crime has been committed, how important is each of the following?: For the victim to get answers about why the crime happened</t>
  </si>
  <si>
    <t>In your view, when a crime has been committed, how important is each of the following?: For the crime to be resolved quickly</t>
  </si>
  <si>
    <t>To keep dangerous criminals off the streets</t>
  </si>
  <si>
    <t>To punish criminal behaviour</t>
  </si>
  <si>
    <t>To provide justice or closure for victims and their families</t>
  </si>
  <si>
    <t>To rehabilitate people to reduce reoffending and help them change</t>
  </si>
  <si>
    <t>To deter others from committing crimes</t>
  </si>
  <si>
    <t>To help people who break the law repay their debt to society (through work, time served, etc.)</t>
  </si>
  <si>
    <t>To provide inmates with education and vocational training</t>
  </si>
  <si>
    <t>To provide inmates with healthcare and treatment (e.g. in cases of drug addiction or mental health problems)</t>
  </si>
  <si>
    <t>Which of the following, if any, do you think of as the purposes of prisons? Select all that apply </t>
  </si>
  <si>
    <t xml:space="preserve"> Punishing individuals who have broken the law     </t>
  </si>
  <si>
    <t xml:space="preserve"> Rehabilitating those who break the law to rejoin society and reduce reoffending     </t>
  </si>
  <si>
    <t xml:space="preserve"> Keeping dangerous criminals from the streets</t>
  </si>
  <si>
    <t xml:space="preserve"> Deterring people from committing crimes in the first place</t>
  </si>
  <si>
    <t xml:space="preserve"> Providing justice or closure for victims and their families</t>
  </si>
  <si>
    <t xml:space="preserve"> Providing fair and humane treatment to prisoners</t>
  </si>
  <si>
    <t>They do a very good job at this    </t>
  </si>
  <si>
    <t>They do a good job at this    </t>
  </si>
  <si>
    <t>Neither a good nor bad job at this</t>
  </si>
  <si>
    <t>They do a bad job at this</t>
  </si>
  <si>
    <t>They do a very bad job at this</t>
  </si>
  <si>
    <t>Don’t Know</t>
  </si>
  <si>
    <t>Grid Summary: Thinking about the current prison system in the UK, do you think prisons do a good or bad job of the following?</t>
  </si>
  <si>
    <t>BASE: Question randomly assigned to respondents</t>
  </si>
  <si>
    <t>Thinking about the current prison system in the UK, do you think prisons do a good or bad job of the following?: Punishing individuals who have broken the law     </t>
  </si>
  <si>
    <t>Thinking about the current prison system in the UK, do you think prisons do a good or bad job of the following?: Rehabilitating those who break the law to rejoin society and reduce reoffending     </t>
  </si>
  <si>
    <t>Thinking about the current prison system in the UK, do you think prisons do a good or bad job of the following?: Keeping dangerous criminals from the streets</t>
  </si>
  <si>
    <t>Thinking about the current prison system in the UK, do you think prisons do a good or bad job of the following?: Deterring people from committing crimes in the first place</t>
  </si>
  <si>
    <t>Thinking about the current prison system in the UK, do you think prisons do a good or bad job of the following?: Providing justice or closure for victims and their families</t>
  </si>
  <si>
    <t>Thinking about the current prison system in the UK, do you think prisons do a good or bad job of the following?: Providing fair and humane treatment to prisoners</t>
  </si>
  <si>
    <t>Most people commit crimes because they lack other viable options (e.g., poverty, addiction)</t>
  </si>
  <si>
    <t>Most people commit crimes because they consciously choose to break the law</t>
  </si>
  <si>
    <t xml:space="preserve"> Which of the following best reflects your view about why people commit crimes?</t>
  </si>
  <si>
    <t xml:space="preserve"> Most individuals released from prison are likely to commit another crime</t>
  </si>
  <si>
    <t xml:space="preserve"> People get away with crimes too easily these days</t>
  </si>
  <si>
    <t xml:space="preserve"> Once someone has served their sentence, they have paid their debt to society and have the right to be treated like anyone else</t>
  </si>
  <si>
    <t xml:space="preserve"> Some laws are wrong</t>
  </si>
  <si>
    <t xml:space="preserve"> There is no excuse for breaking the law</t>
  </si>
  <si>
    <t xml:space="preserve"> If someone commits a crime, they give up their chance to be treated well</t>
  </si>
  <si>
    <t xml:space="preserve"> There is no such thing as a “good person” who commits a crime</t>
  </si>
  <si>
    <t>Strongly agree</t>
  </si>
  <si>
    <t>Somewhat agree</t>
  </si>
  <si>
    <t>Neither agree nor disagree</t>
  </si>
  <si>
    <t>Somewhat disagree</t>
  </si>
  <si>
    <t>Strongly disagree</t>
  </si>
  <si>
    <t>Total Agree:</t>
  </si>
  <si>
    <t>Total Disagree:</t>
  </si>
  <si>
    <t>Grid Summary: To what extent do you agree or disagree with the following statements?</t>
  </si>
  <si>
    <t>To what extent do you agree or disagree with the following statements?: Most individuals released from prison are likely to commit another crime</t>
  </si>
  <si>
    <t>To what extent do you agree or disagree with the following statements?: There is no such thing as a “good person” who commits a crime</t>
  </si>
  <si>
    <t>To what extent do you agree or disagree with the following statements?: If someone commits a crime, they give up their chance to be treated well</t>
  </si>
  <si>
    <t>To what extent do you agree or disagree with the following statements?: Once someone has served their sentence, they have paid their debt to society and have the right to be treated like anyone else</t>
  </si>
  <si>
    <t>To what extent do you agree or disagree with the following statements?: People get away with crimes too easily these days</t>
  </si>
  <si>
    <t>To what extent do you agree or disagree with the following statements?: There is no excuse for breaking the law</t>
  </si>
  <si>
    <t>To what extent do you agree or disagree with the following statements?: Some laws are wrong</t>
  </si>
  <si>
    <t>Drug and alcohol treatment programmes</t>
  </si>
  <si>
    <t>Support in finding stable employment</t>
  </si>
  <si>
    <t>Access to mental health support</t>
  </si>
  <si>
    <t>Vocational training and skills development</t>
  </si>
  <si>
    <t>Structured routine and supervision (e.g., probation or community monitoring)</t>
  </si>
  <si>
    <t>Stable housing and accommodation support</t>
  </si>
  <si>
    <t>Anger management courses</t>
  </si>
  <si>
    <t>Education programmes</t>
  </si>
  <si>
    <t>Unpaid community work</t>
  </si>
  <si>
    <t>Mentorship and peer support programmes</t>
  </si>
  <si>
    <t>Family or relationship counselling and support</t>
  </si>
  <si>
    <t>Financial and debt management assistance</t>
  </si>
  <si>
    <t>Rehabilitation programmes are designed to help offenders reintegrate into society and prevent reoffending. In your view, which of the following would be most helpful in supporting their rehabilitation? Select up to three</t>
  </si>
  <si>
    <t xml:space="preserve"> Someone who commits a crime for the first time</t>
  </si>
  <si>
    <t xml:space="preserve"> Someone who stole because they had no other financial option</t>
  </si>
  <si>
    <t xml:space="preserve"> Someone who pleaded guilty</t>
  </si>
  <si>
    <t xml:space="preserve"> Someone who committed a non-violent crime (e.g., theft, property offences)</t>
  </si>
  <si>
    <t xml:space="preserve"> Someone who committed a hate crime (i.e., any crime that is motivated by hostility or prejudice based on race, religion, sexuality or disability)</t>
  </si>
  <si>
    <t xml:space="preserve"> An individual with previous convictions</t>
  </si>
  <si>
    <t xml:space="preserve"> Someone who committed a violent crime (e.g., assault, armed robbery)</t>
  </si>
  <si>
    <t xml:space="preserve"> Someone convicted of a sex crime (e.g., sexual assault)</t>
  </si>
  <si>
    <t>Very likely</t>
  </si>
  <si>
    <t>Somewhat likely</t>
  </si>
  <si>
    <t>Neither likely nor unlikely</t>
  </si>
  <si>
    <t>Somewhat unlikely</t>
  </si>
  <si>
    <t>Very unlikely</t>
  </si>
  <si>
    <t>Total Likely:</t>
  </si>
  <si>
    <t>Total Unlikely:</t>
  </si>
  <si>
    <t>Grid Summary: How likely do you think it is that each of the following types of people can be rehabilitated to live safely in society?</t>
  </si>
  <si>
    <t>How likely do you think it is that each of the following types of people can be rehabilitated to live safely in society?: Someone who committed a violent crime (e.g., assault, armed robbery)</t>
  </si>
  <si>
    <t>How likely do you think it is that each of the following types of people can be rehabilitated to live safely in society?: Someone who committed a non-violent crime (e.g., theft, property offences)</t>
  </si>
  <si>
    <t>How likely do you think it is that each of the following types of people can be rehabilitated to live safely in society?: An individual with previous convictions</t>
  </si>
  <si>
    <t>How likely do you think it is that each of the following types of people can be rehabilitated to live safely in society?: Someone who commits a crime for the first time</t>
  </si>
  <si>
    <t>How likely do you think it is that each of the following types of people can be rehabilitated to live safely in society?: Someone who committed a hate crime (i.e., any crime that is motivated by hostility or prejudice based on race, religion, sexuality or disability)</t>
  </si>
  <si>
    <t>How likely do you think it is that each of the following types of people can be rehabilitated to live safely in society?: Someone convicted of a sex crime (e.g., sexual assault)</t>
  </si>
  <si>
    <t>How likely do you think it is that each of the following types of people can be rehabilitated to live safely in society?: Someone who pleaded guilty</t>
  </si>
  <si>
    <t>How likely do you think it is that each of the following types of people can be rehabilitated to live safely in society?: Someone who stole because they had no other financial option</t>
  </si>
  <si>
    <t>Overcrowding in prisons</t>
  </si>
  <si>
    <t>Drug use and smuggling in prisons</t>
  </si>
  <si>
    <t>Insufficient prison capacity (not enough prisons to house inmates)</t>
  </si>
  <si>
    <t>High rates of reoffending after release</t>
  </si>
  <si>
    <t>Shortages of prison staff</t>
  </si>
  <si>
    <t>Insufficient support for prisoners upon release (e.g., housing, employment, and reintegration)</t>
  </si>
  <si>
    <t>Violence and safety concerns within prisons</t>
  </si>
  <si>
    <t>Lack of rehabilitation programmes for prisoners to reduce reoffending</t>
  </si>
  <si>
    <t>Too much reliance on short-term sentences</t>
  </si>
  <si>
    <t>Inadequate mental health support for prisoners</t>
  </si>
  <si>
    <t>Poor living conditions for prisoners (e.g., sanitation, food, and housing quality)</t>
  </si>
  <si>
    <t>Limited access to education and training programmes for prisoners</t>
  </si>
  <si>
    <t>Lack of focus on restorative justice approaches</t>
  </si>
  <si>
    <t>Other (please specify)</t>
  </si>
  <si>
    <t>What are the biggest issues facing the UK’s prison system today?Please select up to three</t>
  </si>
  <si>
    <t xml:space="preserve"> To what extent do you agree with the following statement: "People who are held in prison while awaiting trial and are later found not guilty should receive financial compensation for their time in custody."</t>
  </si>
  <si>
    <t>They always serve the entire sentence in prison</t>
  </si>
  <si>
    <t>They usually serve part of the sentence in prison and part in the community</t>
  </si>
  <si>
    <t>They are often immediately eligible for early release</t>
  </si>
  <si>
    <t xml:space="preserve"> When a person in England and Wales is sentenced to prison, which of the following do you believe is typically true?</t>
  </si>
  <si>
    <t>Strongly support</t>
  </si>
  <si>
    <t>Somewhat support</t>
  </si>
  <si>
    <t>Neither support nor oppose</t>
  </si>
  <si>
    <t>Somewhat oppose</t>
  </si>
  <si>
    <t>Strongly oppose</t>
  </si>
  <si>
    <t>Total Support:</t>
  </si>
  <si>
    <t>Total Oppose:</t>
  </si>
  <si>
    <t xml:space="preserve"> Currently, some prison sentences can be served partly in prison and partly in the community (e.g., released before the total sentence is served) where people who offend are often required to work with probation officers, abide by a curfew, and/or participate in training courses. Do you support or oppose this approach?</t>
  </si>
  <si>
    <t>Reduces prison overcrowding</t>
  </si>
  <si>
    <t>Allows people who offend to contribute positively to the community</t>
  </si>
  <si>
    <t>Saves taxpayer money (compared to keeping someone in prison)</t>
  </si>
  <si>
    <t>Facilitates better rehabilitation and reintegration to reduce reoffending</t>
  </si>
  <si>
    <t>Improves the ability of people who offend to find work or housing upon release</t>
  </si>
  <si>
    <t>Decreases likelihood of reoffending</t>
  </si>
  <si>
    <t>Improves public confidence and trust in the criminal justice system</t>
  </si>
  <si>
    <t>There are no advantages</t>
  </si>
  <si>
    <t>It is a more substantial punishment than being in prison</t>
  </si>
  <si>
    <t>In your view, which of the following, if any, are advantages of serving part of a sentence in the community? Select all that apply</t>
  </si>
  <si>
    <t>It may pose safety risks to the public</t>
  </si>
  <si>
    <t>People who offend might not comply with supervision requirements</t>
  </si>
  <si>
    <t>It may fail to deter others from committing crimes</t>
  </si>
  <si>
    <t>It does not properly punish people who offend</t>
  </si>
  <si>
    <t>Reduces public confidence and trust in the criminal justice system</t>
  </si>
  <si>
    <t>People who offend are more likely to reoffend or flee</t>
  </si>
  <si>
    <t>It could burden community resources</t>
  </si>
  <si>
    <t>It may be unfair to require unpaid work</t>
  </si>
  <si>
    <t>There are no disadvantages</t>
  </si>
  <si>
    <t>In your view, which of the following, if any, are disadvantages of serving part of a sentence in the community? Select all that apply</t>
  </si>
  <si>
    <t>They should have received a stricter sentence (e.g. spend more time in prison)</t>
  </si>
  <si>
    <t>The sentence was appropriate</t>
  </si>
  <si>
    <t>They should have received a lighter sentence</t>
  </si>
  <si>
    <t xml:space="preserve"> Imagine an individual is convicted of serious physical assault causing significant injury to another person. They are sentenced to 6 years: 3 years in prison and 3 years under community supervision (including regular check-ins, electronic tagging, curfews, and the threat of being recalled to prison for violations).Which statement best reflects your view of their sentence?</t>
  </si>
  <si>
    <t xml:space="preserve"> Imagine an individual is convicted of theft where valuable items were stolen from another person. They are sentenced to 6 years: 3 years in prison and 3 years under community supervision (including regular check-ins, electronic tagging, curfews, and the threat of being recalled to prison for violations).Which statement best reflects your view of their sentence?</t>
  </si>
  <si>
    <t xml:space="preserve"> The person engages with rehabilitation programmes to reduce reoffending </t>
  </si>
  <si>
    <t xml:space="preserve"> The person  exhibits good behaviour</t>
  </si>
  <si>
    <t xml:space="preserve"> The person has care responsibilities (e.g., for children, elderly relatives)</t>
  </si>
  <si>
    <t xml:space="preserve"> The person has committed a crime for the first time</t>
  </si>
  <si>
    <t xml:space="preserve"> The person has prior convictions for similar offenses</t>
  </si>
  <si>
    <t xml:space="preserve"> The person shows clear remorse or apologises to the victim</t>
  </si>
  <si>
    <t>Much more lenient</t>
  </si>
  <si>
    <t>Somewhat more lenient</t>
  </si>
  <si>
    <t>No difference</t>
  </si>
  <si>
    <t>Somewhat more strict</t>
  </si>
  <si>
    <t>Much more strict</t>
  </si>
  <si>
    <t>Grid Summary: How much more lenient or strict should the punishment be if...</t>
  </si>
  <si>
    <t>How much more lenient or strict should the punishment be if...: The person engages with rehabilitation programmes to reduce reoffending </t>
  </si>
  <si>
    <t>How much more lenient or strict should the punishment be if...: The person  exhibits good behaviour</t>
  </si>
  <si>
    <t>How much more lenient or strict should the punishment be if...: The person has care responsibilities (e.g., for children, elderly relatives)</t>
  </si>
  <si>
    <t>How much more lenient or strict should the punishment be if...: The person has committed a crime for the first time</t>
  </si>
  <si>
    <t>How much more lenient or strict should the punishment be if...: The person has prior convictions for similar offenses</t>
  </si>
  <si>
    <t>How much more lenient or strict should the punishment be if...: The person shows clear remorse or apologises to the victim</t>
  </si>
  <si>
    <t>Very comfortable</t>
  </si>
  <si>
    <t>Somewhat comfortable</t>
  </si>
  <si>
    <t>Neither comfortable or uncomfortable</t>
  </si>
  <si>
    <t>Somewhat uncomfortable</t>
  </si>
  <si>
    <t>Very uncomfortable</t>
  </si>
  <si>
    <t xml:space="preserve"> Would you feel comfortable or uncomfortable about having this person live in your community while they complete their sentence?</t>
  </si>
  <si>
    <t>I am concerned that the person might reoffend while living in the community</t>
  </si>
  <si>
    <t>I am concerned about the safety of my community</t>
  </si>
  <si>
    <t>I do not trust that someone who offends will comply with community supervision requirements</t>
  </si>
  <si>
    <t>I believe that people who offend should serve their entire sentence in prison</t>
  </si>
  <si>
    <t>I feel uneasy about encountering the person in public spaces</t>
  </si>
  <si>
    <t>I believe that it might influence the behaviour of young people in the community</t>
  </si>
  <si>
    <t>I doubt that community-based programmes effectively rehabilitate people who offend to reduce reoffending</t>
  </si>
  <si>
    <t>I am concerned that the presence of someone who offends could negatively impact property values</t>
  </si>
  <si>
    <t>You said you would feel uncomfortable about having a person who offends living in your community. Why is that? Select all that apply </t>
  </si>
  <si>
    <t xml:space="preserve"> Imagine an individual is convicted of serious physical assault causing significant injury to another person. They are sentenced to 6 years: 3 years in prison and 3 years under community supervision (including regular check-ins, electronic tagging, curfews, and the threat of being recalled to prison for violations). The individual has no history of violent behavior.Which statement best reflects your view of their sentence?</t>
  </si>
  <si>
    <t xml:space="preserve"> Imagine an individual is convicted of serious physical assault causing significant injury to another person. They are sentenced to 6 years: 3 years in prison and 3 years under community supervision (including regular check-ins, electronic tagging, curfews, and the threat of being recalled to prison for violations). The individual has a history of violent behavior.Which statement best reflects your view of their sentence?</t>
  </si>
  <si>
    <t xml:space="preserve"> The person exhibits good behaviour</t>
  </si>
  <si>
    <t>How much more lenient or strict should the punishment be if...: The person exhibits good behaviour</t>
  </si>
  <si>
    <t>This makes a very strong case for reducing the length of sentences</t>
  </si>
  <si>
    <t>This makes a somewhat strong case for reducing the length of sentences</t>
  </si>
  <si>
    <t>This makes a somewhat weak case for reducing the length of sentences</t>
  </si>
  <si>
    <t>This makes a very weak case for reducing the length of sentences</t>
  </si>
  <si>
    <t xml:space="preserve"> Reducing the length of sentences will make room for more serious criminals in our prisons.  How well do you think this makes the case for reducing the length of sentences?</t>
  </si>
  <si>
    <t xml:space="preserve"> Reducing the length of sentences will prevent the need to build more prisons. How well do you think this makes the case for reducing the length of sentences?</t>
  </si>
  <si>
    <t xml:space="preserve"> Reducing sentence lengths will speed up rehabilitation and reintegration into society to prevent reoffending. How well do you think this makes the case for reducing the length of sentences?</t>
  </si>
  <si>
    <t xml:space="preserve"> Reducing sentence lengths for prisoners will mean prisoners spend less time in overcrowded and drug-ridden environments. How well do you think this makes the case for reducing the length of sentences?</t>
  </si>
  <si>
    <t xml:space="preserve"> Reducing short prison sentences for people who commit non-violent offences will ease overcrowding, reduce costs, and focus resources on dangerous criminals. To what extent do you agree or disagree with the following statement?</t>
  </si>
  <si>
    <t xml:space="preserve"> Increasing community sentences for people who commit non-violent offences will ease overcrowding, reduce costs, and focus resources on dangerous criminals. To what extent do you agree or disagree with the following statement?</t>
  </si>
  <si>
    <t>Building new prisons</t>
  </si>
  <si>
    <t>Using more non-custodial sentences (e.g., fines, community service) for less serious offences</t>
  </si>
  <si>
    <t>Expanding open prisons focused on rehabilitation to reduce rehabilitation</t>
  </si>
  <si>
    <t>Replacing short-term sentences with alternatives like house arrest</t>
  </si>
  <si>
    <t>Releasing low-risk people earlier</t>
  </si>
  <si>
    <t>Allowing more prisoners per cell (increasing occupancy)</t>
  </si>
  <si>
    <t>Limiting the use of prison to people who committed a violent crime</t>
  </si>
  <si>
    <t>Using police station cells</t>
  </si>
  <si>
    <t>UK prisons are nearly full, meaning there may soon be no space for newly convicted criminals. Which of the following, if any, would you support to address this issue? Select any which apply</t>
  </si>
  <si>
    <t>Crime is rising in general</t>
  </si>
  <si>
    <t>The Government is not doing enough to tackle the root causes of crime</t>
  </si>
  <si>
    <t>Successive governments have underfunded prisons</t>
  </si>
  <si>
    <t>There is not enough effort to stop prisoners reoffending</t>
  </si>
  <si>
    <t>Prisons are too desirable and are not a deterrent for crime</t>
  </si>
  <si>
    <t>People are put in prison for minor offences which they should not be imprisoned for</t>
  </si>
  <si>
    <t>People object to new prisons being built in their area</t>
  </si>
  <si>
    <t>Average sentences for some crimes have increased</t>
  </si>
  <si>
    <t>Which of the following, if any, do you think are reasons that prisons in the UK are reaching capacity? Select any which apply</t>
  </si>
  <si>
    <t xml:space="preserve"> Some suggest that reducing the time spent in prison could alleviate prison overcrowding. Do you support or oppose this idea?</t>
  </si>
  <si>
    <t>A juvenile (under 18 years old) who committed a non-violent crime</t>
  </si>
  <si>
    <t>Someone who commits their first offence.</t>
  </si>
  <si>
    <t>Someone who committed a non-violent crime (e.g., theft, property offenses)</t>
  </si>
  <si>
    <t>Someone who pleaded guilty</t>
  </si>
  <si>
    <t>Someone with one previous conviction</t>
  </si>
  <si>
    <t>Someone who committed a hate crime (e.g., racially or religiously motivated assault)</t>
  </si>
  <si>
    <t>A juvenile (under 18 years old) who committed a violent crime</t>
  </si>
  <si>
    <t>Someone who committed a violent crime (e.g., assault, armed robbery)</t>
  </si>
  <si>
    <t>Someone convicted of a sex crime (e.g., sexual assault)</t>
  </si>
  <si>
    <t>Someone with 10 or more previous convictions</t>
  </si>
  <si>
    <t>Which of the following people who offend, if any, would you support spending less time in prison and more time under community supervision? Select all that apply</t>
  </si>
  <si>
    <t>The person poses a low risk to public safety</t>
  </si>
  <si>
    <t>The person’s crime was non-violent and did not involve harm to others</t>
  </si>
  <si>
    <t>The person has shown genuine remorse and efforts to change</t>
  </si>
  <si>
    <t>There is clear evidence of the person’s progress and rehabilitation, making reoffending less likely</t>
  </si>
  <si>
    <t>The community programme includes strict supervision and monitoring</t>
  </si>
  <si>
    <t>The person is restricted to specific areas or activities (e.g., curfews or travel limits)</t>
  </si>
  <si>
    <t>Victims or their families support the decision</t>
  </si>
  <si>
    <t>The person is required to engage in meaningful work or education</t>
  </si>
  <si>
    <t>The decision is made based on expert assessments, such as from psychologists or probation officers</t>
  </si>
  <si>
    <t>Which of the following factors would most help you feel comfortable with the person who offended spending more of their sentence in the community? Select up to three</t>
  </si>
  <si>
    <t xml:space="preserve"> Some people suggest abolishing prison sentences for low-level offences (e.g. drug possession, vandalism and shoplifting) entirely and replacing them with community sentences involving unpaid work, rehabilitation programmes to reduce reoffending, curfews, or training courses.Do you support or oppose this proposal?</t>
  </si>
  <si>
    <t xml:space="preserve"> Not paying a TV licence</t>
  </si>
  <si>
    <t xml:space="preserve"> Trespassing</t>
  </si>
  <si>
    <t xml:space="preserve"> Speeding</t>
  </si>
  <si>
    <t xml:space="preserve"> Public disturbance (e.g. blocking a busy street to participate in a protest)</t>
  </si>
  <si>
    <t xml:space="preserve"> Possession of marijuana</t>
  </si>
  <si>
    <t xml:space="preserve"> Vandalism  (e.g., graffiti on public property)</t>
  </si>
  <si>
    <t xml:space="preserve"> Shoplifting     </t>
  </si>
  <si>
    <t xml:space="preserve"> Fraud</t>
  </si>
  <si>
    <t xml:space="preserve"> Harassment</t>
  </si>
  <si>
    <t xml:space="preserve"> Possession of class A drugs (e.g.,  cocaine and heroin)</t>
  </si>
  <si>
    <t xml:space="preserve"> Driving under the influence of drugs or alcohol</t>
  </si>
  <si>
    <t xml:space="preserve"> Stalking</t>
  </si>
  <si>
    <t xml:space="preserve"> Selling of class A drugs</t>
  </si>
  <si>
    <t xml:space="preserve"> Possession of an unlicenced gun/firearm</t>
  </si>
  <si>
    <t>Grid Summary: To what extent do you support or oppose the use of community sentences as an alternative to prison sentences for the following types of offences?</t>
  </si>
  <si>
    <t>To what extent do you support or oppose the use of community sentences as an alternative to prison sentences for the following types of offences?: Shoplifting     </t>
  </si>
  <si>
    <t>To what extent do you support or oppose the use of community sentences as an alternative to prison sentences for the following types of offences?: Vandalism  (e.g., graffiti on public property)</t>
  </si>
  <si>
    <t>To what extent do you support or oppose the use of community sentences as an alternative to prison sentences for the following types of offences?: Possession of class A drugs (e.g.,  cocaine and heroin)</t>
  </si>
  <si>
    <t>To what extent do you support or oppose the use of community sentences as an alternative to prison sentences for the following types of offences?: Possession of marijuana</t>
  </si>
  <si>
    <t>To what extent do you support or oppose the use of community sentences as an alternative to prison sentences for the following types of offences?: Selling of class A drugs</t>
  </si>
  <si>
    <t>To what extent do you support or oppose the use of community sentences as an alternative to prison sentences for the following types of offences?: Fraud</t>
  </si>
  <si>
    <t>To what extent do you support or oppose the use of community sentences as an alternative to prison sentences for the following types of offences?: Not paying a TV licence</t>
  </si>
  <si>
    <t>To what extent do you support or oppose the use of community sentences as an alternative to prison sentences for the following types of offences?: Possession of an unlicenced gun/firearm</t>
  </si>
  <si>
    <t>To what extent do you support or oppose the use of community sentences as an alternative to prison sentences for the following types of offences?: Trespassing</t>
  </si>
  <si>
    <t>To what extent do you support or oppose the use of community sentences as an alternative to prison sentences for the following types of offences?: Public disturbance (e.g. blocking a busy street to participate in a protest)</t>
  </si>
  <si>
    <t>To what extent do you support or oppose the use of community sentences as an alternative to prison sentences for the following types of offences?: Harassment</t>
  </si>
  <si>
    <t>To what extent do you support or oppose the use of community sentences as an alternative to prison sentences for the following types of offences?: Speeding</t>
  </si>
  <si>
    <t>To what extent do you support or oppose the use of community sentences as an alternative to prison sentences for the following types of offences?: Stalking</t>
  </si>
  <si>
    <t>To what extent do you support or oppose the use of community sentences as an alternative to prison sentences for the following types of offences?: Driving under the influence of drugs or alcohol</t>
  </si>
  <si>
    <t>It reduces prison overcrowding</t>
  </si>
  <si>
    <t>It costs less than keeping someone in prison</t>
  </si>
  <si>
    <t>It frees up resources for tackling more serious crimes</t>
  </si>
  <si>
    <t>It allows people who offend to contribute to society (e.g., unpaid work)</t>
  </si>
  <si>
    <t>Prison is not an appropriate punishment for low-level offences</t>
  </si>
  <si>
    <t>It avoids exposing people who offend to harmful prison environments</t>
  </si>
  <si>
    <t>It helps address underlying issues like addiction or mental health</t>
  </si>
  <si>
    <t>Short prison terms can do more harm than good</t>
  </si>
  <si>
    <t>None of the above, there are no advantages to this</t>
  </si>
  <si>
    <t>What are the advantages of replacing prison sentences for low-level offences (e.g.  drug possession, vandalism and shoplifting) with community sentences? Select all that apply</t>
  </si>
  <si>
    <t>Some people would take advantage of the system</t>
  </si>
  <si>
    <t>It risks public safety</t>
  </si>
  <si>
    <t>The public will lose confidence in the justice system if penalties are too lenient</t>
  </si>
  <si>
    <t>It would not deter crime in the long term</t>
  </si>
  <si>
    <t>It’s unfair to victims seeking justice</t>
  </si>
  <si>
    <t>It lets people avoid real punishment</t>
  </si>
  <si>
    <t>It’s more difficult to monitor or enforce than prison</t>
  </si>
  <si>
    <t>It would weaken trust in the justice system</t>
  </si>
  <si>
    <t>Prison is more appropriate for any criminal offence</t>
  </si>
  <si>
    <t>None of the above, there are no disadvantages to this</t>
  </si>
  <si>
    <t>What are the disadvantages of replacing prison sentences for low-level offences (e.g. drug possession, vandalism and shoplifting) with community sentences?  Select all that apply</t>
  </si>
  <si>
    <t>Emotional distress caused by separation from children</t>
  </si>
  <si>
    <t>Vulnerability to sexual abuse and exploitation</t>
  </si>
  <si>
    <t>Depression and anxiety</t>
  </si>
  <si>
    <t>Poor access to physical healthcare, including healthcare around pregnancy and childbirth</t>
  </si>
  <si>
    <t>Lack of childcare</t>
  </si>
  <si>
    <t>Lack of appropriate rehabilitation programmes to prevent reoffending</t>
  </si>
  <si>
    <t>Gender-specific stigma and discrimination during incarceration and upon re-entry</t>
  </si>
  <si>
    <t>Poor facilities</t>
  </si>
  <si>
    <t>Lack of vocational or educational programmes</t>
  </si>
  <si>
    <t>Poorly trained staff</t>
  </si>
  <si>
    <t>Which of the following do you think are the biggest challenges faced by women in prison? Select all that apply</t>
  </si>
  <si>
    <t xml:space="preserve"> When women with children are put in prison, their children often have to be taken away from them</t>
  </si>
  <si>
    <t xml:space="preserve"> Women in prison often have histories of abuse, mental illness, and substance misuse, which can get worse in prison</t>
  </si>
  <si>
    <t xml:space="preserve"> Rates of self-harm among women in prison are nine times higher than men</t>
  </si>
  <si>
    <t xml:space="preserve"> Women in prison tend to commit non-violent offences and the vast majority pose a low risk to society</t>
  </si>
  <si>
    <t xml:space="preserve"> Women in prison are often victims of crime themselves, especially domestic violence</t>
  </si>
  <si>
    <t xml:space="preserve"> In prison, women lose things that support healthy and law-abiding lives, such as housing and employment</t>
  </si>
  <si>
    <t>This is a serious problem</t>
  </si>
  <si>
    <t>This is a problem</t>
  </si>
  <si>
    <t>This is not a serious problem</t>
  </si>
  <si>
    <t>This is not a problem at all</t>
  </si>
  <si>
    <t>Grid Summary: To what extent do you view each of the following as problems within the prison system, if at all?</t>
  </si>
  <si>
    <t>To what extent do you view each of the following as problems within the prison system, if at all?: When women with children are put in prison, their children often have to be taken away from them</t>
  </si>
  <si>
    <t>To what extent do you view each of the following as problems within the prison system, if at all?: Women in prison often have histories of abuse, mental illness, and substance misuse, which can get worse in prison</t>
  </si>
  <si>
    <t>To what extent do you view each of the following as problems within the prison system, if at all?: Rates of self-harm among women in prison are nine times higher than men</t>
  </si>
  <si>
    <t>To what extent do you view each of the following as problems within the prison system, if at all?: Women in prison tend to commit non-violent offences and the vast majority pose a low risk to society</t>
  </si>
  <si>
    <t>To what extent do you view each of the following as problems within the prison system, if at all?: Women in prison are often victims of crime themselves, especially domestic violence</t>
  </si>
  <si>
    <t>To what extent do you view each of the following as problems within the prison system, if at all?: In prison, women lose things that support healthy and law-abiding lives, such as housing and employment</t>
  </si>
  <si>
    <t xml:space="preserve"> Some people argue that minimum sentences for assault disproportionately harm women who act in self-defence, such as during incidents of domestic abuse or other threatening situations.Do you think these laws should be reformed to allow judges to consider the context of the offense?</t>
  </si>
  <si>
    <t>Full Results</t>
  </si>
  <si>
    <t>BASE: Saw Physical Assault scenario</t>
  </si>
  <si>
    <t>BASE: Saw Theft Scenario</t>
  </si>
  <si>
    <t>BASE: Saw No history of violenece scenario</t>
  </si>
  <si>
    <t>BASE: Saw  history of violenece scenario</t>
  </si>
  <si>
    <t>Base: Saw Physical Assault Scenario</t>
  </si>
  <si>
    <t>BASE: Saw physical assault option</t>
  </si>
  <si>
    <t>BASE: Saw physical assault option and feel uncomfortable about the individual in the community</t>
  </si>
  <si>
    <t>BASE: Saw Theft option</t>
  </si>
  <si>
    <t>BASE: Saw Theft option and feel uncomfortable having the individual in their community</t>
  </si>
  <si>
    <t>BASE: Saw Theft Scenario and feels uncomfortable having the individual in their community</t>
  </si>
  <si>
    <t>BASE: Saw Physical Assault scenario and feels uncomfortable having the individual in their community</t>
  </si>
  <si>
    <t>BASE: Saw history of violence option</t>
  </si>
  <si>
    <t>BASE: Saw no history of violence option</t>
  </si>
  <si>
    <t>Total Unimportant:</t>
  </si>
  <si>
    <t>Total Important</t>
  </si>
  <si>
    <t>4th Feb - 7th Feb 2025</t>
  </si>
  <si>
    <t>Public First Poll for the Howard League for Penal Reform</t>
  </si>
  <si>
    <t>Fieldwork:  4th Feb - 7th Feb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</si>
</sst>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
      <u/>
      <sz val="11"/>
      <color theme="10"/>
      <name val="Calibri"/>
      <family val="2"/>
      <scheme val="minor"/>
    </font>
    <font>
      <b/>
      <sz val="12"/>
      <color rgb="FF000000"/>
      <name val="Calibri"/>
      <family val="2"/>
    </font>
    <font>
      <sz val="11"/>
      <color rgb="FF000000"/>
      <name val="Calibri"/>
      <family val="2"/>
    </font>
    <font>
      <b/>
      <sz val="11"/>
      <color rgb="FF000000"/>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2">
    <xf numFmtId="0" fontId="0" fillId="0" borderId="0"/>
    <xf numFmtId="0" fontId="12" fillId="0" borderId="0" applyNumberFormat="0" applyFill="0" applyBorder="0" applyAlignment="0" applyProtection="0"/>
  </cellStyleXfs>
  <cellXfs count="43">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2" fillId="0" borderId="0" xfId="1"/>
    <xf numFmtId="0" fontId="0" fillId="2" borderId="0" xfId="0" applyFill="1"/>
    <xf numFmtId="0" fontId="12" fillId="2" borderId="0" xfId="1" applyFill="1"/>
    <xf numFmtId="0" fontId="8" fillId="2" borderId="0" xfId="0" applyFont="1" applyFill="1" applyAlignment="1">
      <alignment horizontal="center"/>
    </xf>
    <xf numFmtId="9" fontId="8" fillId="0" borderId="1" xfId="0" applyNumberFormat="1" applyFont="1" applyBorder="1"/>
    <xf numFmtId="9" fontId="0" fillId="0" borderId="0" xfId="0" applyNumberFormat="1"/>
    <xf numFmtId="0" fontId="14" fillId="0" borderId="0" xfId="0" applyFont="1" applyAlignment="1">
      <alignment horizontal="center" vertical="center" wrapText="1"/>
    </xf>
    <xf numFmtId="0" fontId="12" fillId="0" borderId="0" xfId="1" applyAlignment="1">
      <alignment horizontal="center"/>
    </xf>
    <xf numFmtId="0" fontId="12" fillId="2" borderId="0" xfId="1" applyFill="1" applyAlignment="1">
      <alignment horizontal="center"/>
    </xf>
    <xf numFmtId="0" fontId="15" fillId="0" borderId="0" xfId="0" applyFont="1"/>
    <xf numFmtId="0" fontId="8" fillId="0" borderId="0" xfId="0" applyFont="1" applyAlignment="1">
      <alignment horizontal="center" wrapText="1"/>
    </xf>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xf numFmtId="0" fontId="13" fillId="0" borderId="0" xfId="0"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calcChain" Target="calcChain.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editAs="oneCell">
    <xdr:from>
      <xdr:col>0</xdr:col>
      <xdr:colOff>0</xdr:colOff>
      <xdr:row>1</xdr:row>
      <xdr:rowOff>0</xdr:rowOff>
    </xdr:from>
    <xdr:to>
      <xdr:col>1</xdr:col>
      <xdr:colOff>698500</xdr:colOff>
      <xdr:row>1</xdr:row>
      <xdr:rowOff>273050</xdr:rowOff>
    </xdr:to>
    <xdr:pic>
      <xdr:nvPicPr>
        <xdr:cNvPr id="53249" name="Picture 1">
          <a:extLst>
            <a:ext uri="{FF2B5EF4-FFF2-40B4-BE49-F238E27FC236}">
              <a16:creationId xmlns:a16="http://schemas.microsoft.com/office/drawing/2014/main" id="{E347361E-4020-0B27-0B86-303D0E9729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150"/>
          <a:ext cx="14605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7A8DD6F0-C66D-493B-908A-5FE7175B9682}"/>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3B19D1C6-D42B-4FFA-8CEA-76F83AE4A955}"/>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5BF0F8E1-54D8-44BD-B61A-EC8818B93AC9}"/>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5A39F05A-20B2-495E-8E07-4C088EB7174D}"/>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8768F2D7-5816-4966-B9BC-9A444AAEFF43}"/>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4" name="Picture 3">
          <a:extLst>
            <a:ext uri="{FF2B5EF4-FFF2-40B4-BE49-F238E27FC236}">
              <a16:creationId xmlns:a16="http://schemas.microsoft.com/office/drawing/2014/main" id="{CC336DD3-6086-4C97-B256-358B5F22C11D}"/>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90098AD5-D862-4717-B957-00B11696867C}"/>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89731764-61B8-4D3E-9232-0FC31D8A6BC1}"/>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9DBEC9A1-480F-47BE-9D2F-872EEDF54074}"/>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B8320826-3E55-41BF-B599-4AB82DD5453D}"/>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43594C7E-2B81-4F9C-8114-6B893C8869D7}"/>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C11986A3-A47E-4CEE-9A55-458E4F91555B}"/>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98C698F5-4578-4DDD-9143-1E8BD9F0D0DC}"/>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FECE6695-070D-4FFE-B006-3A6E544DEC4F}"/>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721C11FA-61F4-45D5-8A06-A26F64D51B91}"/>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7484BF19-02A6-489B-977E-60CFA716896D}"/>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editAs="oneCell">
    <xdr:from>
      <xdr:col>0</xdr:col>
      <xdr:colOff>0</xdr:colOff>
      <xdr:row>1</xdr:row>
      <xdr:rowOff>0</xdr:rowOff>
    </xdr:from>
    <xdr:to>
      <xdr:col>1</xdr:col>
      <xdr:colOff>698500</xdr:colOff>
      <xdr:row>1</xdr:row>
      <xdr:rowOff>273050</xdr:rowOff>
    </xdr:to>
    <xdr:pic>
      <xdr:nvPicPr>
        <xdr:cNvPr id="65537" name="Picture 1">
          <a:extLst>
            <a:ext uri="{FF2B5EF4-FFF2-40B4-BE49-F238E27FC236}">
              <a16:creationId xmlns:a16="http://schemas.microsoft.com/office/drawing/2014/main" id="{9A10733F-3B8D-AC93-D1A2-9589CA4512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150"/>
          <a:ext cx="14605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1</xdr:col>
      <xdr:colOff>698500</xdr:colOff>
      <xdr:row>1</xdr:row>
      <xdr:rowOff>273050</xdr:rowOff>
    </xdr:to>
    <xdr:pic>
      <xdr:nvPicPr>
        <xdr:cNvPr id="65538" name="Picture 2">
          <a:extLst>
            <a:ext uri="{FF2B5EF4-FFF2-40B4-BE49-F238E27FC236}">
              <a16:creationId xmlns:a16="http://schemas.microsoft.com/office/drawing/2014/main" id="{0816D6BE-9F12-02EF-58F0-D47469A899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150"/>
          <a:ext cx="14605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32F39CCB-680B-4757-9B1C-A777226B47CA}"/>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4" name="Picture 3">
          <a:extLst>
            <a:ext uri="{FF2B5EF4-FFF2-40B4-BE49-F238E27FC236}">
              <a16:creationId xmlns:a16="http://schemas.microsoft.com/office/drawing/2014/main" id="{C80B33F6-D573-41D7-96D5-F6A085D31349}"/>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9C3DD207-52B0-4F45-B0D8-3AC35C54936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0C8C4F9B-1E41-4AB0-A80B-07B295386B44}"/>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EA14D3B8-B0E7-4D1A-BFFA-6617AE4DE773}"/>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ED4501E1-8174-455D-A042-8A3492F54B75}"/>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B62B3E80-49AD-4C90-A1A0-D1CFBDB54049}"/>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0</xdr:row>
      <xdr:rowOff>114300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xfrm>
          <a:off x="0" y="114300"/>
          <a:ext cx="1463040" cy="274320"/>
        </a:xfrm>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F3D3D3CD-3166-4E26-9B3D-8119605ED190}"/>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C152E6DF-208D-4D09-9E7C-33AA2BA0D25C}"/>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624F08AF-77E3-4F92-B65B-8C90525C3D8A}"/>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9CFA843A-09BA-41B1-9ADC-FC61E2B047A3}"/>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6ED75D78-8D3D-4E1E-98A9-9F5D42BB0FE1}"/>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C8A85719-0F0F-433B-8D65-940E1D794B0A}"/>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764CA62E-53A8-4165-A8C5-C0D4075506BB}"/>
            </a:ext>
          </a:extLst>
        </xdr:cNvPr>
        <xdr:cNvPicPr>
          <a:picLocks noChangeAspect="1"/>
        </xdr:cNvPicPr>
      </xdr:nvPicPr>
      <xdr:blipFill>
        <a:blip xmlns:r="http://schemas.openxmlformats.org/officeDocument/2006/relationships" r:embed="rId1"/>
        <a:stretch>
          <a:fillRect/>
        </a:stretch>
      </xdr:blipFill>
      <xdr:spPr>
        <a:xfrm>
          <a:off x="0" y="184150"/>
          <a:ext cx="1463040" cy="274320"/>
        </a:xfrm>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editAs="oneCell">
    <xdr:from>
      <xdr:col>0</xdr:col>
      <xdr:colOff>0</xdr:colOff>
      <xdr:row>1</xdr:row>
      <xdr:rowOff>0</xdr:rowOff>
    </xdr:from>
    <xdr:to>
      <xdr:col>1</xdr:col>
      <xdr:colOff>698500</xdr:colOff>
      <xdr:row>1</xdr:row>
      <xdr:rowOff>273050</xdr:rowOff>
    </xdr:to>
    <xdr:pic>
      <xdr:nvPicPr>
        <xdr:cNvPr id="82945" name="Picture 1">
          <a:extLst>
            <a:ext uri="{FF2B5EF4-FFF2-40B4-BE49-F238E27FC236}">
              <a16:creationId xmlns:a16="http://schemas.microsoft.com/office/drawing/2014/main" id="{4907AAD4-59BA-1417-B797-08556A9EA6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150"/>
          <a:ext cx="14605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editAs="oneCell">
    <xdr:from>
      <xdr:col>0</xdr:col>
      <xdr:colOff>0</xdr:colOff>
      <xdr:row>1</xdr:row>
      <xdr:rowOff>0</xdr:rowOff>
    </xdr:from>
    <xdr:to>
      <xdr:col>1</xdr:col>
      <xdr:colOff>698500</xdr:colOff>
      <xdr:row>1</xdr:row>
      <xdr:rowOff>273050</xdr:rowOff>
    </xdr:to>
    <xdr:pic>
      <xdr:nvPicPr>
        <xdr:cNvPr id="83969" name="Picture 1">
          <a:extLst>
            <a:ext uri="{FF2B5EF4-FFF2-40B4-BE49-F238E27FC236}">
              <a16:creationId xmlns:a16="http://schemas.microsoft.com/office/drawing/2014/main" id="{85DCC450-A58B-D0A6-7E93-9381B96452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150"/>
          <a:ext cx="14605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editAs="oneCell">
    <xdr:from>
      <xdr:col>0</xdr:col>
      <xdr:colOff>0</xdr:colOff>
      <xdr:row>1</xdr:row>
      <xdr:rowOff>0</xdr:rowOff>
    </xdr:from>
    <xdr:to>
      <xdr:col>1</xdr:col>
      <xdr:colOff>698500</xdr:colOff>
      <xdr:row>1</xdr:row>
      <xdr:rowOff>273050</xdr:rowOff>
    </xdr:to>
    <xdr:pic>
      <xdr:nvPicPr>
        <xdr:cNvPr id="84993" name="Picture 1">
          <a:extLst>
            <a:ext uri="{FF2B5EF4-FFF2-40B4-BE49-F238E27FC236}">
              <a16:creationId xmlns:a16="http://schemas.microsoft.com/office/drawing/2014/main" id="{E5971E13-AAD2-286A-21CA-31CC91F157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150"/>
          <a:ext cx="14605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editAs="oneCell">
    <xdr:from>
      <xdr:col>0</xdr:col>
      <xdr:colOff>0</xdr:colOff>
      <xdr:row>1</xdr:row>
      <xdr:rowOff>0</xdr:rowOff>
    </xdr:from>
    <xdr:to>
      <xdr:col>1</xdr:col>
      <xdr:colOff>698500</xdr:colOff>
      <xdr:row>1</xdr:row>
      <xdr:rowOff>273050</xdr:rowOff>
    </xdr:to>
    <xdr:pic>
      <xdr:nvPicPr>
        <xdr:cNvPr id="86017" name="Picture 1">
          <a:extLst>
            <a:ext uri="{FF2B5EF4-FFF2-40B4-BE49-F238E27FC236}">
              <a16:creationId xmlns:a16="http://schemas.microsoft.com/office/drawing/2014/main" id="{494B5F8A-F8B3-4D42-5902-20F3DEB62A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150"/>
          <a:ext cx="14605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editAs="oneCell">
    <xdr:from>
      <xdr:col>0</xdr:col>
      <xdr:colOff>0</xdr:colOff>
      <xdr:row>1</xdr:row>
      <xdr:rowOff>0</xdr:rowOff>
    </xdr:from>
    <xdr:to>
      <xdr:col>1</xdr:col>
      <xdr:colOff>698500</xdr:colOff>
      <xdr:row>1</xdr:row>
      <xdr:rowOff>273050</xdr:rowOff>
    </xdr:to>
    <xdr:pic>
      <xdr:nvPicPr>
        <xdr:cNvPr id="101377" name="Picture 1">
          <a:extLst>
            <a:ext uri="{FF2B5EF4-FFF2-40B4-BE49-F238E27FC236}">
              <a16:creationId xmlns:a16="http://schemas.microsoft.com/office/drawing/2014/main" id="{53782E36-FBC8-45AA-AF19-9F5A2617B7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150"/>
          <a:ext cx="14605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editAs="oneCell">
    <xdr:from>
      <xdr:col>0</xdr:col>
      <xdr:colOff>0</xdr:colOff>
      <xdr:row>1</xdr:row>
      <xdr:rowOff>0</xdr:rowOff>
    </xdr:from>
    <xdr:to>
      <xdr:col>1</xdr:col>
      <xdr:colOff>698500</xdr:colOff>
      <xdr:row>1</xdr:row>
      <xdr:rowOff>273050</xdr:rowOff>
    </xdr:to>
    <xdr:pic>
      <xdr:nvPicPr>
        <xdr:cNvPr id="102401" name="Picture 1">
          <a:extLst>
            <a:ext uri="{FF2B5EF4-FFF2-40B4-BE49-F238E27FC236}">
              <a16:creationId xmlns:a16="http://schemas.microsoft.com/office/drawing/2014/main" id="{06C72B97-3553-27DB-5358-C07DCB8D0C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150"/>
          <a:ext cx="14605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editAs="oneCell">
    <xdr:from>
      <xdr:col>0</xdr:col>
      <xdr:colOff>0</xdr:colOff>
      <xdr:row>1</xdr:row>
      <xdr:rowOff>0</xdr:rowOff>
    </xdr:from>
    <xdr:to>
      <xdr:col>1</xdr:col>
      <xdr:colOff>698500</xdr:colOff>
      <xdr:row>1</xdr:row>
      <xdr:rowOff>273050</xdr:rowOff>
    </xdr:to>
    <xdr:pic>
      <xdr:nvPicPr>
        <xdr:cNvPr id="103425" name="Picture 1">
          <a:extLst>
            <a:ext uri="{FF2B5EF4-FFF2-40B4-BE49-F238E27FC236}">
              <a16:creationId xmlns:a16="http://schemas.microsoft.com/office/drawing/2014/main" id="{23B3517F-62D2-B7F5-ADDD-47A19AC3954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150"/>
          <a:ext cx="14605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editAs="oneCell">
    <xdr:from>
      <xdr:col>0</xdr:col>
      <xdr:colOff>0</xdr:colOff>
      <xdr:row>1</xdr:row>
      <xdr:rowOff>0</xdr:rowOff>
    </xdr:from>
    <xdr:to>
      <xdr:col>1</xdr:col>
      <xdr:colOff>698500</xdr:colOff>
      <xdr:row>1</xdr:row>
      <xdr:rowOff>273050</xdr:rowOff>
    </xdr:to>
    <xdr:pic>
      <xdr:nvPicPr>
        <xdr:cNvPr id="104449" name="Picture 1">
          <a:extLst>
            <a:ext uri="{FF2B5EF4-FFF2-40B4-BE49-F238E27FC236}">
              <a16:creationId xmlns:a16="http://schemas.microsoft.com/office/drawing/2014/main" id="{57EDC117-5DC9-F980-03AC-484C5AE9B77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150"/>
          <a:ext cx="14605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editAs="oneCell">
    <xdr:from>
      <xdr:col>0</xdr:col>
      <xdr:colOff>0</xdr:colOff>
      <xdr:row>1</xdr:row>
      <xdr:rowOff>0</xdr:rowOff>
    </xdr:from>
    <xdr:to>
      <xdr:col>1</xdr:col>
      <xdr:colOff>698500</xdr:colOff>
      <xdr:row>1</xdr:row>
      <xdr:rowOff>273050</xdr:rowOff>
    </xdr:to>
    <xdr:pic>
      <xdr:nvPicPr>
        <xdr:cNvPr id="106497" name="Picture 1">
          <a:extLst>
            <a:ext uri="{FF2B5EF4-FFF2-40B4-BE49-F238E27FC236}">
              <a16:creationId xmlns:a16="http://schemas.microsoft.com/office/drawing/2014/main" id="{A01D6FAC-ABD3-BEC6-A629-CDC42B4C85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150"/>
          <a:ext cx="14605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editAs="oneCell">
    <xdr:from>
      <xdr:col>0</xdr:col>
      <xdr:colOff>0</xdr:colOff>
      <xdr:row>1</xdr:row>
      <xdr:rowOff>0</xdr:rowOff>
    </xdr:from>
    <xdr:to>
      <xdr:col>1</xdr:col>
      <xdr:colOff>698500</xdr:colOff>
      <xdr:row>1</xdr:row>
      <xdr:rowOff>273050</xdr:rowOff>
    </xdr:to>
    <xdr:pic>
      <xdr:nvPicPr>
        <xdr:cNvPr id="107521" name="Picture 1">
          <a:extLst>
            <a:ext uri="{FF2B5EF4-FFF2-40B4-BE49-F238E27FC236}">
              <a16:creationId xmlns:a16="http://schemas.microsoft.com/office/drawing/2014/main" id="{849FC597-F0CF-2B90-1081-6F7CB607BD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150"/>
          <a:ext cx="14605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editAs="oneCell">
    <xdr:from>
      <xdr:col>0</xdr:col>
      <xdr:colOff>0</xdr:colOff>
      <xdr:row>1</xdr:row>
      <xdr:rowOff>0</xdr:rowOff>
    </xdr:from>
    <xdr:to>
      <xdr:col>1</xdr:col>
      <xdr:colOff>698500</xdr:colOff>
      <xdr:row>1</xdr:row>
      <xdr:rowOff>273050</xdr:rowOff>
    </xdr:to>
    <xdr:pic>
      <xdr:nvPicPr>
        <xdr:cNvPr id="108545" name="Picture 1">
          <a:extLst>
            <a:ext uri="{FF2B5EF4-FFF2-40B4-BE49-F238E27FC236}">
              <a16:creationId xmlns:a16="http://schemas.microsoft.com/office/drawing/2014/main" id="{F23F9E4B-F627-D287-D72C-37C9BBC863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150"/>
          <a:ext cx="14605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editAs="oneCell">
    <xdr:from>
      <xdr:col>0</xdr:col>
      <xdr:colOff>0</xdr:colOff>
      <xdr:row>1</xdr:row>
      <xdr:rowOff>0</xdr:rowOff>
    </xdr:from>
    <xdr:to>
      <xdr:col>1</xdr:col>
      <xdr:colOff>692150</xdr:colOff>
      <xdr:row>1</xdr:row>
      <xdr:rowOff>273050</xdr:rowOff>
    </xdr:to>
    <xdr:pic>
      <xdr:nvPicPr>
        <xdr:cNvPr id="111617" name="Picture 1">
          <a:extLst>
            <a:ext uri="{FF2B5EF4-FFF2-40B4-BE49-F238E27FC236}">
              <a16:creationId xmlns:a16="http://schemas.microsoft.com/office/drawing/2014/main" id="{EB6C5C56-F814-386A-6269-EB3BBADBD4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150"/>
          <a:ext cx="14605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bin"/></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G11" sqref="G11"/>
    </sheetView>
  </sheetViews>
  <sheetFormatPr defaultColWidth="10.88671875" defaultRowHeight="14.4" x14ac:dyDescent="0.3"/>
  <sheetData>
    <row r="7" spans="6:12" ht="51.6" customHeight="1" x14ac:dyDescent="0.3">
      <c r="F7" s="36" t="s">
        <v>481</v>
      </c>
      <c r="G7" s="37"/>
      <c r="H7" s="37"/>
      <c r="I7" s="37"/>
      <c r="J7" s="37"/>
      <c r="K7" s="37"/>
      <c r="L7" s="37"/>
    </row>
    <row r="10" spans="6:12" ht="19.95" customHeight="1" x14ac:dyDescent="0.35">
      <c r="F10" s="2" t="s">
        <v>0</v>
      </c>
      <c r="K10" s="3" t="s">
        <v>480</v>
      </c>
    </row>
    <row r="11" spans="6:12" ht="19.95" customHeight="1" x14ac:dyDescent="0.35">
      <c r="F11" s="2" t="s">
        <v>1</v>
      </c>
      <c r="K11" s="3" t="s">
        <v>2</v>
      </c>
    </row>
    <row r="12" spans="6:12" ht="19.95" customHeight="1" x14ac:dyDescent="0.35">
      <c r="F12" s="2" t="s">
        <v>3</v>
      </c>
      <c r="K12" s="3" t="s">
        <v>4</v>
      </c>
    </row>
    <row r="13" spans="6:12" ht="19.95" customHeight="1" x14ac:dyDescent="0.35">
      <c r="F13" s="2" t="s">
        <v>5</v>
      </c>
      <c r="K13" s="3">
        <v>1005</v>
      </c>
    </row>
    <row r="14" spans="6:12" ht="18" x14ac:dyDescent="0.35">
      <c r="F14" s="2"/>
    </row>
    <row r="15" spans="6:12" ht="18" x14ac:dyDescent="0.35">
      <c r="F15" s="2"/>
    </row>
    <row r="16" spans="6:12" ht="18" x14ac:dyDescent="0.35">
      <c r="F16" s="2" t="s">
        <v>6</v>
      </c>
    </row>
    <row r="17" spans="6:13" ht="49.95" customHeight="1" x14ac:dyDescent="0.3">
      <c r="F17" s="38" t="s">
        <v>7</v>
      </c>
      <c r="G17" s="37"/>
      <c r="H17" s="37"/>
      <c r="I17" s="37"/>
      <c r="J17" s="37"/>
      <c r="K17" s="37"/>
      <c r="L17" s="37"/>
      <c r="M17" s="37"/>
    </row>
    <row r="19" spans="6:13" ht="30" customHeight="1" x14ac:dyDescent="0.3">
      <c r="F19" s="4" t="s">
        <v>8</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30"/>
  <sheetViews>
    <sheetView showGridLines="0" zoomScaleNormal="100" workbookViewId="0"/>
  </sheetViews>
  <sheetFormatPr defaultColWidth="10.88671875" defaultRowHeight="14.4" x14ac:dyDescent="0.3"/>
  <cols>
    <col min="4" max="4" width="100.77734375" customWidth="1"/>
    <col min="5" max="5" width="20.77734375" customWidth="1"/>
  </cols>
  <sheetData>
    <row r="2" spans="3:6" ht="40.049999999999997" customHeight="1" x14ac:dyDescent="0.3">
      <c r="D2" s="1" t="s">
        <v>9</v>
      </c>
    </row>
    <row r="6" spans="3:6" x14ac:dyDescent="0.3">
      <c r="D6" s="8" t="str">
        <f>HYPERLINK("#'Full Results'!A1", "Full Results")</f>
        <v>Full Results</v>
      </c>
    </row>
    <row r="8" spans="3:6" x14ac:dyDescent="0.3">
      <c r="D8" s="6" t="s">
        <v>10</v>
      </c>
      <c r="E8" s="6" t="s">
        <v>11</v>
      </c>
      <c r="F8" s="6" t="s">
        <v>12</v>
      </c>
    </row>
    <row r="9" spans="3:6" x14ac:dyDescent="0.3">
      <c r="C9">
        <v>1</v>
      </c>
      <c r="D9" s="8" t="str">
        <f>HYPERLINK("#'Table 1'!A1", "Which do you think are the most important issues facing the country at this time? Please select up to three. ")</f>
        <v>Which do you think are the most important issues facing the country at this time? Please select up to three. </v>
      </c>
      <c r="E9" s="14" t="str">
        <f>HYPERLINK("#'Full Results'!A11", "11")</f>
        <v>11</v>
      </c>
      <c r="F9" t="s">
        <v>79</v>
      </c>
    </row>
    <row r="10" spans="3:6" x14ac:dyDescent="0.3">
      <c r="C10">
        <v>2</v>
      </c>
      <c r="D10" s="8" t="str">
        <f>HYPERLINK("#'Table 2'!A1", "Which of the following do you think are the most important issues facing your local area at this time? Please select up to three")</f>
        <v>Which of the following do you think are the most important issues facing your local area at this time? Please select up to three</v>
      </c>
      <c r="E10" s="14" t="str">
        <f>HYPERLINK("#'Full Results'!A31", "31")</f>
        <v>31</v>
      </c>
      <c r="F10" t="s">
        <v>79</v>
      </c>
    </row>
    <row r="11" spans="3:6" x14ac:dyDescent="0.3">
      <c r="C11">
        <v>3</v>
      </c>
      <c r="D11" s="8" t="str">
        <f>HYPERLINK("#'Table 3'!A1", "Which, if any, of the following issues do you think the Labour Government should prioritise? Please select up to three.")</f>
        <v>Which, if any, of the following issues do you think the Labour Government should prioritise? Please select up to three.</v>
      </c>
      <c r="E11" s="14" t="str">
        <f>HYPERLINK("#'Full Results'!A50", "50")</f>
        <v>50</v>
      </c>
      <c r="F11" t="s">
        <v>79</v>
      </c>
    </row>
    <row r="12" spans="3:6" x14ac:dyDescent="0.3">
      <c r="C12">
        <v>4</v>
      </c>
      <c r="D12" s="8" t="str">
        <f>HYPERLINK("#'Table 4'!A1", " Which of the following do you think should be the government’s top priority for spending public money? Select up to three options")</f>
        <v> Which of the following do you think should be the government’s top priority for spending public money? Select up to three options</v>
      </c>
      <c r="E12" s="14" t="str">
        <f>HYPERLINK("#'Full Results'!A66", "66")</f>
        <v>66</v>
      </c>
      <c r="F12" t="s">
        <v>79</v>
      </c>
    </row>
    <row r="13" spans="3:6" x14ac:dyDescent="0.3">
      <c r="C13">
        <v>5</v>
      </c>
      <c r="D13" s="8" t="str">
        <f>HYPERLINK("#'Table 5'!A1", "Which of the following do you believe is the main purpose of the UK’s criminal justice system? Select up to three")</f>
        <v>Which of the following do you believe is the main purpose of the UK’s criminal justice system? Select up to three</v>
      </c>
      <c r="E13" s="14" t="str">
        <f>HYPERLINK("#'Full Results'!A78", "78")</f>
        <v>78</v>
      </c>
      <c r="F13" t="s">
        <v>79</v>
      </c>
    </row>
    <row r="14" spans="3:6" x14ac:dyDescent="0.3">
      <c r="C14">
        <v>6</v>
      </c>
      <c r="D14" s="8" t="str">
        <f>HYPERLINK("#'Table 6'!A1", " Which of the following do you believe is the best way to address crime in the UK?")</f>
        <v xml:space="preserve"> Which of the following do you believe is the best way to address crime in the UK?</v>
      </c>
      <c r="E14" s="14" t="str">
        <f>HYPERLINK("#'Full Results'!A91", "91")</f>
        <v>91</v>
      </c>
      <c r="F14" t="s">
        <v>79</v>
      </c>
    </row>
    <row r="15" spans="3:6" x14ac:dyDescent="0.3">
      <c r="C15">
        <v>7</v>
      </c>
      <c r="D15" s="8" t="str">
        <f>HYPERLINK("#'Table 7'!A1", "Grid Summary: In your view, when a crime has been committed, how important is each of the following?")</f>
        <v>Grid Summary: In your view, when a crime has been committed, how important is each of the following?</v>
      </c>
      <c r="E15" s="7"/>
      <c r="F15" t="s">
        <v>79</v>
      </c>
    </row>
    <row r="16" spans="3:6" x14ac:dyDescent="0.3">
      <c r="C16">
        <v>8</v>
      </c>
      <c r="D16" s="8" t="str">
        <f>HYPERLINK("#'Table 8'!A1", "In your view, when a crime has been committed, how important is each of the following?: For the person who committed the crime to be arrested and convicted")</f>
        <v>In your view, when a crime has been committed, how important is each of the following?: For the person who committed the crime to be arrested and convicted</v>
      </c>
      <c r="E16" s="14" t="str">
        <f>HYPERLINK("#'Full Results'!A97", "97")</f>
        <v>97</v>
      </c>
      <c r="F16" t="s">
        <v>79</v>
      </c>
    </row>
    <row r="17" spans="3:6" x14ac:dyDescent="0.3">
      <c r="C17">
        <v>9</v>
      </c>
      <c r="D17" s="8" t="str">
        <f>HYPERLINK("#'Table 9'!A1", "In your view, when a crime has been committed, how important is each of the following?: For the person to be rehabilitated to reduce reoffending")</f>
        <v>In your view, when a crime has been committed, how important is each of the following?: For the person to be rehabilitated to reduce reoffending</v>
      </c>
      <c r="E17" s="14" t="str">
        <f>HYPERLINK("#'Full Results'!A107", "107")</f>
        <v>107</v>
      </c>
      <c r="F17" t="s">
        <v>79</v>
      </c>
    </row>
    <row r="18" spans="3:6" x14ac:dyDescent="0.3">
      <c r="C18">
        <v>10</v>
      </c>
      <c r="D18" s="8" t="str">
        <f>HYPERLINK("#'Table 10'!A1", "In your view, when a crime has been committed, how important is each of the following?: For the person to be punished")</f>
        <v>In your view, when a crime has been committed, how important is each of the following?: For the person to be punished</v>
      </c>
      <c r="E18" s="14" t="str">
        <f>HYPERLINK("#'Full Results'!A117", "117")</f>
        <v>117</v>
      </c>
      <c r="F18" t="s">
        <v>79</v>
      </c>
    </row>
    <row r="19" spans="3:6" x14ac:dyDescent="0.3">
      <c r="C19">
        <v>11</v>
      </c>
      <c r="D19" s="8" t="str">
        <f>HYPERLINK("#'Table 11'!A1", "In your view, when a crime has been committed, how important is each of the following?: For the person to be made an example of to deter future offences")</f>
        <v>In your view, when a crime has been committed, how important is each of the following?: For the person to be made an example of to deter future offences</v>
      </c>
      <c r="E19" s="14" t="str">
        <f>HYPERLINK("#'Full Results'!A127", "127")</f>
        <v>127</v>
      </c>
      <c r="F19" t="s">
        <v>79</v>
      </c>
    </row>
    <row r="20" spans="3:6" x14ac:dyDescent="0.3">
      <c r="C20">
        <v>12</v>
      </c>
      <c r="D20" s="8" t="str">
        <f>HYPERLINK("#'Table 12'!A1", "In your view, when a crime has been committed, how important is each of the following?: For the person not to harm this victim again")</f>
        <v>In your view, when a crime has been committed, how important is each of the following?: For the person not to harm this victim again</v>
      </c>
      <c r="E20" s="14" t="str">
        <f>HYPERLINK("#'Full Results'!A137", "137")</f>
        <v>137</v>
      </c>
      <c r="F20" t="s">
        <v>79</v>
      </c>
    </row>
    <row r="21" spans="3:6" x14ac:dyDescent="0.3">
      <c r="C21">
        <v>13</v>
      </c>
      <c r="D21" s="8" t="str">
        <f>HYPERLINK("#'Table 13'!A1", "In your view, when a crime has been committed, how important is each of the following?: For the person not to harm anyone else again")</f>
        <v>In your view, when a crime has been committed, how important is each of the following?: For the person not to harm anyone else again</v>
      </c>
      <c r="E21" s="14" t="str">
        <f>HYPERLINK("#'Full Results'!A147", "147")</f>
        <v>147</v>
      </c>
      <c r="F21" t="s">
        <v>79</v>
      </c>
    </row>
    <row r="22" spans="3:6" x14ac:dyDescent="0.3">
      <c r="C22">
        <v>14</v>
      </c>
      <c r="D22" s="8" t="str">
        <f>HYPERLINK("#'Table 14'!A1", "In your view, when a crime has been committed, how important is each of the following?: For the victim to get answers about why the crime happened")</f>
        <v>In your view, when a crime has been committed, how important is each of the following?: For the victim to get answers about why the crime happened</v>
      </c>
      <c r="E22" s="14" t="str">
        <f>HYPERLINK("#'Full Results'!A157", "157")</f>
        <v>157</v>
      </c>
      <c r="F22" t="s">
        <v>79</v>
      </c>
    </row>
    <row r="23" spans="3:6" x14ac:dyDescent="0.3">
      <c r="C23">
        <v>15</v>
      </c>
      <c r="D23" s="8" t="str">
        <f>HYPERLINK("#'Table 15'!A1", "In your view, when a crime has been committed, how important is each of the following?: For the crime to be resolved quickly")</f>
        <v>In your view, when a crime has been committed, how important is each of the following?: For the crime to be resolved quickly</v>
      </c>
      <c r="E23" s="14" t="str">
        <f>HYPERLINK("#'Full Results'!A167", "167")</f>
        <v>167</v>
      </c>
      <c r="F23" t="s">
        <v>79</v>
      </c>
    </row>
    <row r="24" spans="3:6" x14ac:dyDescent="0.3">
      <c r="C24">
        <v>16</v>
      </c>
      <c r="D24" s="8" t="str">
        <f>HYPERLINK("#'Table 16'!A1", "Which of the following, if any, do you think of as the purposes of prisons? Select all that apply ")</f>
        <v>Which of the following, if any, do you think of as the purposes of prisons? Select all that apply </v>
      </c>
      <c r="E24" s="14" t="str">
        <f>HYPERLINK("#'Full Results'!A177", "177")</f>
        <v>177</v>
      </c>
      <c r="F24" t="s">
        <v>79</v>
      </c>
    </row>
    <row r="25" spans="3:6" x14ac:dyDescent="0.3">
      <c r="C25">
        <v>17</v>
      </c>
      <c r="D25" s="8" t="str">
        <f>HYPERLINK("#'Table 17'!A1", "Grid Summary: Thinking about the current prison system in the UK, do you think prisons do a good or bad job of the following?")</f>
        <v>Grid Summary: Thinking about the current prison system in the UK, do you think prisons do a good or bad job of the following?</v>
      </c>
      <c r="E25" s="7"/>
      <c r="F25" t="s">
        <v>79</v>
      </c>
    </row>
    <row r="26" spans="3:6" x14ac:dyDescent="0.3">
      <c r="C26">
        <v>18</v>
      </c>
      <c r="D26" s="8" t="str">
        <f>HYPERLINK("#'Table 18'!A1", "Thinking about the current prison system in the UK, do you think prisons do a good or bad job of the following?: Punishing individuals who have broken the law     ")</f>
        <v>Thinking about the current prison system in the UK, do you think prisons do a good or bad job of the following?: Punishing individuals who have broken the law     </v>
      </c>
      <c r="E26" s="14" t="str">
        <f>HYPERLINK("#'Full Results'!A190", "190")</f>
        <v>190</v>
      </c>
      <c r="F26" t="s">
        <v>79</v>
      </c>
    </row>
    <row r="27" spans="3:6" x14ac:dyDescent="0.3">
      <c r="C27">
        <v>19</v>
      </c>
      <c r="D27" s="8" t="str">
        <f>HYPERLINK("#'Table 19'!A1", "Thinking about the current prison system in the UK, do you think prisons do a good or bad job of the following?: Rehabilitating those who break the law to rejoin society and reduce reoffending     ")</f>
        <v>Thinking about the current prison system in the UK, do you think prisons do a good or bad job of the following?: Rehabilitating those who break the law to rejoin society and reduce reoffending     </v>
      </c>
      <c r="E27" s="14" t="str">
        <f>HYPERLINK("#'Full Results'!A199", "199")</f>
        <v>199</v>
      </c>
      <c r="F27" t="s">
        <v>79</v>
      </c>
    </row>
    <row r="28" spans="3:6" x14ac:dyDescent="0.3">
      <c r="C28">
        <v>20</v>
      </c>
      <c r="D28" s="8" t="str">
        <f>HYPERLINK("#'Table 20'!A1", "Thinking about the current prison system in the UK, do you think prisons do a good or bad job of the following?: Keeping dangerous criminals from the streets")</f>
        <v>Thinking about the current prison system in the UK, do you think prisons do a good or bad job of the following?: Keeping dangerous criminals from the streets</v>
      </c>
      <c r="E28" s="14" t="str">
        <f>HYPERLINK("#'Full Results'!A208", "208")</f>
        <v>208</v>
      </c>
      <c r="F28" t="s">
        <v>79</v>
      </c>
    </row>
    <row r="29" spans="3:6" x14ac:dyDescent="0.3">
      <c r="C29">
        <v>21</v>
      </c>
      <c r="D29" s="8" t="str">
        <f>HYPERLINK("#'Table 21'!A1", "Thinking about the current prison system in the UK, do you think prisons do a good or bad job of the following?: Deterring people from committing crimes in the first place")</f>
        <v>Thinking about the current prison system in the UK, do you think prisons do a good or bad job of the following?: Deterring people from committing crimes in the first place</v>
      </c>
      <c r="E29" s="14" t="str">
        <f>HYPERLINK("#'Full Results'!A217", "217")</f>
        <v>217</v>
      </c>
      <c r="F29" t="s">
        <v>79</v>
      </c>
    </row>
    <row r="30" spans="3:6" x14ac:dyDescent="0.3">
      <c r="C30">
        <v>22</v>
      </c>
      <c r="D30" s="8" t="str">
        <f>HYPERLINK("#'Table 22'!A1", "Thinking about the current prison system in the UK, do you think prisons do a good or bad job of the following?: Providing justice or closure for victims and their families")</f>
        <v>Thinking about the current prison system in the UK, do you think prisons do a good or bad job of the following?: Providing justice or closure for victims and their families</v>
      </c>
      <c r="E30" s="14" t="str">
        <f>HYPERLINK("#'Full Results'!A226", "226")</f>
        <v>226</v>
      </c>
      <c r="F30" t="s">
        <v>79</v>
      </c>
    </row>
    <row r="31" spans="3:6" x14ac:dyDescent="0.3">
      <c r="C31">
        <v>23</v>
      </c>
      <c r="D31" s="8" t="str">
        <f>HYPERLINK("#'Table 23'!A1", "Thinking about the current prison system in the UK, do you think prisons do a good or bad job of the following?: Providing fair and humane treatment to prisoners")</f>
        <v>Thinking about the current prison system in the UK, do you think prisons do a good or bad job of the following?: Providing fair and humane treatment to prisoners</v>
      </c>
      <c r="E31" s="14" t="str">
        <f>HYPERLINK("#'Full Results'!A235", "235")</f>
        <v>235</v>
      </c>
      <c r="F31" t="s">
        <v>79</v>
      </c>
    </row>
    <row r="32" spans="3:6" x14ac:dyDescent="0.3">
      <c r="C32">
        <v>24</v>
      </c>
      <c r="D32" s="8" t="str">
        <f>HYPERLINK("#'Table 24'!A1", " Which of the following best reflects your view about why people commit crimes?")</f>
        <v xml:space="preserve"> Which of the following best reflects your view about why people commit crimes?</v>
      </c>
      <c r="E32" s="14" t="str">
        <f>HYPERLINK("#'Full Results'!A244", "244")</f>
        <v>244</v>
      </c>
      <c r="F32" t="s">
        <v>79</v>
      </c>
    </row>
    <row r="33" spans="3:6" x14ac:dyDescent="0.3">
      <c r="C33">
        <v>25</v>
      </c>
      <c r="D33" s="8" t="str">
        <f>HYPERLINK("#'Table 25'!A1", "Grid Summary: To what extent do you agree or disagree with the following statements?")</f>
        <v>Grid Summary: To what extent do you agree or disagree with the following statements?</v>
      </c>
      <c r="E33" s="7"/>
      <c r="F33" t="s">
        <v>79</v>
      </c>
    </row>
    <row r="34" spans="3:6" x14ac:dyDescent="0.3">
      <c r="C34">
        <v>26</v>
      </c>
      <c r="D34" s="8" t="str">
        <f>HYPERLINK("#'Table 26'!A1", "To what extent do you agree or disagree with the following statements?: Most individuals released from prison are likely to commit another crime")</f>
        <v>To what extent do you agree or disagree with the following statements?: Most individuals released from prison are likely to commit another crime</v>
      </c>
      <c r="E34" s="14" t="str">
        <f>HYPERLINK("#'Full Results'!A250", "250")</f>
        <v>250</v>
      </c>
      <c r="F34" t="s">
        <v>79</v>
      </c>
    </row>
    <row r="35" spans="3:6" x14ac:dyDescent="0.3">
      <c r="C35">
        <v>27</v>
      </c>
      <c r="D35" s="8" t="str">
        <f>HYPERLINK("#'Table 27'!A1", "To what extent do you agree or disagree with the following statements?: There is no such thing as a “good person” who commits a crime")</f>
        <v>To what extent do you agree or disagree with the following statements?: There is no such thing as a “good person” who commits a crime</v>
      </c>
      <c r="E35" s="14" t="str">
        <f>HYPERLINK("#'Full Results'!A262", "262")</f>
        <v>262</v>
      </c>
      <c r="F35" t="s">
        <v>79</v>
      </c>
    </row>
    <row r="36" spans="3:6" x14ac:dyDescent="0.3">
      <c r="C36">
        <v>28</v>
      </c>
      <c r="D36" s="8" t="str">
        <f>HYPERLINK("#'Table 28'!A1", "To what extent do you agree or disagree with the following statements?: If someone commits a crime, they give up their chance to be treated well")</f>
        <v>To what extent do you agree or disagree with the following statements?: If someone commits a crime, they give up their chance to be treated well</v>
      </c>
      <c r="E36" s="14" t="str">
        <f>HYPERLINK("#'Full Results'!A274", "274")</f>
        <v>274</v>
      </c>
      <c r="F36" t="s">
        <v>79</v>
      </c>
    </row>
    <row r="37" spans="3:6" x14ac:dyDescent="0.3">
      <c r="C37">
        <v>29</v>
      </c>
      <c r="D37" s="8" t="str">
        <f>HYPERLINK("#'Table 29'!A1", "To what extent do you agree or disagree with the following statements?: Once someone has served their sentence, they have paid their debt to society and have the right to be treated like anyone else")</f>
        <v>To what extent do you agree or disagree with the following statements?: Once someone has served their sentence, they have paid their debt to society and have the right to be treated like anyone else</v>
      </c>
      <c r="E37" s="14" t="str">
        <f>HYPERLINK("#'Full Results'!A286", "286")</f>
        <v>286</v>
      </c>
      <c r="F37" t="s">
        <v>79</v>
      </c>
    </row>
    <row r="38" spans="3:6" x14ac:dyDescent="0.3">
      <c r="C38">
        <v>30</v>
      </c>
      <c r="D38" s="8" t="str">
        <f>HYPERLINK("#'Table 30'!A1", "To what extent do you agree or disagree with the following statements?: People get away with crimes too easily these days")</f>
        <v>To what extent do you agree or disagree with the following statements?: People get away with crimes too easily these days</v>
      </c>
      <c r="E38" s="14" t="str">
        <f>HYPERLINK("#'Full Results'!A298", "298")</f>
        <v>298</v>
      </c>
      <c r="F38" t="s">
        <v>79</v>
      </c>
    </row>
    <row r="39" spans="3:6" x14ac:dyDescent="0.3">
      <c r="C39">
        <v>31</v>
      </c>
      <c r="D39" s="8" t="str">
        <f>HYPERLINK("#'Table 31'!A1", "To what extent do you agree or disagree with the following statements?: There is no excuse for breaking the law")</f>
        <v>To what extent do you agree or disagree with the following statements?: There is no excuse for breaking the law</v>
      </c>
      <c r="E39" s="14" t="str">
        <f>HYPERLINK("#'Full Results'!A310", "310")</f>
        <v>310</v>
      </c>
      <c r="F39" t="s">
        <v>79</v>
      </c>
    </row>
    <row r="40" spans="3:6" x14ac:dyDescent="0.3">
      <c r="C40">
        <v>32</v>
      </c>
      <c r="D40" s="8" t="str">
        <f>HYPERLINK("#'Table 32'!A1", "To what extent do you agree or disagree with the following statements?: Some laws are wrong")</f>
        <v>To what extent do you agree or disagree with the following statements?: Some laws are wrong</v>
      </c>
      <c r="E40" s="14" t="str">
        <f>HYPERLINK("#'Full Results'!A322", "322")</f>
        <v>322</v>
      </c>
      <c r="F40" t="s">
        <v>79</v>
      </c>
    </row>
    <row r="41" spans="3:6" x14ac:dyDescent="0.3">
      <c r="C41">
        <v>33</v>
      </c>
      <c r="D41" s="8" t="str">
        <f>HYPERLINK("#'Table 33'!A1", "Rehabilitation programmes are designed to help offenders reintegrate into society and prevent reoffending. In your view, which of the following would be most helpful in supporting their rehabilitation? Select up to three")</f>
        <v>Rehabilitation programmes are designed to help offenders reintegrate into society and prevent reoffending. In your view, which of the following would be most helpful in supporting their rehabilitation? Select up to three</v>
      </c>
      <c r="E41" s="14" t="str">
        <f>HYPERLINK("#'Full Results'!A334", "334")</f>
        <v>334</v>
      </c>
      <c r="F41" t="s">
        <v>79</v>
      </c>
    </row>
    <row r="42" spans="3:6" x14ac:dyDescent="0.3">
      <c r="C42">
        <v>34</v>
      </c>
      <c r="D42" s="8" t="str">
        <f>HYPERLINK("#'Table 34'!A1", "Grid Summary: How likely do you think it is that each of the following types of people can be rehabilitated to live safely in society?")</f>
        <v>Grid Summary: How likely do you think it is that each of the following types of people can be rehabilitated to live safely in society?</v>
      </c>
      <c r="E42" s="7"/>
      <c r="F42" t="s">
        <v>79</v>
      </c>
    </row>
    <row r="43" spans="3:6" x14ac:dyDescent="0.3">
      <c r="C43">
        <v>35</v>
      </c>
      <c r="D43" s="8" t="str">
        <f>HYPERLINK("#'Table 35'!A1", "How likely do you think it is that each of the following types of people can be rehabilitated to live safely in society?: Someone who committed a violent crime (e.g., assault, armed robbery)")</f>
        <v>How likely do you think it is that each of the following types of people can be rehabilitated to live safely in society?: Someone who committed a violent crime (e.g., assault, armed robbery)</v>
      </c>
      <c r="E43" s="14" t="str">
        <f>HYPERLINK("#'Full Results'!A351", "351")</f>
        <v>351</v>
      </c>
      <c r="F43" t="s">
        <v>79</v>
      </c>
    </row>
    <row r="44" spans="3:6" x14ac:dyDescent="0.3">
      <c r="C44">
        <v>36</v>
      </c>
      <c r="D44" s="8" t="str">
        <f>HYPERLINK("#'Table 36'!A1", "How likely do you think it is that each of the following types of people can be rehabilitated to live safely in society?: Someone who committed a non-violent crime (e.g., theft, property offences)")</f>
        <v>How likely do you think it is that each of the following types of people can be rehabilitated to live safely in society?: Someone who committed a non-violent crime (e.g., theft, property offences)</v>
      </c>
      <c r="E44" s="14" t="str">
        <f>HYPERLINK("#'Full Results'!A363", "363")</f>
        <v>363</v>
      </c>
      <c r="F44" t="s">
        <v>79</v>
      </c>
    </row>
    <row r="45" spans="3:6" x14ac:dyDescent="0.3">
      <c r="C45">
        <v>37</v>
      </c>
      <c r="D45" s="8" t="str">
        <f>HYPERLINK("#'Table 37'!A1", "How likely do you think it is that each of the following types of people can be rehabilitated to live safely in society?: An individual with previous convictions")</f>
        <v>How likely do you think it is that each of the following types of people can be rehabilitated to live safely in society?: An individual with previous convictions</v>
      </c>
      <c r="E45" s="14" t="str">
        <f>HYPERLINK("#'Full Results'!A375", "375")</f>
        <v>375</v>
      </c>
      <c r="F45" t="s">
        <v>79</v>
      </c>
    </row>
    <row r="46" spans="3:6" x14ac:dyDescent="0.3">
      <c r="C46">
        <v>38</v>
      </c>
      <c r="D46" s="8" t="str">
        <f>HYPERLINK("#'Table 38'!A1", "How likely do you think it is that each of the following types of people can be rehabilitated to live safely in society?: Someone who commits a crime for the first time")</f>
        <v>How likely do you think it is that each of the following types of people can be rehabilitated to live safely in society?: Someone who commits a crime for the first time</v>
      </c>
      <c r="E46" s="14" t="str">
        <f>HYPERLINK("#'Full Results'!A387", "387")</f>
        <v>387</v>
      </c>
      <c r="F46" t="s">
        <v>79</v>
      </c>
    </row>
    <row r="47" spans="3:6" x14ac:dyDescent="0.3">
      <c r="C47">
        <v>39</v>
      </c>
      <c r="D47" s="8" t="str">
        <f>HYPERLINK("#'Table 39'!A1", "How likely do you think it is that each of the following types of people can be rehabilitated to live safely in society?: Someone who committed a hate crime (i.e., any crime that is motivated by hostility or prejudice based on race, religion, sex...")</f>
        <v>How likely do you think it is that each of the following types of people can be rehabilitated to live safely in society?: Someone who committed a hate crime (i.e., any crime that is motivated by hostility or prejudice based on race, religion, sex...</v>
      </c>
      <c r="E47" s="14" t="str">
        <f>HYPERLINK("#'Full Results'!A399", "399")</f>
        <v>399</v>
      </c>
      <c r="F47" t="s">
        <v>79</v>
      </c>
    </row>
    <row r="48" spans="3:6" x14ac:dyDescent="0.3">
      <c r="C48">
        <v>40</v>
      </c>
      <c r="D48" s="8" t="str">
        <f>HYPERLINK("#'Table 40'!A1", "How likely do you think it is that each of the following types of people can be rehabilitated to live safely in society?: Someone convicted of a sex crime (e.g., sexual assault)")</f>
        <v>How likely do you think it is that each of the following types of people can be rehabilitated to live safely in society?: Someone convicted of a sex crime (e.g., sexual assault)</v>
      </c>
      <c r="E48" s="14" t="str">
        <f>HYPERLINK("#'Full Results'!A411", "411")</f>
        <v>411</v>
      </c>
      <c r="F48" t="s">
        <v>79</v>
      </c>
    </row>
    <row r="49" spans="3:6" x14ac:dyDescent="0.3">
      <c r="C49">
        <v>41</v>
      </c>
      <c r="D49" s="8" t="str">
        <f>HYPERLINK("#'Table 41'!A1", "How likely do you think it is that each of the following types of people can be rehabilitated to live safely in society?: Someone who pleaded guilty")</f>
        <v>How likely do you think it is that each of the following types of people can be rehabilitated to live safely in society?: Someone who pleaded guilty</v>
      </c>
      <c r="E49" s="14" t="str">
        <f>HYPERLINK("#'Full Results'!A423", "423")</f>
        <v>423</v>
      </c>
      <c r="F49" t="s">
        <v>79</v>
      </c>
    </row>
    <row r="50" spans="3:6" x14ac:dyDescent="0.3">
      <c r="C50">
        <v>42</v>
      </c>
      <c r="D50" s="8" t="str">
        <f>HYPERLINK("#'Table 42'!A1", "How likely do you think it is that each of the following types of people can be rehabilitated to live safely in society?: Someone who stole because they had no other financial option")</f>
        <v>How likely do you think it is that each of the following types of people can be rehabilitated to live safely in society?: Someone who stole because they had no other financial option</v>
      </c>
      <c r="E50" s="14" t="str">
        <f>HYPERLINK("#'Full Results'!A435", "435")</f>
        <v>435</v>
      </c>
      <c r="F50" t="s">
        <v>79</v>
      </c>
    </row>
    <row r="51" spans="3:6" x14ac:dyDescent="0.3">
      <c r="C51">
        <v>43</v>
      </c>
      <c r="D51" s="8" t="str">
        <f>HYPERLINK("#'Table 43'!A1", "What are the biggest issues facing the UK’s prison system today?Please select up to three")</f>
        <v>What are the biggest issues facing the UK’s prison system today?Please select up to three</v>
      </c>
      <c r="E51" s="14" t="str">
        <f>HYPERLINK("#'Full Results'!A447", "447")</f>
        <v>447</v>
      </c>
      <c r="F51" t="s">
        <v>79</v>
      </c>
    </row>
    <row r="52" spans="3:6" x14ac:dyDescent="0.3">
      <c r="C52">
        <v>44</v>
      </c>
      <c r="D52" s="8" t="str">
        <f>HYPERLINK("#'Table 44'!A1", " To what extent do you agree with the following statement: ""People who are held in prison while awaiting trial and are later found not guilty should receive financial compensation for their time in custody.""")</f>
        <v xml:space="preserve"> To what extent do you agree with the following statement: "People who are held in prison while awaiting trial and are later found not guilty should receive financial compensation for their time in custody."</v>
      </c>
      <c r="E52" s="14" t="str">
        <f>HYPERLINK("#'Full Results'!A465", "465")</f>
        <v>465</v>
      </c>
      <c r="F52" t="s">
        <v>79</v>
      </c>
    </row>
    <row r="53" spans="3:6" x14ac:dyDescent="0.3">
      <c r="C53">
        <v>45</v>
      </c>
      <c r="D53" s="8" t="str">
        <f>HYPERLINK("#'Table 45'!A1", " When a person in England and Wales is sentenced to prison, which of the following do you believe is typically true?")</f>
        <v xml:space="preserve"> When a person in England and Wales is sentenced to prison, which of the following do you believe is typically true?</v>
      </c>
      <c r="E53" s="14" t="str">
        <f>HYPERLINK("#'Full Results'!A477", "477")</f>
        <v>477</v>
      </c>
      <c r="F53" t="s">
        <v>79</v>
      </c>
    </row>
    <row r="54" spans="3:6" x14ac:dyDescent="0.3">
      <c r="C54">
        <v>46</v>
      </c>
      <c r="D54" s="8" t="str">
        <f>HYPERLINK("#'Table 46'!A1", " Currently, some prison sentences can be served partly in prison and partly in the community (e.g., released before the total sentence is served) where people who offend are often required to work with probation officers, abide by a curfew, and/o...")</f>
        <v xml:space="preserve"> Currently, some prison sentences can be served partly in prison and partly in the community (e.g., released before the total sentence is served) where people who offend are often required to work with probation officers, abide by a curfew, and/o...</v>
      </c>
      <c r="E54" s="14" t="str">
        <f>HYPERLINK("#'Full Results'!A484", "484")</f>
        <v>484</v>
      </c>
      <c r="F54" t="s">
        <v>79</v>
      </c>
    </row>
    <row r="55" spans="3:6" x14ac:dyDescent="0.3">
      <c r="C55">
        <v>47</v>
      </c>
      <c r="D55" s="8" t="str">
        <f>HYPERLINK("#'Table 47'!A1", "In your view, which of the following, if any, are advantages of serving part of a sentence in the community? Select all that apply")</f>
        <v>In your view, which of the following, if any, are advantages of serving part of a sentence in the community? Select all that apply</v>
      </c>
      <c r="E55" s="14" t="str">
        <f>HYPERLINK("#'Full Results'!A496", "496")</f>
        <v>496</v>
      </c>
      <c r="F55" t="s">
        <v>79</v>
      </c>
    </row>
    <row r="56" spans="3:6" x14ac:dyDescent="0.3">
      <c r="C56">
        <v>48</v>
      </c>
      <c r="D56" s="8" t="str">
        <f>HYPERLINK("#'Table 48'!A1", "In your view, which of the following, if any, are disadvantages of serving part of a sentence in the community? Select all that apply")</f>
        <v>In your view, which of the following, if any, are disadvantages of serving part of a sentence in the community? Select all that apply</v>
      </c>
      <c r="E56" s="14" t="str">
        <f>HYPERLINK("#'Full Results'!A510", "510")</f>
        <v>510</v>
      </c>
      <c r="F56" t="s">
        <v>79</v>
      </c>
    </row>
    <row r="57" spans="3:6" x14ac:dyDescent="0.3">
      <c r="C57">
        <v>49</v>
      </c>
      <c r="D57" s="8" t="str">
        <f>HYPERLINK("#'Table 49'!A1", " Imagine an individual is convicted of serious physical assault causing significant injury to another person. They are sentenced to 6 years: 3 years in prison and 3 years under community supervision (including regular check-ins, electronic taggin...")</f>
        <v xml:space="preserve"> Imagine an individual is convicted of serious physical assault causing significant injury to another person. They are sentenced to 6 years: 3 years in prison and 3 years under community supervision (including regular check-ins, electronic taggin...</v>
      </c>
      <c r="E57" s="32" t="str">
        <f>HYPERLINK("#'Full Results'!A532", "532")</f>
        <v>532</v>
      </c>
      <c r="F57" t="s">
        <v>175</v>
      </c>
    </row>
    <row r="58" spans="3:6" x14ac:dyDescent="0.3">
      <c r="C58">
        <v>50</v>
      </c>
      <c r="D58" s="25" t="str">
        <f>HYPERLINK("#'Table 50'!A1", "Grid Summary: How much more lenient or strict should the punishment be if...")</f>
        <v>Grid Summary: How much more lenient or strict should the punishment be if...</v>
      </c>
      <c r="E58" s="7"/>
      <c r="F58" t="s">
        <v>465</v>
      </c>
    </row>
    <row r="59" spans="3:6" x14ac:dyDescent="0.3">
      <c r="C59">
        <v>51</v>
      </c>
      <c r="D59" s="25" t="str">
        <f>HYPERLINK("#'Table 51'!A1", "How much more lenient or strict should the punishment be if...: The person engages with rehabilitation programmes to reduce reoffending ")</f>
        <v>How much more lenient or strict should the punishment be if...: The person engages with rehabilitation programmes to reduce reoffending </v>
      </c>
      <c r="E59" s="32" t="str">
        <f>HYPERLINK("#'Full Results'!A539", "539")</f>
        <v>539</v>
      </c>
      <c r="F59" t="s">
        <v>465</v>
      </c>
    </row>
    <row r="60" spans="3:6" x14ac:dyDescent="0.3">
      <c r="C60">
        <v>52</v>
      </c>
      <c r="D60" s="25" t="str">
        <f>HYPERLINK("#'Table 52'!A1", "How much more lenient or strict should the punishment be if...: The person  exhibits good behaviour")</f>
        <v>How much more lenient or strict should the punishment be if...: The person  exhibits good behaviour</v>
      </c>
      <c r="E60" s="32" t="str">
        <f>HYPERLINK("#'Full Results'!A547", "547")</f>
        <v>547</v>
      </c>
      <c r="F60" t="s">
        <v>465</v>
      </c>
    </row>
    <row r="61" spans="3:6" x14ac:dyDescent="0.3">
      <c r="C61">
        <v>53</v>
      </c>
      <c r="D61" s="25" t="str">
        <f>HYPERLINK("#'Table 53'!A1", "How much more lenient or strict should the punishment be if...: The person has care responsibilities (e.g., for children, elderly relatives)")</f>
        <v>How much more lenient or strict should the punishment be if...: The person has care responsibilities (e.g., for children, elderly relatives)</v>
      </c>
      <c r="E61" s="32" t="str">
        <f>HYPERLINK("#'Full Results'!A555", "555")</f>
        <v>555</v>
      </c>
      <c r="F61" t="s">
        <v>465</v>
      </c>
    </row>
    <row r="62" spans="3:6" x14ac:dyDescent="0.3">
      <c r="C62">
        <v>54</v>
      </c>
      <c r="D62" s="25" t="str">
        <f>HYPERLINK("#'Table 54'!A1", "How much more lenient or strict should the punishment be if...: The person has committed a crime for the first time")</f>
        <v>How much more lenient or strict should the punishment be if...: The person has committed a crime for the first time</v>
      </c>
      <c r="E62" s="32" t="str">
        <f>HYPERLINK("#'Full Results'!A563", "563")</f>
        <v>563</v>
      </c>
      <c r="F62" t="s">
        <v>465</v>
      </c>
    </row>
    <row r="63" spans="3:6" x14ac:dyDescent="0.3">
      <c r="C63">
        <v>55</v>
      </c>
      <c r="D63" s="25" t="str">
        <f>HYPERLINK("#'Table 55'!A1", "How much more lenient or strict should the punishment be if...: The person has prior convictions for similar offenses")</f>
        <v>How much more lenient or strict should the punishment be if...: The person has prior convictions for similar offenses</v>
      </c>
      <c r="E63" s="32" t="str">
        <f>HYPERLINK("#'Full Results'!A571", "571")</f>
        <v>571</v>
      </c>
      <c r="F63" t="s">
        <v>465</v>
      </c>
    </row>
    <row r="64" spans="3:6" x14ac:dyDescent="0.3">
      <c r="C64">
        <v>56</v>
      </c>
      <c r="D64" s="25" t="str">
        <f>HYPERLINK("#'Table 56'!A1", "How much more lenient or strict should the punishment be if...: The person shows clear remorse or apologises to the victim")</f>
        <v>How much more lenient or strict should the punishment be if...: The person shows clear remorse or apologises to the victim</v>
      </c>
      <c r="E64" s="32" t="str">
        <f>HYPERLINK("#'Full Results'!A579", "579")</f>
        <v>579</v>
      </c>
      <c r="F64" t="s">
        <v>465</v>
      </c>
    </row>
    <row r="65" spans="3:6" s="26" customFormat="1" x14ac:dyDescent="0.3">
      <c r="C65" s="26">
        <v>57</v>
      </c>
      <c r="D65" s="27" t="str">
        <f>HYPERLINK("#'Table 57'!A1", " Would you feel comfortable or uncomfortable about having this person live in your community while they complete their sentence?")</f>
        <v xml:space="preserve"> Would you feel comfortable or uncomfortable about having this person live in your community while they complete their sentence?</v>
      </c>
      <c r="E65" s="33" t="str">
        <f>HYPERLINK("#'Full Results'!A587", "587")</f>
        <v>587</v>
      </c>
      <c r="F65" s="26" t="s">
        <v>465</v>
      </c>
    </row>
    <row r="66" spans="3:6" s="26" customFormat="1" x14ac:dyDescent="0.3">
      <c r="C66" s="26">
        <v>58</v>
      </c>
      <c r="D66" s="27" t="str">
        <f>HYPERLINK("#'Table 58'!A1", "You said you would feel uncomfortable about having a person who offends living in your community. Why is that? Select all that apply ")</f>
        <v>You said you would feel uncomfortable about having a person who offends living in your community. Why is that? Select all that apply </v>
      </c>
      <c r="E66" s="33" t="str">
        <f>HYPERLINK("#'Full Results'!A596", "596")</f>
        <v>596</v>
      </c>
      <c r="F66" s="26" t="s">
        <v>475</v>
      </c>
    </row>
    <row r="67" spans="3:6" s="26" customFormat="1" x14ac:dyDescent="0.3">
      <c r="C67" s="26">
        <v>59</v>
      </c>
      <c r="D67" s="27" t="str">
        <f>HYPERLINK("#'Table 59'!A1", " Imagine an individual is convicted of theft where valuable items were stolen from another person. They are sentenced to 6 years: 3 years in prison and 3 years under community supervision (including regular check-ins, electronic tagging, curfews,...")</f>
        <v xml:space="preserve"> Imagine an individual is convicted of theft where valuable items were stolen from another person. They are sentenced to 6 years: 3 years in prison and 3 years under community supervision (including regular check-ins, electronic tagging, curfews,...</v>
      </c>
      <c r="E67" s="33" t="str">
        <f>HYPERLINK("#'Full Results'!A609", "609")</f>
        <v>609</v>
      </c>
      <c r="F67" s="26" t="s">
        <v>175</v>
      </c>
    </row>
    <row r="68" spans="3:6" s="26" customFormat="1" x14ac:dyDescent="0.3">
      <c r="C68" s="26">
        <v>60</v>
      </c>
      <c r="D68" s="27" t="str">
        <f>HYPERLINK("#'Table 60'!A1", "Grid Summary: How much more lenient or strict should the punishment be if...")</f>
        <v>Grid Summary: How much more lenient or strict should the punishment be if...</v>
      </c>
      <c r="E68" s="28"/>
      <c r="F68" s="26" t="s">
        <v>466</v>
      </c>
    </row>
    <row r="69" spans="3:6" s="26" customFormat="1" x14ac:dyDescent="0.3">
      <c r="C69" s="26">
        <v>61</v>
      </c>
      <c r="D69" s="27" t="str">
        <f>HYPERLINK("#'Table 61'!A1", "How much more lenient or strict should the punishment be if...: The person engages with rehabilitation programmes to reduce reoffending ")</f>
        <v>How much more lenient or strict should the punishment be if...: The person engages with rehabilitation programmes to reduce reoffending </v>
      </c>
      <c r="E69" s="33" t="str">
        <f>HYPERLINK("#'Full Results'!A616", "616")</f>
        <v>616</v>
      </c>
      <c r="F69" s="26" t="s">
        <v>466</v>
      </c>
    </row>
    <row r="70" spans="3:6" s="26" customFormat="1" x14ac:dyDescent="0.3">
      <c r="C70" s="26">
        <v>62</v>
      </c>
      <c r="D70" s="27" t="str">
        <f>HYPERLINK("#'Table 62'!A1", "How much more lenient or strict should the punishment be if...: The person  exhibits good behaviour")</f>
        <v>How much more lenient or strict should the punishment be if...: The person  exhibits good behaviour</v>
      </c>
      <c r="E70" s="33" t="str">
        <f>HYPERLINK("#'Full Results'!A624", "624")</f>
        <v>624</v>
      </c>
      <c r="F70" s="26" t="s">
        <v>466</v>
      </c>
    </row>
    <row r="71" spans="3:6" s="26" customFormat="1" x14ac:dyDescent="0.3">
      <c r="C71" s="26">
        <v>63</v>
      </c>
      <c r="D71" s="27" t="str">
        <f>HYPERLINK("#'Table 63'!A1", "How much more lenient or strict should the punishment be if...: The person has care responsibilities (e.g., for children, elderly relatives)")</f>
        <v>How much more lenient or strict should the punishment be if...: The person has care responsibilities (e.g., for children, elderly relatives)</v>
      </c>
      <c r="E71" s="33" t="str">
        <f>HYPERLINK("#'Full Results'!A632", "632")</f>
        <v>632</v>
      </c>
      <c r="F71" s="26" t="s">
        <v>466</v>
      </c>
    </row>
    <row r="72" spans="3:6" s="26" customFormat="1" x14ac:dyDescent="0.3">
      <c r="C72" s="26">
        <v>64</v>
      </c>
      <c r="D72" s="27" t="str">
        <f>HYPERLINK("#'Table 64'!A1", "How much more lenient or strict should the punishment be if...: The person has committed a crime for the first time")</f>
        <v>How much more lenient or strict should the punishment be if...: The person has committed a crime for the first time</v>
      </c>
      <c r="E72" s="33" t="str">
        <f>HYPERLINK("#'Full Results'!A640", "640")</f>
        <v>640</v>
      </c>
      <c r="F72" s="26" t="s">
        <v>466</v>
      </c>
    </row>
    <row r="73" spans="3:6" s="26" customFormat="1" x14ac:dyDescent="0.3">
      <c r="C73" s="26">
        <v>65</v>
      </c>
      <c r="D73" s="27" t="str">
        <f>HYPERLINK("#'Table 65'!A1", "How much more lenient or strict should the punishment be if...: The person has prior convictions for similar offenses")</f>
        <v>How much more lenient or strict should the punishment be if...: The person has prior convictions for similar offenses</v>
      </c>
      <c r="E73" s="33" t="str">
        <f>HYPERLINK("#'Full Results'!A648", "648")</f>
        <v>648</v>
      </c>
      <c r="F73" s="26" t="s">
        <v>466</v>
      </c>
    </row>
    <row r="74" spans="3:6" s="26" customFormat="1" x14ac:dyDescent="0.3">
      <c r="C74" s="26">
        <v>66</v>
      </c>
      <c r="D74" s="27" t="str">
        <f>HYPERLINK("#'Table 66'!A1", "How much more lenient or strict should the punishment be if...: The person shows clear remorse or apologises to the victim")</f>
        <v>How much more lenient or strict should the punishment be if...: The person shows clear remorse or apologises to the victim</v>
      </c>
      <c r="E74" s="33" t="str">
        <f>HYPERLINK("#'Full Results'!A656", "656")</f>
        <v>656</v>
      </c>
      <c r="F74" s="26" t="s">
        <v>466</v>
      </c>
    </row>
    <row r="75" spans="3:6" s="26" customFormat="1" x14ac:dyDescent="0.3">
      <c r="C75" s="26">
        <v>67</v>
      </c>
      <c r="D75" s="27" t="str">
        <f>HYPERLINK("#'Table 67'!A1", " Would you feel comfortable or uncomfortable about having this person live in your community while they complete their sentence?")</f>
        <v xml:space="preserve"> Would you feel comfortable or uncomfortable about having this person live in your community while they complete their sentence?</v>
      </c>
      <c r="E75" s="33" t="str">
        <f>HYPERLINK("#'Full Results'!A664", "664")</f>
        <v>664</v>
      </c>
      <c r="F75" s="26" t="s">
        <v>466</v>
      </c>
    </row>
    <row r="76" spans="3:6" s="26" customFormat="1" x14ac:dyDescent="0.3">
      <c r="C76" s="26">
        <v>68</v>
      </c>
      <c r="D76" s="27" t="str">
        <f>HYPERLINK("#'Table 68'!A1", "You said you would feel uncomfortable about having a person who offends living in your community. Why is that? Select all that apply ")</f>
        <v>You said you would feel uncomfortable about having a person who offends living in your community. Why is that? Select all that apply </v>
      </c>
      <c r="E76" s="33" t="str">
        <f>HYPERLINK("#'Full Results'!A673", "673")</f>
        <v>673</v>
      </c>
      <c r="F76" s="26" t="s">
        <v>474</v>
      </c>
    </row>
    <row r="77" spans="3:6" s="26" customFormat="1" x14ac:dyDescent="0.3">
      <c r="C77" s="26">
        <v>69</v>
      </c>
      <c r="D77" s="27" t="str">
        <f>HYPERLINK("#'Table 69'!A1", " Imagine an individual is convicted of serious physical assault causing significant injury to another person. They are sentenced to 6 years: 3 years in prison and 3 years under community supervision (including regular check-ins, electronic taggin...")</f>
        <v xml:space="preserve"> Imagine an individual is convicted of serious physical assault causing significant injury to another person. They are sentenced to 6 years: 3 years in prison and 3 years under community supervision (including regular check-ins, electronic taggin...</v>
      </c>
      <c r="E77" s="33" t="str">
        <f>HYPERLINK("#'Full Results'!A686", "686")</f>
        <v>686</v>
      </c>
      <c r="F77" s="26" t="s">
        <v>175</v>
      </c>
    </row>
    <row r="78" spans="3:6" s="26" customFormat="1" x14ac:dyDescent="0.3">
      <c r="C78" s="26">
        <v>70</v>
      </c>
      <c r="D78" s="27" t="str">
        <f>HYPERLINK("#'Table 70'!A1", "Grid Summary: How much more lenient or strict should the punishment be if...")</f>
        <v>Grid Summary: How much more lenient or strict should the punishment be if...</v>
      </c>
      <c r="E78" s="28"/>
      <c r="F78" s="26" t="s">
        <v>467</v>
      </c>
    </row>
    <row r="79" spans="3:6" s="26" customFormat="1" x14ac:dyDescent="0.3">
      <c r="C79" s="26">
        <v>71</v>
      </c>
      <c r="D79" s="27" t="str">
        <f>HYPERLINK("#'Table 71'!A1", "How much more lenient or strict should the punishment be if...: The person engages with rehabilitation programmes to reduce reoffending ")</f>
        <v>How much more lenient or strict should the punishment be if...: The person engages with rehabilitation programmes to reduce reoffending </v>
      </c>
      <c r="E79" s="33" t="str">
        <f>HYPERLINK("#'Full Results'!A693", "693")</f>
        <v>693</v>
      </c>
      <c r="F79" s="26" t="s">
        <v>467</v>
      </c>
    </row>
    <row r="80" spans="3:6" s="26" customFormat="1" x14ac:dyDescent="0.3">
      <c r="C80" s="26">
        <v>72</v>
      </c>
      <c r="D80" s="27" t="str">
        <f>HYPERLINK("#'Table 72'!A1", "How much more lenient or strict should the punishment be if...: The person exhibits good behaviour")</f>
        <v>How much more lenient or strict should the punishment be if...: The person exhibits good behaviour</v>
      </c>
      <c r="E80" s="33" t="str">
        <f>HYPERLINK("#'Full Results'!A701", "701")</f>
        <v>701</v>
      </c>
      <c r="F80" s="26" t="s">
        <v>467</v>
      </c>
    </row>
    <row r="81" spans="3:6" s="26" customFormat="1" x14ac:dyDescent="0.3">
      <c r="C81" s="26">
        <v>73</v>
      </c>
      <c r="D81" s="27" t="str">
        <f>HYPERLINK("#'Table 73'!A1", "How much more lenient or strict should the punishment be if...: The person has care responsibilities (e.g., for children, elderly relatives)")</f>
        <v>How much more lenient or strict should the punishment be if...: The person has care responsibilities (e.g., for children, elderly relatives)</v>
      </c>
      <c r="E81" s="33" t="str">
        <f>HYPERLINK("#'Full Results'!A709", "709")</f>
        <v>709</v>
      </c>
      <c r="F81" s="26" t="s">
        <v>467</v>
      </c>
    </row>
    <row r="82" spans="3:6" s="26" customFormat="1" x14ac:dyDescent="0.3">
      <c r="C82" s="26">
        <v>74</v>
      </c>
      <c r="D82" s="27" t="str">
        <f>HYPERLINK("#'Table 74'!A1", "How much more lenient or strict should the punishment be if...: The person has committed a crime for the first time")</f>
        <v>How much more lenient or strict should the punishment be if...: The person has committed a crime for the first time</v>
      </c>
      <c r="E82" s="33" t="str">
        <f>HYPERLINK("#'Full Results'!A717", "717")</f>
        <v>717</v>
      </c>
      <c r="F82" s="26" t="s">
        <v>467</v>
      </c>
    </row>
    <row r="83" spans="3:6" s="26" customFormat="1" x14ac:dyDescent="0.3">
      <c r="C83" s="26">
        <v>75</v>
      </c>
      <c r="D83" s="27" t="str">
        <f>HYPERLINK("#'Table 75'!A1", "How much more lenient or strict should the punishment be if...: The person has prior convictions for similar offenses")</f>
        <v>How much more lenient or strict should the punishment be if...: The person has prior convictions for similar offenses</v>
      </c>
      <c r="E83" s="33" t="str">
        <f>HYPERLINK("#'Full Results'!A723", "723")</f>
        <v>723</v>
      </c>
      <c r="F83" s="26" t="s">
        <v>467</v>
      </c>
    </row>
    <row r="84" spans="3:6" s="26" customFormat="1" x14ac:dyDescent="0.3">
      <c r="C84" s="26">
        <v>76</v>
      </c>
      <c r="D84" s="27" t="str">
        <f>HYPERLINK("#'Table 76'!A1", "How much more lenient or strict should the punishment be if...: The person shows clear remorse or apologises to the victim")</f>
        <v>How much more lenient or strict should the punishment be if...: The person shows clear remorse or apologises to the victim</v>
      </c>
      <c r="E84" s="33" t="str">
        <f>HYPERLINK("#'Full Results'!A733", "733")</f>
        <v>733</v>
      </c>
      <c r="F84" s="26" t="s">
        <v>467</v>
      </c>
    </row>
    <row r="85" spans="3:6" s="26" customFormat="1" x14ac:dyDescent="0.3">
      <c r="C85" s="26">
        <v>77</v>
      </c>
      <c r="D85" s="27" t="str">
        <f>HYPERLINK("#'Table 77'!A1", " Imagine an individual is convicted of serious physical assault causing significant injury to another person. They are sentenced to 6 years: 3 years in prison and 3 years under community supervision (including regular check-ins, electronic taggin...")</f>
        <v xml:space="preserve"> Imagine an individual is convicted of serious physical assault causing significant injury to another person. They are sentenced to 6 years: 3 years in prison and 3 years under community supervision (including regular check-ins, electronic taggin...</v>
      </c>
      <c r="E85" s="33" t="str">
        <f>HYPERLINK("#'Full Results'!A741", "741")</f>
        <v>741</v>
      </c>
      <c r="F85" s="26" t="s">
        <v>175</v>
      </c>
    </row>
    <row r="86" spans="3:6" s="26" customFormat="1" x14ac:dyDescent="0.3">
      <c r="C86" s="26">
        <v>78</v>
      </c>
      <c r="D86" s="27" t="str">
        <f>HYPERLINK("#'Table 78'!A1", "Grid Summary: How much more lenient or strict should the punishment be if...")</f>
        <v>Grid Summary: How much more lenient or strict should the punishment be if...</v>
      </c>
      <c r="E86" s="28"/>
      <c r="F86" s="26" t="s">
        <v>468</v>
      </c>
    </row>
    <row r="87" spans="3:6" x14ac:dyDescent="0.3">
      <c r="C87">
        <v>79</v>
      </c>
      <c r="D87" s="25" t="str">
        <f>HYPERLINK("#'Table 79'!A1", "How much more lenient or strict should the punishment be if...: The person engages with rehabilitation programmes to reduce reoffending ")</f>
        <v>How much more lenient or strict should the punishment be if...: The person engages with rehabilitation programmes to reduce reoffending </v>
      </c>
      <c r="E87" s="32" t="str">
        <f>HYPERLINK("#'Full Results'!A748", "748")</f>
        <v>748</v>
      </c>
      <c r="F87" t="s">
        <v>468</v>
      </c>
    </row>
    <row r="88" spans="3:6" x14ac:dyDescent="0.3">
      <c r="C88">
        <v>80</v>
      </c>
      <c r="D88" s="25" t="str">
        <f>HYPERLINK("#'Table 80'!A1", "How much more lenient or strict should the punishment be if...: The person exhibits good behaviour")</f>
        <v>How much more lenient or strict should the punishment be if...: The person exhibits good behaviour</v>
      </c>
      <c r="E88" s="32" t="str">
        <f>HYPERLINK("#'Full Results'!A756", "756")</f>
        <v>756</v>
      </c>
      <c r="F88" t="s">
        <v>468</v>
      </c>
    </row>
    <row r="89" spans="3:6" x14ac:dyDescent="0.3">
      <c r="C89">
        <v>81</v>
      </c>
      <c r="D89" s="25" t="str">
        <f>HYPERLINK("#'Table 81'!A1", "How much more lenient or strict should the punishment be if...: The person has care responsibilities (e.g., for children, elderly relatives)")</f>
        <v>How much more lenient or strict should the punishment be if...: The person has care responsibilities (e.g., for children, elderly relatives)</v>
      </c>
      <c r="E89" s="32" t="str">
        <f>HYPERLINK("#'Full Results'!A764", "764")</f>
        <v>764</v>
      </c>
      <c r="F89" t="s">
        <v>468</v>
      </c>
    </row>
    <row r="90" spans="3:6" x14ac:dyDescent="0.3">
      <c r="C90">
        <v>82</v>
      </c>
      <c r="D90" s="25" t="str">
        <f>HYPERLINK("#'Table 82'!A1", "How much more lenient or strict should the punishment be if...: The person has committed a crime for the first time")</f>
        <v>How much more lenient or strict should the punishment be if...: The person has committed a crime for the first time</v>
      </c>
      <c r="E90" s="32" t="str">
        <f>HYPERLINK("#'Full Results'!A772", "772")</f>
        <v>772</v>
      </c>
      <c r="F90" t="s">
        <v>468</v>
      </c>
    </row>
    <row r="91" spans="3:6" x14ac:dyDescent="0.3">
      <c r="C91">
        <v>83</v>
      </c>
      <c r="D91" s="25" t="str">
        <f>HYPERLINK("#'Table 83'!A1", "How much more lenient or strict should the punishment be if...: The person has prior convictions for similar offenses")</f>
        <v>How much more lenient or strict should the punishment be if...: The person has prior convictions for similar offenses</v>
      </c>
      <c r="E91" s="32" t="str">
        <f>HYPERLINK("#'Full Results'!A780", "780")</f>
        <v>780</v>
      </c>
      <c r="F91" t="s">
        <v>468</v>
      </c>
    </row>
    <row r="92" spans="3:6" x14ac:dyDescent="0.3">
      <c r="C92">
        <v>84</v>
      </c>
      <c r="D92" s="25" t="str">
        <f>HYPERLINK("#'Table 84'!A1", "How much more lenient or strict should the punishment be if...: The person shows clear remorse or apologises to the victim")</f>
        <v>How much more lenient or strict should the punishment be if...: The person shows clear remorse or apologises to the victim</v>
      </c>
      <c r="E92" s="32" t="str">
        <f>HYPERLINK("#'Full Results'!A788", "788")</f>
        <v>788</v>
      </c>
      <c r="F92" t="s">
        <v>468</v>
      </c>
    </row>
    <row r="93" spans="3:6" x14ac:dyDescent="0.3">
      <c r="C93">
        <v>85</v>
      </c>
      <c r="D93" s="25" t="str">
        <f>HYPERLINK("#'Table 85'!A1", " Reducing the length of sentences will make room for more serious criminals in our prisons.  How well do you think this makes the case for reducing the length of sentences?")</f>
        <v xml:space="preserve"> Reducing the length of sentences will make room for more serious criminals in our prisons.  How well do you think this makes the case for reducing the length of sentences?</v>
      </c>
      <c r="E93" s="32" t="str">
        <f>HYPERLINK("#'Full Results'!A796", "796")</f>
        <v>796</v>
      </c>
      <c r="F93" t="s">
        <v>175</v>
      </c>
    </row>
    <row r="94" spans="3:6" x14ac:dyDescent="0.3">
      <c r="C94">
        <v>86</v>
      </c>
      <c r="D94" s="25" t="str">
        <f>HYPERLINK("#'Table 86'!A1", " Reducing the length of sentences will prevent the need to build more prisons. How well do you think this makes the case for reducing the length of sentences?")</f>
        <v xml:space="preserve"> Reducing the length of sentences will prevent the need to build more prisons. How well do you think this makes the case for reducing the length of sentences?</v>
      </c>
      <c r="E94" s="32" t="str">
        <f>HYPERLINK("#'Full Results'!A804", "804")</f>
        <v>804</v>
      </c>
      <c r="F94" t="s">
        <v>175</v>
      </c>
    </row>
    <row r="95" spans="3:6" x14ac:dyDescent="0.3">
      <c r="C95">
        <v>87</v>
      </c>
      <c r="D95" s="25" t="str">
        <f>HYPERLINK("#'Table 87'!A1", " Reducing sentence lengths will speed up rehabilitation and reintegration into society to prevent reoffending. How well do you think this makes the case for reducing the length of sentences?")</f>
        <v xml:space="preserve"> Reducing sentence lengths will speed up rehabilitation and reintegration into society to prevent reoffending. How well do you think this makes the case for reducing the length of sentences?</v>
      </c>
      <c r="E95" s="32" t="str">
        <f>HYPERLINK("#'Full Results'!A812", "812")</f>
        <v>812</v>
      </c>
      <c r="F95" t="s">
        <v>175</v>
      </c>
    </row>
    <row r="96" spans="3:6" x14ac:dyDescent="0.3">
      <c r="C96">
        <v>88</v>
      </c>
      <c r="D96" s="25" t="str">
        <f>HYPERLINK("#'Table 88'!A1", " Reducing sentence lengths for prisoners will mean prisoners spend less time in overcrowded and drug-ridden environments. How well do you think this makes the case for reducing the length of sentences?")</f>
        <v xml:space="preserve"> Reducing sentence lengths for prisoners will mean prisoners spend less time in overcrowded and drug-ridden environments. How well do you think this makes the case for reducing the length of sentences?</v>
      </c>
      <c r="E96" s="32" t="str">
        <f>HYPERLINK("#'Full Results'!A820", "820")</f>
        <v>820</v>
      </c>
      <c r="F96" t="s">
        <v>175</v>
      </c>
    </row>
    <row r="97" spans="3:6" x14ac:dyDescent="0.3">
      <c r="C97">
        <v>89</v>
      </c>
      <c r="D97" s="25" t="str">
        <f>HYPERLINK("#'Table 89'!A1", " Reducing short prison sentences for people who commit non-violent offences will ease overcrowding, reduce costs, and focus resources on dangerous criminals. To what extent do you agree or disagree with the following statement?")</f>
        <v xml:space="preserve"> Reducing short prison sentences for people who commit non-violent offences will ease overcrowding, reduce costs, and focus resources on dangerous criminals. To what extent do you agree or disagree with the following statement?</v>
      </c>
      <c r="E97" s="32" t="str">
        <f>HYPERLINK("#'Full Results'!A828", "828")</f>
        <v>828</v>
      </c>
      <c r="F97" t="s">
        <v>175</v>
      </c>
    </row>
    <row r="98" spans="3:6" x14ac:dyDescent="0.3">
      <c r="C98">
        <v>90</v>
      </c>
      <c r="D98" s="25" t="str">
        <f>HYPERLINK("#'Table 90'!A1", " Increasing community sentences for people who commit non-violent offences will ease overcrowding, reduce costs, and focus resources on dangerous criminals. To what extent do you agree or disagree with the following statement?")</f>
        <v xml:space="preserve"> Increasing community sentences for people who commit non-violent offences will ease overcrowding, reduce costs, and focus resources on dangerous criminals. To what extent do you agree or disagree with the following statement?</v>
      </c>
      <c r="E98" s="32" t="str">
        <f>HYPERLINK("#'Full Results'!A840", "840")</f>
        <v>840</v>
      </c>
      <c r="F98" t="s">
        <v>175</v>
      </c>
    </row>
    <row r="99" spans="3:6" x14ac:dyDescent="0.3">
      <c r="C99">
        <v>91</v>
      </c>
      <c r="D99" s="25" t="str">
        <f>HYPERLINK("#'Table 91'!A1", "UK prisons are nearly full, meaning there may soon be no space for newly convicted criminals. Which of the following, if any, would you support to address this issue? Select any which apply")</f>
        <v>UK prisons are nearly full, meaning there may soon be no space for newly convicted criminals. Which of the following, if any, would you support to address this issue? Select any which apply</v>
      </c>
      <c r="E99" s="32" t="str">
        <f>HYPERLINK("#'Full Results'!A852", "852")</f>
        <v>852</v>
      </c>
      <c r="F99" t="s">
        <v>79</v>
      </c>
    </row>
    <row r="100" spans="3:6" x14ac:dyDescent="0.3">
      <c r="C100">
        <v>92</v>
      </c>
      <c r="D100" s="25" t="str">
        <f>HYPERLINK("#'Table 92'!A1", "Which of the following, if any, do you think are reasons that prisons in the UK are reaching capacity? Select any which apply")</f>
        <v>Which of the following, if any, do you think are reasons that prisons in the UK are reaching capacity? Select any which apply</v>
      </c>
      <c r="E100" s="32" t="str">
        <f>HYPERLINK("#'Full Results'!A865", "865")</f>
        <v>865</v>
      </c>
      <c r="F100" t="s">
        <v>79</v>
      </c>
    </row>
    <row r="101" spans="3:6" x14ac:dyDescent="0.3">
      <c r="C101">
        <v>93</v>
      </c>
      <c r="D101" s="25" t="str">
        <f>HYPERLINK("#'Table 93'!A1", " Some suggest that reducing the time spent in prison could alleviate prison overcrowding. Do you support or oppose this idea?")</f>
        <v xml:space="preserve"> Some suggest that reducing the time spent in prison could alleviate prison overcrowding. Do you support or oppose this idea?</v>
      </c>
      <c r="E101" s="32" t="str">
        <f>HYPERLINK("#'Full Results'!A878", "878")</f>
        <v>878</v>
      </c>
      <c r="F101" t="s">
        <v>79</v>
      </c>
    </row>
    <row r="102" spans="3:6" x14ac:dyDescent="0.3">
      <c r="C102">
        <v>94</v>
      </c>
      <c r="D102" s="25" t="str">
        <f>HYPERLINK("#'Table 94'!A1", "Which of the following people who offend, if any, would you support spending less time in prison and more time under community supervision? Select all that apply")</f>
        <v>Which of the following people who offend, if any, would you support spending less time in prison and more time under community supervision? Select all that apply</v>
      </c>
      <c r="E102" s="32" t="str">
        <f>HYPERLINK("#'Full Results'!A890", "890")</f>
        <v>890</v>
      </c>
      <c r="F102" t="s">
        <v>79</v>
      </c>
    </row>
    <row r="103" spans="3:6" x14ac:dyDescent="0.3">
      <c r="C103">
        <v>95</v>
      </c>
      <c r="D103" s="25" t="str">
        <f>HYPERLINK("#'Table 95'!A1", "Which of the following factors would most help you feel comfortable with the person who offended spending more of their sentence in the community? Select up to three")</f>
        <v>Which of the following factors would most help you feel comfortable with the person who offended spending more of their sentence in the community? Select up to three</v>
      </c>
      <c r="E103" s="32" t="str">
        <f>HYPERLINK("#'Full Results'!A905", "905")</f>
        <v>905</v>
      </c>
      <c r="F103" t="s">
        <v>79</v>
      </c>
    </row>
    <row r="104" spans="3:6" x14ac:dyDescent="0.3">
      <c r="C104">
        <v>96</v>
      </c>
      <c r="D104" s="25" t="str">
        <f>HYPERLINK("#'Table 96'!A1", " Some people suggest abolishing prison sentences for low-level offences (e.g. drug possession, vandalism and shoplifting) entirely and replacing them with community sentences involving unpaid work, rehabilitation programmes to reduce reoffending,...")</f>
        <v xml:space="preserve"> Some people suggest abolishing prison sentences for low-level offences (e.g. drug possession, vandalism and shoplifting) entirely and replacing them with community sentences involving unpaid work, rehabilitation programmes to reduce reoffending,...</v>
      </c>
      <c r="E104" s="32" t="str">
        <f>HYPERLINK("#'Full Results'!A919", "919")</f>
        <v>919</v>
      </c>
      <c r="F104" t="s">
        <v>79</v>
      </c>
    </row>
    <row r="105" spans="3:6" x14ac:dyDescent="0.3">
      <c r="C105">
        <v>97</v>
      </c>
      <c r="D105" s="25" t="str">
        <f>HYPERLINK("#'Table 97'!A1", "Grid Summary: To what extent do you support or oppose the use of community sentences as an alternative to prison sentences for the following types of offences?")</f>
        <v>Grid Summary: To what extent do you support or oppose the use of community sentences as an alternative to prison sentences for the following types of offences?</v>
      </c>
      <c r="E105" s="7"/>
      <c r="F105" t="s">
        <v>79</v>
      </c>
    </row>
    <row r="106" spans="3:6" x14ac:dyDescent="0.3">
      <c r="C106">
        <v>98</v>
      </c>
      <c r="D106" s="25" t="str">
        <f>HYPERLINK("#'Table 98'!A1", "To what extent do you support or oppose the use of community sentences as an alternative to prison sentences for the following types of offences?: Shoplifting     ")</f>
        <v>To what extent do you support or oppose the use of community sentences as an alternative to prison sentences for the following types of offences?: Shoplifting     </v>
      </c>
      <c r="E106" s="32" t="str">
        <f>HYPERLINK("#'Full Results'!A931", "931")</f>
        <v>931</v>
      </c>
      <c r="F106" t="s">
        <v>79</v>
      </c>
    </row>
    <row r="107" spans="3:6" x14ac:dyDescent="0.3">
      <c r="C107">
        <v>99</v>
      </c>
      <c r="D107" s="25" t="str">
        <f>HYPERLINK("#'Table 99'!A1", "To what extent do you support or oppose the use of community sentences as an alternative to prison sentences for the following types of offences?: Vandalism  (e.g., graffiti on public property)")</f>
        <v>To what extent do you support or oppose the use of community sentences as an alternative to prison sentences for the following types of offences?: Vandalism  (e.g., graffiti on public property)</v>
      </c>
      <c r="E107" s="32" t="str">
        <f>HYPERLINK("#'Full Results'!A943", "943")</f>
        <v>943</v>
      </c>
      <c r="F107" t="s">
        <v>79</v>
      </c>
    </row>
    <row r="108" spans="3:6" x14ac:dyDescent="0.3">
      <c r="C108">
        <v>100</v>
      </c>
      <c r="D108" s="25" t="str">
        <f>HYPERLINK("#'Table 100'!A1", "To what extent do you support or oppose the use of community sentences as an alternative to prison sentences for the following types of offences?: Possession of class A drugs (e.g.,  cocaine and heroin)")</f>
        <v>To what extent do you support or oppose the use of community sentences as an alternative to prison sentences for the following types of offences?: Possession of class A drugs (e.g.,  cocaine and heroin)</v>
      </c>
      <c r="E108" s="32" t="str">
        <f>HYPERLINK("#'Full Results'!A955", "955")</f>
        <v>955</v>
      </c>
      <c r="F108" t="s">
        <v>79</v>
      </c>
    </row>
    <row r="109" spans="3:6" x14ac:dyDescent="0.3">
      <c r="C109">
        <v>101</v>
      </c>
      <c r="D109" s="25" t="str">
        <f>HYPERLINK("#'Table 101'!A1", "To what extent do you support or oppose the use of community sentences as an alternative to prison sentences for the following types of offences?: Possession of marijuana")</f>
        <v>To what extent do you support or oppose the use of community sentences as an alternative to prison sentences for the following types of offences?: Possession of marijuana</v>
      </c>
      <c r="E109" s="32" t="str">
        <f>HYPERLINK("#'Full Results'!A967", "967")</f>
        <v>967</v>
      </c>
      <c r="F109" t="s">
        <v>79</v>
      </c>
    </row>
    <row r="110" spans="3:6" x14ac:dyDescent="0.3">
      <c r="C110">
        <v>102</v>
      </c>
      <c r="D110" s="25" t="str">
        <f>HYPERLINK("#'Table 102'!A1", "To what extent do you support or oppose the use of community sentences as an alternative to prison sentences for the following types of offences?: Selling of class A drugs")</f>
        <v>To what extent do you support or oppose the use of community sentences as an alternative to prison sentences for the following types of offences?: Selling of class A drugs</v>
      </c>
      <c r="E110" s="32" t="str">
        <f>HYPERLINK("#'Full Results'!A979", "979")</f>
        <v>979</v>
      </c>
      <c r="F110" t="s">
        <v>79</v>
      </c>
    </row>
    <row r="111" spans="3:6" x14ac:dyDescent="0.3">
      <c r="C111">
        <v>103</v>
      </c>
      <c r="D111" s="25" t="str">
        <f>HYPERLINK("#'Table 103'!A1", "To what extent do you support or oppose the use of community sentences as an alternative to prison sentences for the following types of offences?: Fraud")</f>
        <v>To what extent do you support or oppose the use of community sentences as an alternative to prison sentences for the following types of offences?: Fraud</v>
      </c>
      <c r="E111" s="32" t="str">
        <f>HYPERLINK("#'Full Results'!A991", "991")</f>
        <v>991</v>
      </c>
      <c r="F111" t="s">
        <v>79</v>
      </c>
    </row>
    <row r="112" spans="3:6" x14ac:dyDescent="0.3">
      <c r="C112">
        <v>104</v>
      </c>
      <c r="D112" s="25" t="str">
        <f>HYPERLINK("#'Table 104'!A1", "To what extent do you support or oppose the use of community sentences as an alternative to prison sentences for the following types of offences?: Not paying a TV licence")</f>
        <v>To what extent do you support or oppose the use of community sentences as an alternative to prison sentences for the following types of offences?: Not paying a TV licence</v>
      </c>
      <c r="E112" s="32" t="str">
        <f>HYPERLINK("#'Full Results'!A1003", "1003")</f>
        <v>1003</v>
      </c>
      <c r="F112" t="s">
        <v>79</v>
      </c>
    </row>
    <row r="113" spans="3:6" x14ac:dyDescent="0.3">
      <c r="C113">
        <v>105</v>
      </c>
      <c r="D113" s="25" t="str">
        <f>HYPERLINK("#'Table 105'!A1", "To what extent do you support or oppose the use of community sentences as an alternative to prison sentences for the following types of offences?: Possession of an unlicenced gun/firearm")</f>
        <v>To what extent do you support or oppose the use of community sentences as an alternative to prison sentences for the following types of offences?: Possession of an unlicenced gun/firearm</v>
      </c>
      <c r="E113" s="32" t="str">
        <f>HYPERLINK("#'Full Results'!A1015", "1015")</f>
        <v>1015</v>
      </c>
      <c r="F113" t="s">
        <v>79</v>
      </c>
    </row>
    <row r="114" spans="3:6" x14ac:dyDescent="0.3">
      <c r="C114">
        <v>106</v>
      </c>
      <c r="D114" s="25" t="str">
        <f>HYPERLINK("#'Table 106'!A1", "To what extent do you support or oppose the use of community sentences as an alternative to prison sentences for the following types of offences?: Trespassing")</f>
        <v>To what extent do you support or oppose the use of community sentences as an alternative to prison sentences for the following types of offences?: Trespassing</v>
      </c>
      <c r="E114" s="32" t="str">
        <f>HYPERLINK("#'Full Results'!A1027", "1027")</f>
        <v>1027</v>
      </c>
      <c r="F114" t="s">
        <v>79</v>
      </c>
    </row>
    <row r="115" spans="3:6" x14ac:dyDescent="0.3">
      <c r="C115">
        <v>107</v>
      </c>
      <c r="D115" s="25" t="str">
        <f>HYPERLINK("#'Table 107'!A1", "To what extent do you support or oppose the use of community sentences as an alternative to prison sentences for the following types of offences?: Public disturbance (e.g. blocking a busy street to participate in a protest)")</f>
        <v>To what extent do you support or oppose the use of community sentences as an alternative to prison sentences for the following types of offences?: Public disturbance (e.g. blocking a busy street to participate in a protest)</v>
      </c>
      <c r="E115" s="32" t="str">
        <f>HYPERLINK("#'Full Results'!A1039", "1039")</f>
        <v>1039</v>
      </c>
      <c r="F115" t="s">
        <v>79</v>
      </c>
    </row>
    <row r="116" spans="3:6" x14ac:dyDescent="0.3">
      <c r="C116">
        <v>108</v>
      </c>
      <c r="D116" s="25" t="str">
        <f>HYPERLINK("#'Table 108'!A1", "To what extent do you support or oppose the use of community sentences as an alternative to prison sentences for the following types of offences?: Harassment")</f>
        <v>To what extent do you support or oppose the use of community sentences as an alternative to prison sentences for the following types of offences?: Harassment</v>
      </c>
      <c r="E116" s="32" t="str">
        <f>HYPERLINK("#'Full Results'!A1051", "1051")</f>
        <v>1051</v>
      </c>
      <c r="F116" t="s">
        <v>79</v>
      </c>
    </row>
    <row r="117" spans="3:6" x14ac:dyDescent="0.3">
      <c r="C117">
        <v>109</v>
      </c>
      <c r="D117" s="25" t="str">
        <f>HYPERLINK("#'Table 109'!A1", "To what extent do you support or oppose the use of community sentences as an alternative to prison sentences for the following types of offences?: Speeding")</f>
        <v>To what extent do you support or oppose the use of community sentences as an alternative to prison sentences for the following types of offences?: Speeding</v>
      </c>
      <c r="E117" s="32" t="str">
        <f>HYPERLINK("#'Full Results'!A1063", "1063")</f>
        <v>1063</v>
      </c>
      <c r="F117" t="s">
        <v>79</v>
      </c>
    </row>
    <row r="118" spans="3:6" x14ac:dyDescent="0.3">
      <c r="C118">
        <v>110</v>
      </c>
      <c r="D118" s="25" t="str">
        <f>HYPERLINK("#'Table 110'!A1", "To what extent do you support or oppose the use of community sentences as an alternative to prison sentences for the following types of offences?: Stalking")</f>
        <v>To what extent do you support or oppose the use of community sentences as an alternative to prison sentences for the following types of offences?: Stalking</v>
      </c>
      <c r="E118" s="32" t="str">
        <f>HYPERLINK("#'Full Results'!A1075", "1075")</f>
        <v>1075</v>
      </c>
      <c r="F118" t="s">
        <v>79</v>
      </c>
    </row>
    <row r="119" spans="3:6" x14ac:dyDescent="0.3">
      <c r="C119">
        <v>111</v>
      </c>
      <c r="D119" s="25" t="str">
        <f>HYPERLINK("#'Table 111'!A1", "To what extent do you support or oppose the use of community sentences as an alternative to prison sentences for the following types of offences?: Driving under the influence of drugs or alcohol")</f>
        <v>To what extent do you support or oppose the use of community sentences as an alternative to prison sentences for the following types of offences?: Driving under the influence of drugs or alcohol</v>
      </c>
      <c r="E119" s="32" t="str">
        <f>HYPERLINK("#'Full Results'!A1087", "1087")</f>
        <v>1087</v>
      </c>
      <c r="F119" t="s">
        <v>79</v>
      </c>
    </row>
    <row r="120" spans="3:6" x14ac:dyDescent="0.3">
      <c r="C120">
        <v>112</v>
      </c>
      <c r="D120" s="25" t="str">
        <f>HYPERLINK("#'Table 112'!A1", "What are the advantages of replacing prison sentences for low-level offences (e.g.  drug possession, vandalism and shoplifting) with community sentences? Select all that apply")</f>
        <v>What are the advantages of replacing prison sentences for low-level offences (e.g.  drug possession, vandalism and shoplifting) with community sentences? Select all that apply</v>
      </c>
      <c r="E120" s="32" t="str">
        <f>HYPERLINK("#'Full Results'!A1099", "1099")</f>
        <v>1099</v>
      </c>
      <c r="F120" t="s">
        <v>79</v>
      </c>
    </row>
    <row r="121" spans="3:6" x14ac:dyDescent="0.3">
      <c r="C121">
        <v>113</v>
      </c>
      <c r="D121" s="25" t="str">
        <f>HYPERLINK("#'Table 113'!A1", "What are the disadvantages of replacing prison sentences for low-level offences (e.g. drug possession, vandalism and shoplifting) with community sentences?  Select all that apply")</f>
        <v>What are the disadvantages of replacing prison sentences for low-level offences (e.g. drug possession, vandalism and shoplifting) with community sentences?  Select all that apply</v>
      </c>
      <c r="E121" s="32" t="str">
        <f>HYPERLINK("#'Full Results'!A1112", "1112")</f>
        <v>1112</v>
      </c>
      <c r="F121" t="s">
        <v>79</v>
      </c>
    </row>
    <row r="122" spans="3:6" x14ac:dyDescent="0.3">
      <c r="C122">
        <v>114</v>
      </c>
      <c r="D122" s="25" t="str">
        <f>HYPERLINK("#'Table 114'!A1", "Which of the following do you think are the biggest challenges faced by women in prison? Select all that apply")</f>
        <v>Which of the following do you think are the biggest challenges faced by women in prison? Select all that apply</v>
      </c>
      <c r="E122" s="32" t="str">
        <f>HYPERLINK("#'Full Results'!A1127", "1127")</f>
        <v>1127</v>
      </c>
      <c r="F122" t="s">
        <v>79</v>
      </c>
    </row>
    <row r="123" spans="3:6" x14ac:dyDescent="0.3">
      <c r="C123">
        <v>115</v>
      </c>
      <c r="D123" s="25" t="str">
        <f>HYPERLINK("#'Table 115'!A1", "Grid Summary: To what extent do you view each of the following as problems within the prison system, if at all?")</f>
        <v>Grid Summary: To what extent do you view each of the following as problems within the prison system, if at all?</v>
      </c>
      <c r="E123" s="7"/>
      <c r="F123" t="s">
        <v>79</v>
      </c>
    </row>
    <row r="124" spans="3:6" x14ac:dyDescent="0.3">
      <c r="C124">
        <v>116</v>
      </c>
      <c r="D124" s="25" t="str">
        <f>HYPERLINK("#'Table 116'!A1", "To what extent do you view each of the following as problems within the prison system, if at all?: When women with children are put in prison, their children often have to be taken away from them")</f>
        <v>To what extent do you view each of the following as problems within the prison system, if at all?: When women with children are put in prison, their children often have to be taken away from them</v>
      </c>
      <c r="E124" s="32" t="str">
        <f>HYPERLINK("#'Full Results'!A1142", "1142")</f>
        <v>1142</v>
      </c>
      <c r="F124" t="s">
        <v>79</v>
      </c>
    </row>
    <row r="125" spans="3:6" x14ac:dyDescent="0.3">
      <c r="C125">
        <v>117</v>
      </c>
      <c r="D125" s="25" t="str">
        <f>HYPERLINK("#'Table 117'!A1", "To what extent do you view each of the following as problems within the prison system, if at all?: Women in prison often have histories of abuse, mental illness, and substance misuse, which can get worse in prison")</f>
        <v>To what extent do you view each of the following as problems within the prison system, if at all?: Women in prison often have histories of abuse, mental illness, and substance misuse, which can get worse in prison</v>
      </c>
      <c r="E125" s="32" t="str">
        <f>HYPERLINK("#'Full Results'!A1150", "1150")</f>
        <v>1150</v>
      </c>
      <c r="F125" t="s">
        <v>79</v>
      </c>
    </row>
    <row r="126" spans="3:6" x14ac:dyDescent="0.3">
      <c r="C126">
        <v>118</v>
      </c>
      <c r="D126" s="25" t="str">
        <f>HYPERLINK("#'Table 118'!A1", "To what extent do you view each of the following as problems within the prison system, if at all?: Rates of self-harm among women in prison are nine times higher than men")</f>
        <v>To what extent do you view each of the following as problems within the prison system, if at all?: Rates of self-harm among women in prison are nine times higher than men</v>
      </c>
      <c r="E126" s="32" t="str">
        <f>HYPERLINK("#'Full Results'!A1158", "1158")</f>
        <v>1158</v>
      </c>
      <c r="F126" t="s">
        <v>79</v>
      </c>
    </row>
    <row r="127" spans="3:6" x14ac:dyDescent="0.3">
      <c r="C127">
        <v>119</v>
      </c>
      <c r="D127" s="25" t="str">
        <f>HYPERLINK("#'Table 119'!A1", "To what extent do you view each of the following as problems within the prison system, if at all?: Women in prison tend to commit non-violent offences and the vast majority pose a low risk to society")</f>
        <v>To what extent do you view each of the following as problems within the prison system, if at all?: Women in prison tend to commit non-violent offences and the vast majority pose a low risk to society</v>
      </c>
      <c r="E127" s="32" t="str">
        <f>HYPERLINK("#'Full Results'!A1166", "1166")</f>
        <v>1166</v>
      </c>
      <c r="F127" t="s">
        <v>79</v>
      </c>
    </row>
    <row r="128" spans="3:6" x14ac:dyDescent="0.3">
      <c r="C128">
        <v>120</v>
      </c>
      <c r="D128" s="25" t="str">
        <f>HYPERLINK("#'Table 120'!A1", "To what extent do you view each of the following as problems within the prison system, if at all?: Women in prison are often victims of crime themselves, especially domestic violence")</f>
        <v>To what extent do you view each of the following as problems within the prison system, if at all?: Women in prison are often victims of crime themselves, especially domestic violence</v>
      </c>
      <c r="E128" s="32" t="str">
        <f>HYPERLINK("#'Full Results'!A1174", "1174")</f>
        <v>1174</v>
      </c>
      <c r="F128" t="s">
        <v>79</v>
      </c>
    </row>
    <row r="129" spans="3:6" x14ac:dyDescent="0.3">
      <c r="C129">
        <v>121</v>
      </c>
      <c r="D129" s="25" t="str">
        <f>HYPERLINK("#'Table 121'!A1", "To what extent do you view each of the following as problems within the prison system, if at all?: In prison, women lose things that support healthy and law-abiding lives, such as housing and employment")</f>
        <v>To what extent do you view each of the following as problems within the prison system, if at all?: In prison, women lose things that support healthy and law-abiding lives, such as housing and employment</v>
      </c>
      <c r="E129" s="32" t="str">
        <f>HYPERLINK("#'Full Results'!A1182", "1182")</f>
        <v>1182</v>
      </c>
      <c r="F129" t="s">
        <v>79</v>
      </c>
    </row>
    <row r="130" spans="3:6" x14ac:dyDescent="0.3">
      <c r="C130">
        <v>122</v>
      </c>
      <c r="D130" s="25" t="str">
        <f>HYPERLINK("#'Table 122'!A1", " Some people argue that minimum sentences for assault disproportionately harm women who act in self-defence, such as during incidents of domestic abuse or other threatening situations.Do you think these laws should be reformed to allow judges to ...")</f>
        <v xml:space="preserve"> Some people argue that minimum sentences for assault disproportionately harm women who act in self-defence, such as during incidents of domestic abuse or other threatening situations.Do you think these laws should be reformed to allow judges to ...</v>
      </c>
      <c r="E130" s="32" t="str">
        <f>HYPERLINK("#'Full Results'!A1190", "1190")</f>
        <v>1190</v>
      </c>
      <c r="F130" t="s">
        <v>79</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V1200"/>
  <sheetViews>
    <sheetView showGridLines="0" zoomScaleNormal="100" workbookViewId="0">
      <pane xSplit="2" ySplit="8" topLeftCell="C1098" activePane="bottomRight" state="frozen"/>
      <selection activeCell="B22" sqref="B22"/>
      <selection pane="topRight" activeCell="B22" sqref="B22"/>
      <selection pane="bottomLeft" activeCell="B22" sqref="B22"/>
      <selection pane="bottomRight" activeCell="B22" sqref="B22"/>
    </sheetView>
  </sheetViews>
  <sheetFormatPr defaultColWidth="10.88671875" defaultRowHeight="14.4" x14ac:dyDescent="0.3"/>
  <cols>
    <col min="2" max="2" width="20.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36" t="s">
        <v>464</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3"/>
      <c r="C5" s="13"/>
      <c r="D5" s="39" t="s">
        <v>53</v>
      </c>
      <c r="E5" s="39"/>
      <c r="F5" s="13"/>
      <c r="G5" s="39" t="s">
        <v>54</v>
      </c>
      <c r="H5" s="39"/>
      <c r="I5" s="39"/>
      <c r="J5" s="39"/>
      <c r="K5" s="39"/>
      <c r="L5" s="39"/>
      <c r="M5" s="13"/>
      <c r="N5" s="39" t="s">
        <v>55</v>
      </c>
      <c r="O5" s="39"/>
      <c r="P5" s="39"/>
      <c r="Q5" s="39"/>
      <c r="R5" s="13"/>
      <c r="S5" s="39" t="s">
        <v>56</v>
      </c>
      <c r="T5" s="39"/>
      <c r="U5" s="39"/>
      <c r="V5" s="39"/>
      <c r="W5" s="39"/>
      <c r="X5" s="39"/>
      <c r="Y5" s="39"/>
      <c r="Z5" s="39"/>
      <c r="AA5" s="39"/>
      <c r="AB5" s="39"/>
      <c r="AC5" s="13"/>
      <c r="AD5" s="39" t="s">
        <v>57</v>
      </c>
      <c r="AE5" s="39"/>
      <c r="AF5" s="39"/>
      <c r="AG5" s="39"/>
      <c r="AH5" s="13"/>
      <c r="AI5" s="39" t="s">
        <v>58</v>
      </c>
      <c r="AJ5" s="39"/>
      <c r="AK5" s="39"/>
      <c r="AL5" s="13"/>
      <c r="AM5" s="39" t="s">
        <v>59</v>
      </c>
      <c r="AN5" s="39"/>
      <c r="AO5" s="39"/>
      <c r="AP5" s="13"/>
      <c r="AQ5" s="39" t="s">
        <v>60</v>
      </c>
      <c r="AR5" s="39"/>
      <c r="AS5" s="39"/>
      <c r="AT5" s="39"/>
      <c r="AU5" s="39"/>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19.95"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19.95"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11" spans="2:47" x14ac:dyDescent="0.3">
      <c r="B11" s="6" t="s">
        <v>78</v>
      </c>
    </row>
    <row r="12" spans="2:47" x14ac:dyDescent="0.3">
      <c r="B12" s="24" t="s">
        <v>79</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row>
    <row r="13" spans="2:47" x14ac:dyDescent="0.3">
      <c r="B13" t="s">
        <v>61</v>
      </c>
      <c r="C13" s="17">
        <v>0.62506982259766297</v>
      </c>
      <c r="D13" s="17">
        <v>0.576777657530268</v>
      </c>
      <c r="E13" s="17">
        <v>0.67118662605271495</v>
      </c>
      <c r="F13" s="17"/>
      <c r="G13" s="17">
        <v>0.66295111284087904</v>
      </c>
      <c r="H13" s="17">
        <v>0.61788170579818802</v>
      </c>
      <c r="I13" s="17">
        <v>0.71366229627650102</v>
      </c>
      <c r="J13" s="17">
        <v>0.70127410702228898</v>
      </c>
      <c r="K13" s="17">
        <v>0.57066229769838195</v>
      </c>
      <c r="L13" s="17">
        <v>0.50923721910018604</v>
      </c>
      <c r="M13" s="17"/>
      <c r="N13" s="17">
        <v>0.55623688109460201</v>
      </c>
      <c r="O13" s="17">
        <v>0.69405129218392003</v>
      </c>
      <c r="P13" s="17">
        <v>0.60403882304396195</v>
      </c>
      <c r="Q13" s="17">
        <v>0.64652427375115895</v>
      </c>
      <c r="R13" s="17"/>
      <c r="S13" s="17">
        <v>0.59792885437712295</v>
      </c>
      <c r="T13" s="17">
        <v>0.59158600306139597</v>
      </c>
      <c r="U13" s="17">
        <v>0.57163051345234095</v>
      </c>
      <c r="V13" s="17">
        <v>0.61357929076436701</v>
      </c>
      <c r="W13" s="17">
        <v>0.72386200271712298</v>
      </c>
      <c r="X13" s="17">
        <v>0.57895291252578795</v>
      </c>
      <c r="Y13" s="17">
        <v>0.62118053327607103</v>
      </c>
      <c r="Z13" s="17">
        <v>0.62891932174631904</v>
      </c>
      <c r="AA13" s="17">
        <v>0.68301544906157197</v>
      </c>
      <c r="AB13" s="17">
        <v>0.71416820927653302</v>
      </c>
      <c r="AC13" s="17"/>
      <c r="AD13" s="17">
        <v>0.51952775583648803</v>
      </c>
      <c r="AE13" s="17">
        <v>0.65794086544104602</v>
      </c>
      <c r="AF13" s="17">
        <v>0.56139793377805103</v>
      </c>
      <c r="AG13" s="17">
        <v>0.74269510020833795</v>
      </c>
      <c r="AH13" s="17"/>
      <c r="AI13" s="17">
        <v>0.55168866265738803</v>
      </c>
      <c r="AJ13" s="17">
        <v>0.62900785569405904</v>
      </c>
      <c r="AK13" s="17">
        <v>0.58371931847162295</v>
      </c>
      <c r="AL13" s="17"/>
      <c r="AM13" s="17">
        <v>0.694532959268227</v>
      </c>
      <c r="AN13" s="17">
        <v>0.66798251624912097</v>
      </c>
      <c r="AO13" s="17">
        <v>0.50171228547206204</v>
      </c>
      <c r="AP13" s="17"/>
      <c r="AQ13" s="17">
        <v>0.62168311051928304</v>
      </c>
      <c r="AR13" s="17">
        <v>0.72181774538558097</v>
      </c>
      <c r="AS13" s="17">
        <v>0.62576369782827201</v>
      </c>
      <c r="AT13" s="17">
        <v>0.54536346512921596</v>
      </c>
      <c r="AU13" s="17">
        <v>0.47040845088205602</v>
      </c>
    </row>
    <row r="14" spans="2:47" x14ac:dyDescent="0.3">
      <c r="B14" t="s">
        <v>62</v>
      </c>
      <c r="C14" s="17">
        <v>0.50158446071363205</v>
      </c>
      <c r="D14" s="17">
        <v>0.45424087116575101</v>
      </c>
      <c r="E14" s="17">
        <v>0.54653032322316097</v>
      </c>
      <c r="F14" s="17"/>
      <c r="G14" s="17">
        <v>0.478804012747089</v>
      </c>
      <c r="H14" s="17">
        <v>0.39976429187631701</v>
      </c>
      <c r="I14" s="17">
        <v>0.46460648140812899</v>
      </c>
      <c r="J14" s="17">
        <v>0.51006296644086802</v>
      </c>
      <c r="K14" s="17">
        <v>0.53767555224296304</v>
      </c>
      <c r="L14" s="17">
        <v>0.59737083883602804</v>
      </c>
      <c r="M14" s="17"/>
      <c r="N14" s="17">
        <v>0.48276153069357503</v>
      </c>
      <c r="O14" s="17">
        <v>0.52088517391213496</v>
      </c>
      <c r="P14" s="17">
        <v>0.530785668231053</v>
      </c>
      <c r="Q14" s="17">
        <v>0.477921198223968</v>
      </c>
      <c r="R14" s="17"/>
      <c r="S14" s="17">
        <v>0.37364172790168398</v>
      </c>
      <c r="T14" s="17">
        <v>0.59019659754117404</v>
      </c>
      <c r="U14" s="17">
        <v>0.46157554416442997</v>
      </c>
      <c r="V14" s="17">
        <v>0.54300920507553896</v>
      </c>
      <c r="W14" s="17">
        <v>0.52552243228346596</v>
      </c>
      <c r="X14" s="17">
        <v>0.38918540624642001</v>
      </c>
      <c r="Y14" s="17">
        <v>0.58268797197626898</v>
      </c>
      <c r="Z14" s="17">
        <v>0.40571745539255799</v>
      </c>
      <c r="AA14" s="17">
        <v>0.57616815953440903</v>
      </c>
      <c r="AB14" s="17">
        <v>0.57238940136082905</v>
      </c>
      <c r="AC14" s="17"/>
      <c r="AD14" s="17">
        <v>0.45487670929333701</v>
      </c>
      <c r="AE14" s="17">
        <v>0.53736974501697998</v>
      </c>
      <c r="AF14" s="17">
        <v>0.440791724524632</v>
      </c>
      <c r="AG14" s="17">
        <v>0.503776718492293</v>
      </c>
      <c r="AH14" s="17"/>
      <c r="AI14" s="17">
        <v>0.459777175296535</v>
      </c>
      <c r="AJ14" s="17">
        <v>0.53524627533199198</v>
      </c>
      <c r="AK14" s="17">
        <v>0.44864521907114602</v>
      </c>
      <c r="AL14" s="17"/>
      <c r="AM14" s="17">
        <v>0.67576911814303398</v>
      </c>
      <c r="AN14" s="17">
        <v>0.48512043991084602</v>
      </c>
      <c r="AO14" s="17">
        <v>0.40955091059879201</v>
      </c>
      <c r="AP14" s="17"/>
      <c r="AQ14" s="17">
        <v>0.49245977397603402</v>
      </c>
      <c r="AR14" s="17">
        <v>0.56807249871938104</v>
      </c>
      <c r="AS14" s="17">
        <v>0.47748446814228601</v>
      </c>
      <c r="AT14" s="17">
        <v>0.47980112260200197</v>
      </c>
      <c r="AU14" s="17">
        <v>0.45289545477485799</v>
      </c>
    </row>
    <row r="15" spans="2:47" x14ac:dyDescent="0.3">
      <c r="B15" t="s">
        <v>63</v>
      </c>
      <c r="C15" s="17">
        <v>0.359462721765133</v>
      </c>
      <c r="D15" s="17">
        <v>0.37687776879398299</v>
      </c>
      <c r="E15" s="17">
        <v>0.34328648078507201</v>
      </c>
      <c r="F15" s="17"/>
      <c r="G15" s="17">
        <v>0.25209332331647499</v>
      </c>
      <c r="H15" s="17">
        <v>0.30880986896593399</v>
      </c>
      <c r="I15" s="17">
        <v>0.32537536389746502</v>
      </c>
      <c r="J15" s="17">
        <v>0.36227413459163299</v>
      </c>
      <c r="K15" s="17">
        <v>0.45173574824124701</v>
      </c>
      <c r="L15" s="17">
        <v>0.43413871239587198</v>
      </c>
      <c r="M15" s="17"/>
      <c r="N15" s="17">
        <v>0.39806601734039898</v>
      </c>
      <c r="O15" s="17">
        <v>0.374659258581514</v>
      </c>
      <c r="P15" s="17">
        <v>0.28230104253148303</v>
      </c>
      <c r="Q15" s="17">
        <v>0.36550965845525901</v>
      </c>
      <c r="R15" s="17"/>
      <c r="S15" s="17">
        <v>0.34756656746542097</v>
      </c>
      <c r="T15" s="17">
        <v>0.43178763623542399</v>
      </c>
      <c r="U15" s="17">
        <v>0.34169160691836398</v>
      </c>
      <c r="V15" s="17">
        <v>0.366501256422396</v>
      </c>
      <c r="W15" s="17">
        <v>0.28152954080842502</v>
      </c>
      <c r="X15" s="17">
        <v>0.433718646199171</v>
      </c>
      <c r="Y15" s="17">
        <v>0.24929318602459399</v>
      </c>
      <c r="Z15" s="17">
        <v>0.38176567935139899</v>
      </c>
      <c r="AA15" s="17">
        <v>0.364091982310213</v>
      </c>
      <c r="AB15" s="17">
        <v>0.343604618130395</v>
      </c>
      <c r="AC15" s="17"/>
      <c r="AD15" s="17">
        <v>0.44128252306752702</v>
      </c>
      <c r="AE15" s="17">
        <v>0.37629657441263797</v>
      </c>
      <c r="AF15" s="17">
        <v>0.30689989154063901</v>
      </c>
      <c r="AG15" s="17">
        <v>0.27391896825920198</v>
      </c>
      <c r="AH15" s="17"/>
      <c r="AI15" s="17">
        <v>0.42114272485163201</v>
      </c>
      <c r="AJ15" s="17">
        <v>0.336717446708794</v>
      </c>
      <c r="AK15" s="17">
        <v>0.35412262458650101</v>
      </c>
      <c r="AL15" s="17"/>
      <c r="AM15" s="17">
        <v>0.36843062401419002</v>
      </c>
      <c r="AN15" s="17">
        <v>0.37141113924591002</v>
      </c>
      <c r="AO15" s="17">
        <v>0.36772136355717799</v>
      </c>
      <c r="AP15" s="17"/>
      <c r="AQ15" s="17">
        <v>0.34809892551640997</v>
      </c>
      <c r="AR15" s="17">
        <v>0.33618841318814402</v>
      </c>
      <c r="AS15" s="17">
        <v>0.39325274131799798</v>
      </c>
      <c r="AT15" s="17">
        <v>0.393552948112245</v>
      </c>
      <c r="AU15" s="17">
        <v>0.22556419800122901</v>
      </c>
    </row>
    <row r="16" spans="2:47" x14ac:dyDescent="0.3">
      <c r="B16" t="s">
        <v>64</v>
      </c>
      <c r="C16" s="17">
        <v>0.35890535417859099</v>
      </c>
      <c r="D16" s="17">
        <v>0.36770328836962102</v>
      </c>
      <c r="E16" s="17">
        <v>0.35109247037540298</v>
      </c>
      <c r="F16" s="17"/>
      <c r="G16" s="17">
        <v>0.201193461606755</v>
      </c>
      <c r="H16" s="17">
        <v>0.20346676328907201</v>
      </c>
      <c r="I16" s="17">
        <v>0.291109219255683</v>
      </c>
      <c r="J16" s="17">
        <v>0.39681884051022198</v>
      </c>
      <c r="K16" s="17">
        <v>0.491548518858476</v>
      </c>
      <c r="L16" s="17">
        <v>0.52280334913000104</v>
      </c>
      <c r="M16" s="17"/>
      <c r="N16" s="17">
        <v>0.292744133150734</v>
      </c>
      <c r="O16" s="17">
        <v>0.27610938466874801</v>
      </c>
      <c r="P16" s="17">
        <v>0.44725467656046602</v>
      </c>
      <c r="Q16" s="17">
        <v>0.438051057925748</v>
      </c>
      <c r="R16" s="17"/>
      <c r="S16" s="17">
        <v>0.26350433349529501</v>
      </c>
      <c r="T16" s="17">
        <v>0.36612878792199399</v>
      </c>
      <c r="U16" s="17">
        <v>0.45077995689879502</v>
      </c>
      <c r="V16" s="17">
        <v>0.50091867147751301</v>
      </c>
      <c r="W16" s="17">
        <v>0.29755940889233601</v>
      </c>
      <c r="X16" s="17">
        <v>0.27551132333841399</v>
      </c>
      <c r="Y16" s="17">
        <v>0.45992983522015202</v>
      </c>
      <c r="Z16" s="17">
        <v>0.32114956147996299</v>
      </c>
      <c r="AA16" s="17">
        <v>0.33827764328674298</v>
      </c>
      <c r="AB16" s="17">
        <v>0.35591165479143</v>
      </c>
      <c r="AC16" s="17"/>
      <c r="AD16" s="17">
        <v>0.54059671170317702</v>
      </c>
      <c r="AE16" s="17">
        <v>0.23785520381241701</v>
      </c>
      <c r="AF16" s="17">
        <v>0.70321825369506197</v>
      </c>
      <c r="AG16" s="17">
        <v>0.33962802979464601</v>
      </c>
      <c r="AH16" s="17"/>
      <c r="AI16" s="17">
        <v>0.46565057425316903</v>
      </c>
      <c r="AJ16" s="17">
        <v>0.181125634660841</v>
      </c>
      <c r="AK16" s="17">
        <v>0.74759020966909795</v>
      </c>
      <c r="AL16" s="17"/>
      <c r="AM16" s="17">
        <v>0.102439550707752</v>
      </c>
      <c r="AN16" s="17">
        <v>0.37300241958360097</v>
      </c>
      <c r="AO16" s="17">
        <v>0.51116045123199305</v>
      </c>
      <c r="AP16" s="17"/>
      <c r="AQ16" s="17">
        <v>0.51860204398644205</v>
      </c>
      <c r="AR16" s="17">
        <v>0.32656417481292699</v>
      </c>
      <c r="AS16" s="17">
        <v>0.24271253257793199</v>
      </c>
      <c r="AT16" s="17">
        <v>0.25540494454078799</v>
      </c>
      <c r="AU16" s="17">
        <v>0.212791651736358</v>
      </c>
    </row>
    <row r="17" spans="2:47" x14ac:dyDescent="0.3">
      <c r="B17" t="s">
        <v>65</v>
      </c>
      <c r="C17" s="17">
        <v>0.17838970521699199</v>
      </c>
      <c r="D17" s="17">
        <v>0.18994594391639599</v>
      </c>
      <c r="E17" s="17">
        <v>0.16753366672970499</v>
      </c>
      <c r="F17" s="17"/>
      <c r="G17" s="17">
        <v>0.18021569232131501</v>
      </c>
      <c r="H17" s="17">
        <v>0.220101924991086</v>
      </c>
      <c r="I17" s="17">
        <v>0.17876437134016701</v>
      </c>
      <c r="J17" s="17">
        <v>0.154923845662921</v>
      </c>
      <c r="K17" s="17">
        <v>0.15278526232578701</v>
      </c>
      <c r="L17" s="17">
        <v>0.17948320832318401</v>
      </c>
      <c r="M17" s="17"/>
      <c r="N17" s="17">
        <v>0.16703240353585</v>
      </c>
      <c r="O17" s="17">
        <v>0.16701264409399699</v>
      </c>
      <c r="P17" s="17">
        <v>0.19350275702594899</v>
      </c>
      <c r="Q17" s="17">
        <v>0.184988304851402</v>
      </c>
      <c r="R17" s="17"/>
      <c r="S17" s="17">
        <v>0.20556769973835101</v>
      </c>
      <c r="T17" s="17">
        <v>0.136204282307128</v>
      </c>
      <c r="U17" s="17">
        <v>0.20427440755531501</v>
      </c>
      <c r="V17" s="17">
        <v>0.139424896556784</v>
      </c>
      <c r="W17" s="17">
        <v>0.16190860802000201</v>
      </c>
      <c r="X17" s="17">
        <v>0.29061861005864897</v>
      </c>
      <c r="Y17" s="17">
        <v>0.16518318813194699</v>
      </c>
      <c r="Z17" s="17">
        <v>0.217679178546968</v>
      </c>
      <c r="AA17" s="17">
        <v>0.144554144739478</v>
      </c>
      <c r="AB17" s="17">
        <v>0.12510998530464801</v>
      </c>
      <c r="AC17" s="17"/>
      <c r="AD17" s="17">
        <v>0.234618410980375</v>
      </c>
      <c r="AE17" s="17">
        <v>0.14149595955570801</v>
      </c>
      <c r="AF17" s="17">
        <v>0.197985459661837</v>
      </c>
      <c r="AG17" s="17">
        <v>0.26578012607005402</v>
      </c>
      <c r="AH17" s="17"/>
      <c r="AI17" s="17">
        <v>0.25294051147893998</v>
      </c>
      <c r="AJ17" s="17">
        <v>0.161640632013969</v>
      </c>
      <c r="AK17" s="17">
        <v>0.201803332693962</v>
      </c>
      <c r="AL17" s="17"/>
      <c r="AM17" s="17">
        <v>8.6217855928521006E-2</v>
      </c>
      <c r="AN17" s="17">
        <v>0.18698289871980101</v>
      </c>
      <c r="AO17" s="17">
        <v>0.21523369383092</v>
      </c>
      <c r="AP17" s="17"/>
      <c r="AQ17" s="17">
        <v>0.19426260082955299</v>
      </c>
      <c r="AR17" s="17">
        <v>0.148901027638974</v>
      </c>
      <c r="AS17" s="17">
        <v>0.18994754419673801</v>
      </c>
      <c r="AT17" s="17">
        <v>0.14047142394922399</v>
      </c>
      <c r="AU17" s="17">
        <v>0.28124950225845402</v>
      </c>
    </row>
    <row r="18" spans="2:47" x14ac:dyDescent="0.3">
      <c r="B18" t="s">
        <v>66</v>
      </c>
      <c r="C18" s="17">
        <v>0.15380704930522901</v>
      </c>
      <c r="D18" s="17">
        <v>0.16416273572946999</v>
      </c>
      <c r="E18" s="17">
        <v>0.14406656357185901</v>
      </c>
      <c r="F18" s="17"/>
      <c r="G18" s="17">
        <v>0.21332748006555</v>
      </c>
      <c r="H18" s="17">
        <v>0.26345658837448399</v>
      </c>
      <c r="I18" s="17">
        <v>0.151433490513665</v>
      </c>
      <c r="J18" s="17">
        <v>0.125109778071339</v>
      </c>
      <c r="K18" s="17">
        <v>9.88852454781107E-2</v>
      </c>
      <c r="L18" s="17">
        <v>8.8364598830746599E-2</v>
      </c>
      <c r="M18" s="17"/>
      <c r="N18" s="17">
        <v>0.18505419694750999</v>
      </c>
      <c r="O18" s="17">
        <v>0.154061117334995</v>
      </c>
      <c r="P18" s="17">
        <v>0.13344222894173</v>
      </c>
      <c r="Q18" s="17">
        <v>0.13624088154254199</v>
      </c>
      <c r="R18" s="17"/>
      <c r="S18" s="17">
        <v>0.245273482916057</v>
      </c>
      <c r="T18" s="17">
        <v>0.16436613385478499</v>
      </c>
      <c r="U18" s="17">
        <v>0.13017178317774999</v>
      </c>
      <c r="V18" s="17">
        <v>0.115231487725359</v>
      </c>
      <c r="W18" s="17">
        <v>0.17432555742627101</v>
      </c>
      <c r="X18" s="17">
        <v>0.14489400745616601</v>
      </c>
      <c r="Y18" s="17">
        <v>7.9917113187111505E-2</v>
      </c>
      <c r="Z18" s="17">
        <v>0.14993197136019201</v>
      </c>
      <c r="AA18" s="17">
        <v>0.159612941059493</v>
      </c>
      <c r="AB18" s="17">
        <v>7.2763552159416198E-2</v>
      </c>
      <c r="AC18" s="17"/>
      <c r="AD18" s="17">
        <v>7.3602186184533694E-2</v>
      </c>
      <c r="AE18" s="17">
        <v>0.23049397892106599</v>
      </c>
      <c r="AF18" s="17">
        <v>9.2685643949093205E-2</v>
      </c>
      <c r="AG18" s="17">
        <v>0.13330725455301501</v>
      </c>
      <c r="AH18" s="17"/>
      <c r="AI18" s="17">
        <v>9.33335801344536E-2</v>
      </c>
      <c r="AJ18" s="17">
        <v>0.25544611145421797</v>
      </c>
      <c r="AK18" s="17">
        <v>6.21558045759611E-2</v>
      </c>
      <c r="AL18" s="17"/>
      <c r="AM18" s="17">
        <v>0.23403307446570901</v>
      </c>
      <c r="AN18" s="17">
        <v>0.121475253576438</v>
      </c>
      <c r="AO18" s="17">
        <v>0.13911178141646699</v>
      </c>
      <c r="AP18" s="17"/>
      <c r="AQ18" s="17">
        <v>0.12922137978994799</v>
      </c>
      <c r="AR18" s="17">
        <v>0.118866703121839</v>
      </c>
      <c r="AS18" s="17">
        <v>0.18874958155285301</v>
      </c>
      <c r="AT18" s="17">
        <v>0.2262531818887</v>
      </c>
      <c r="AU18" s="17">
        <v>0.30429664386642702</v>
      </c>
    </row>
    <row r="19" spans="2:47" x14ac:dyDescent="0.3">
      <c r="B19" t="s">
        <v>67</v>
      </c>
      <c r="C19" s="17">
        <v>0.15092706012589599</v>
      </c>
      <c r="D19" s="17">
        <v>0.16846442698348499</v>
      </c>
      <c r="E19" s="17">
        <v>0.13420960338829099</v>
      </c>
      <c r="F19" s="17"/>
      <c r="G19" s="17">
        <v>0.14900514252189601</v>
      </c>
      <c r="H19" s="17">
        <v>0.27689300210727302</v>
      </c>
      <c r="I19" s="17">
        <v>0.15387172476021699</v>
      </c>
      <c r="J19" s="17">
        <v>0.15695653971846299</v>
      </c>
      <c r="K19" s="17">
        <v>5.34456897924621E-2</v>
      </c>
      <c r="L19" s="17">
        <v>0.108921803148004</v>
      </c>
      <c r="M19" s="17"/>
      <c r="N19" s="17">
        <v>0.170426285845968</v>
      </c>
      <c r="O19" s="17">
        <v>0.16217614868344701</v>
      </c>
      <c r="P19" s="17">
        <v>0.15078651442611801</v>
      </c>
      <c r="Q19" s="17">
        <v>0.12131106566668901</v>
      </c>
      <c r="R19" s="17"/>
      <c r="S19" s="17">
        <v>0.17097070539388901</v>
      </c>
      <c r="T19" s="17">
        <v>0.105068667595791</v>
      </c>
      <c r="U19" s="17">
        <v>0.169853157590901</v>
      </c>
      <c r="V19" s="17">
        <v>0.15407373109435399</v>
      </c>
      <c r="W19" s="17">
        <v>0.15884909943928299</v>
      </c>
      <c r="X19" s="17">
        <v>0.233784609327298</v>
      </c>
      <c r="Y19" s="17">
        <v>0.16262470261328699</v>
      </c>
      <c r="Z19" s="17">
        <v>2.4934432162017298E-2</v>
      </c>
      <c r="AA19" s="17">
        <v>0.119709298250135</v>
      </c>
      <c r="AB19" s="17">
        <v>0.16883287809339001</v>
      </c>
      <c r="AC19" s="17"/>
      <c r="AD19" s="17">
        <v>0.17302314472581401</v>
      </c>
      <c r="AE19" s="17">
        <v>0.15373673935794899</v>
      </c>
      <c r="AF19" s="17">
        <v>0.13151341447921899</v>
      </c>
      <c r="AG19" s="17">
        <v>0.157529775814121</v>
      </c>
      <c r="AH19" s="17"/>
      <c r="AI19" s="17">
        <v>0.17960051140320399</v>
      </c>
      <c r="AJ19" s="17">
        <v>0.14853045957716199</v>
      </c>
      <c r="AK19" s="17">
        <v>0.14670169985984099</v>
      </c>
      <c r="AL19" s="17"/>
      <c r="AM19" s="17">
        <v>0.106752688256587</v>
      </c>
      <c r="AN19" s="17">
        <v>0.130979947964937</v>
      </c>
      <c r="AO19" s="17">
        <v>0.21021904492627</v>
      </c>
      <c r="AP19" s="17"/>
      <c r="AQ19" s="17">
        <v>0.13429956686856501</v>
      </c>
      <c r="AR19" s="17">
        <v>6.3937269715028097E-2</v>
      </c>
      <c r="AS19" s="17">
        <v>0.22924102827814299</v>
      </c>
      <c r="AT19" s="17">
        <v>0.22149184199117999</v>
      </c>
      <c r="AU19" s="17">
        <v>9.3534733207095003E-2</v>
      </c>
    </row>
    <row r="20" spans="2:47" x14ac:dyDescent="0.3">
      <c r="B20" t="s">
        <v>68</v>
      </c>
      <c r="C20" s="17">
        <v>0.14100721018765999</v>
      </c>
      <c r="D20" s="17">
        <v>0.148738398794652</v>
      </c>
      <c r="E20" s="17">
        <v>0.131762402671456</v>
      </c>
      <c r="F20" s="17"/>
      <c r="G20" s="17">
        <v>0.17969976031527499</v>
      </c>
      <c r="H20" s="17">
        <v>0.15345057973754</v>
      </c>
      <c r="I20" s="17">
        <v>0.150343387266439</v>
      </c>
      <c r="J20" s="17">
        <v>0.11928061041120799</v>
      </c>
      <c r="K20" s="17">
        <v>0.16301940311198401</v>
      </c>
      <c r="L20" s="17">
        <v>0.100795974924368</v>
      </c>
      <c r="M20" s="17"/>
      <c r="N20" s="17">
        <v>0.17145540862303199</v>
      </c>
      <c r="O20" s="17">
        <v>0.173275787944042</v>
      </c>
      <c r="P20" s="17">
        <v>0.122956010163164</v>
      </c>
      <c r="Q20" s="17">
        <v>9.3269035236128506E-2</v>
      </c>
      <c r="R20" s="17"/>
      <c r="S20" s="17">
        <v>0.18965629782844001</v>
      </c>
      <c r="T20" s="17">
        <v>9.7255232408824596E-2</v>
      </c>
      <c r="U20" s="17">
        <v>0.19682081641875099</v>
      </c>
      <c r="V20" s="17">
        <v>0.108020098026243</v>
      </c>
      <c r="W20" s="17">
        <v>0.12212366002769701</v>
      </c>
      <c r="X20" s="17">
        <v>0.112556715501998</v>
      </c>
      <c r="Y20" s="17">
        <v>0.13361767913824499</v>
      </c>
      <c r="Z20" s="17">
        <v>6.5802001490142203E-2</v>
      </c>
      <c r="AA20" s="17">
        <v>0.15881734497114999</v>
      </c>
      <c r="AB20" s="17">
        <v>0.199693928294947</v>
      </c>
      <c r="AC20" s="17"/>
      <c r="AD20" s="17">
        <v>8.4500758045388397E-2</v>
      </c>
      <c r="AE20" s="17">
        <v>0.167286989478346</v>
      </c>
      <c r="AF20" s="17">
        <v>6.8903649924183394E-2</v>
      </c>
      <c r="AG20" s="17">
        <v>0.11519719681847899</v>
      </c>
      <c r="AH20" s="17"/>
      <c r="AI20" s="17">
        <v>9.99875452492614E-2</v>
      </c>
      <c r="AJ20" s="17">
        <v>0.20047145279828901</v>
      </c>
      <c r="AK20" s="17">
        <v>4.7804754812670103E-2</v>
      </c>
      <c r="AL20" s="17"/>
      <c r="AM20" s="17">
        <v>0.26017999103607597</v>
      </c>
      <c r="AN20" s="17">
        <v>0.122447265388839</v>
      </c>
      <c r="AO20" s="17">
        <v>0.101361765616466</v>
      </c>
      <c r="AP20" s="17"/>
      <c r="AQ20" s="17">
        <v>9.6595952849066899E-2</v>
      </c>
      <c r="AR20" s="17">
        <v>0.143377591961452</v>
      </c>
      <c r="AS20" s="17">
        <v>0.13473194490448701</v>
      </c>
      <c r="AT20" s="17">
        <v>0.27119816183100998</v>
      </c>
      <c r="AU20" s="17">
        <v>0.10792648459005801</v>
      </c>
    </row>
    <row r="21" spans="2:47" x14ac:dyDescent="0.3">
      <c r="B21" t="s">
        <v>69</v>
      </c>
      <c r="C21" s="17">
        <v>8.8165596123935694E-2</v>
      </c>
      <c r="D21" s="17">
        <v>0.104459913929963</v>
      </c>
      <c r="E21" s="17">
        <v>7.2527594847795904E-2</v>
      </c>
      <c r="F21" s="17"/>
      <c r="G21" s="17">
        <v>0.102394061885691</v>
      </c>
      <c r="H21" s="17">
        <v>5.3120378571596003E-2</v>
      </c>
      <c r="I21" s="17">
        <v>9.09075345159681E-2</v>
      </c>
      <c r="J21" s="17">
        <v>0.11825869374806</v>
      </c>
      <c r="K21" s="17">
        <v>0.114575879553068</v>
      </c>
      <c r="L21" s="17">
        <v>6.2713978752164196E-2</v>
      </c>
      <c r="M21" s="17"/>
      <c r="N21" s="17">
        <v>0.113055869071052</v>
      </c>
      <c r="O21" s="17">
        <v>7.5519207363298299E-2</v>
      </c>
      <c r="P21" s="17">
        <v>7.9328511707809996E-2</v>
      </c>
      <c r="Q21" s="17">
        <v>8.3976291860782801E-2</v>
      </c>
      <c r="R21" s="17"/>
      <c r="S21" s="17">
        <v>9.7364052387786296E-2</v>
      </c>
      <c r="T21" s="17">
        <v>0.123713817960004</v>
      </c>
      <c r="U21" s="17">
        <v>4.7889305819365402E-2</v>
      </c>
      <c r="V21" s="17">
        <v>8.0082986413248E-2</v>
      </c>
      <c r="W21" s="17">
        <v>9.8071667149455796E-2</v>
      </c>
      <c r="X21" s="17">
        <v>5.12168555521125E-2</v>
      </c>
      <c r="Y21" s="17">
        <v>8.7029149392152602E-2</v>
      </c>
      <c r="Z21" s="17">
        <v>9.7505017266190097E-2</v>
      </c>
      <c r="AA21" s="17">
        <v>9.4271907138720801E-2</v>
      </c>
      <c r="AB21" s="17">
        <v>8.26713532893531E-2</v>
      </c>
      <c r="AC21" s="17"/>
      <c r="AD21" s="17">
        <v>4.3839204101337001E-2</v>
      </c>
      <c r="AE21" s="17">
        <v>0.114387223231961</v>
      </c>
      <c r="AF21" s="17">
        <v>3.0459473526040899E-2</v>
      </c>
      <c r="AG21" s="17">
        <v>6.9733554228879099E-2</v>
      </c>
      <c r="AH21" s="17"/>
      <c r="AI21" s="17">
        <v>5.5565339187548399E-2</v>
      </c>
      <c r="AJ21" s="17">
        <v>0.13020459760175099</v>
      </c>
      <c r="AK21" s="17">
        <v>1.8414573755231398E-2</v>
      </c>
      <c r="AL21" s="17"/>
      <c r="AM21" s="17">
        <v>0.18259363614509599</v>
      </c>
      <c r="AN21" s="17">
        <v>7.83622351425141E-2</v>
      </c>
      <c r="AO21" s="17">
        <v>3.5461428119322597E-2</v>
      </c>
      <c r="AP21" s="17"/>
      <c r="AQ21" s="17">
        <v>6.0633342540730002E-2</v>
      </c>
      <c r="AR21" s="17">
        <v>0.10525193531317401</v>
      </c>
      <c r="AS21" s="17">
        <v>8.2435794292289602E-2</v>
      </c>
      <c r="AT21" s="17">
        <v>8.3450224284378594E-2</v>
      </c>
      <c r="AU21" s="17">
        <v>4.7424837794778997E-2</v>
      </c>
    </row>
    <row r="22" spans="2:47" x14ac:dyDescent="0.3">
      <c r="B22" t="s">
        <v>70</v>
      </c>
      <c r="C22" s="17">
        <v>7.8731682655955496E-2</v>
      </c>
      <c r="D22" s="17">
        <v>7.2387701492775097E-2</v>
      </c>
      <c r="E22" s="17">
        <v>8.5049184504088299E-2</v>
      </c>
      <c r="F22" s="17"/>
      <c r="G22" s="17">
        <v>4.5161334810906201E-2</v>
      </c>
      <c r="H22" s="17">
        <v>7.0392009062168498E-2</v>
      </c>
      <c r="I22" s="17">
        <v>4.97978770752339E-2</v>
      </c>
      <c r="J22" s="17">
        <v>6.3763775683408103E-2</v>
      </c>
      <c r="K22" s="17">
        <v>9.06913962863303E-2</v>
      </c>
      <c r="L22" s="17">
        <v>0.134985926768104</v>
      </c>
      <c r="M22" s="17"/>
      <c r="N22" s="17">
        <v>6.3644642878417507E-2</v>
      </c>
      <c r="O22" s="17">
        <v>6.4849371930244398E-2</v>
      </c>
      <c r="P22" s="17">
        <v>8.5875868331522207E-2</v>
      </c>
      <c r="Q22" s="17">
        <v>0.104751039029057</v>
      </c>
      <c r="R22" s="17"/>
      <c r="S22" s="17">
        <v>8.0433095711977903E-2</v>
      </c>
      <c r="T22" s="17">
        <v>0.104740913752391</v>
      </c>
      <c r="U22" s="17">
        <v>0.109094062075573</v>
      </c>
      <c r="V22" s="17">
        <v>0.105172958483635</v>
      </c>
      <c r="W22" s="17">
        <v>3.5671002366944302E-2</v>
      </c>
      <c r="X22" s="17">
        <v>8.9634882529215601E-2</v>
      </c>
      <c r="Y22" s="17">
        <v>5.8154105671142403E-2</v>
      </c>
      <c r="Z22" s="17">
        <v>7.6019955262863495E-2</v>
      </c>
      <c r="AA22" s="17">
        <v>5.7743863814626803E-2</v>
      </c>
      <c r="AB22" s="17">
        <v>3.22355366222839E-2</v>
      </c>
      <c r="AC22" s="17"/>
      <c r="AD22" s="17">
        <v>0.106493502666762</v>
      </c>
      <c r="AE22" s="17">
        <v>5.9877259703509197E-2</v>
      </c>
      <c r="AF22" s="17">
        <v>8.9760736781685405E-2</v>
      </c>
      <c r="AG22" s="17">
        <v>8.6671620288541404E-2</v>
      </c>
      <c r="AH22" s="17"/>
      <c r="AI22" s="17">
        <v>7.6986900935285305E-2</v>
      </c>
      <c r="AJ22" s="17">
        <v>3.97409477168933E-2</v>
      </c>
      <c r="AK22" s="17">
        <v>0.13177024425789099</v>
      </c>
      <c r="AL22" s="17"/>
      <c r="AM22" s="17">
        <v>3.64187821175136E-2</v>
      </c>
      <c r="AN22" s="17">
        <v>8.05610962896392E-2</v>
      </c>
      <c r="AO22" s="17">
        <v>0.110649033021597</v>
      </c>
      <c r="AP22" s="17"/>
      <c r="AQ22" s="17">
        <v>8.0287303083643999E-2</v>
      </c>
      <c r="AR22" s="17">
        <v>0.100320595835236</v>
      </c>
      <c r="AS22" s="17">
        <v>4.8975513054912101E-2</v>
      </c>
      <c r="AT22" s="17">
        <v>2.8649254675153599E-2</v>
      </c>
      <c r="AU22" s="17">
        <v>0.13828817004577501</v>
      </c>
    </row>
    <row r="23" spans="2:47" x14ac:dyDescent="0.3">
      <c r="B23" t="s">
        <v>71</v>
      </c>
      <c r="C23" s="17">
        <v>6.0320522960488003E-2</v>
      </c>
      <c r="D23" s="17">
        <v>5.1776695159073197E-2</v>
      </c>
      <c r="E23" s="17">
        <v>6.8736078896072597E-2</v>
      </c>
      <c r="F23" s="17"/>
      <c r="G23" s="17">
        <v>8.0580793894368397E-2</v>
      </c>
      <c r="H23" s="17">
        <v>8.6592606425765106E-2</v>
      </c>
      <c r="I23" s="17">
        <v>5.4100155556287798E-2</v>
      </c>
      <c r="J23" s="17">
        <v>4.8497005713120801E-2</v>
      </c>
      <c r="K23" s="17">
        <v>5.6437956143111499E-2</v>
      </c>
      <c r="L23" s="17">
        <v>4.3032812146237102E-2</v>
      </c>
      <c r="M23" s="17"/>
      <c r="N23" s="17">
        <v>5.9326751299276698E-2</v>
      </c>
      <c r="O23" s="17">
        <v>4.2560165511747398E-2</v>
      </c>
      <c r="P23" s="17">
        <v>5.7931388639162501E-2</v>
      </c>
      <c r="Q23" s="17">
        <v>7.9274255187777504E-2</v>
      </c>
      <c r="R23" s="17"/>
      <c r="S23" s="17">
        <v>5.6137785034434597E-2</v>
      </c>
      <c r="T23" s="17">
        <v>4.9730437398837403E-2</v>
      </c>
      <c r="U23" s="17">
        <v>5.0457906991660598E-2</v>
      </c>
      <c r="V23" s="17">
        <v>6.3662519914542803E-2</v>
      </c>
      <c r="W23" s="17">
        <v>5.75373362855707E-2</v>
      </c>
      <c r="X23" s="17">
        <v>6.3574562907738094E-2</v>
      </c>
      <c r="Y23" s="17">
        <v>7.0485139664008503E-2</v>
      </c>
      <c r="Z23" s="17">
        <v>0.17697302980666099</v>
      </c>
      <c r="AA23" s="17">
        <v>2.7243019335340901E-2</v>
      </c>
      <c r="AB23" s="17">
        <v>6.9947776946062801E-2</v>
      </c>
      <c r="AC23" s="17"/>
      <c r="AD23" s="17">
        <v>8.6612075521410994E-2</v>
      </c>
      <c r="AE23" s="17">
        <v>5.9893719883496302E-2</v>
      </c>
      <c r="AF23" s="17">
        <v>6.9759539140925697E-2</v>
      </c>
      <c r="AG23" s="17">
        <v>1.3232512547347501E-2</v>
      </c>
      <c r="AH23" s="17"/>
      <c r="AI23" s="17">
        <v>9.49446313061518E-2</v>
      </c>
      <c r="AJ23" s="17">
        <v>7.0349611270286397E-2</v>
      </c>
      <c r="AK23" s="17">
        <v>6.0152427241422397E-2</v>
      </c>
      <c r="AL23" s="17"/>
      <c r="AM23" s="17">
        <v>1.2178803548636199E-2</v>
      </c>
      <c r="AN23" s="17">
        <v>8.1946822932453797E-2</v>
      </c>
      <c r="AO23" s="17">
        <v>7.7454168385891697E-2</v>
      </c>
      <c r="AP23" s="17"/>
      <c r="AQ23" s="17">
        <v>5.1493720460381899E-2</v>
      </c>
      <c r="AR23" s="17">
        <v>6.9695651792360397E-2</v>
      </c>
      <c r="AS23" s="17">
        <v>5.2333333733352298E-2</v>
      </c>
      <c r="AT23" s="17">
        <v>6.18749709176886E-2</v>
      </c>
      <c r="AU23" s="17">
        <v>0.24440730115710399</v>
      </c>
    </row>
    <row r="24" spans="2:47" x14ac:dyDescent="0.3">
      <c r="B24" t="s">
        <v>72</v>
      </c>
      <c r="C24" s="17">
        <v>5.55691040488175E-2</v>
      </c>
      <c r="D24" s="17">
        <v>7.2791845221041707E-2</v>
      </c>
      <c r="E24" s="17">
        <v>3.89638591120096E-2</v>
      </c>
      <c r="F24" s="17"/>
      <c r="G24" s="17">
        <v>7.2603133502108896E-2</v>
      </c>
      <c r="H24" s="17">
        <v>1.9598636712072601E-2</v>
      </c>
      <c r="I24" s="17">
        <v>3.7470178419180801E-2</v>
      </c>
      <c r="J24" s="17">
        <v>5.0133853767790303E-2</v>
      </c>
      <c r="K24" s="17">
        <v>7.0359894842722204E-2</v>
      </c>
      <c r="L24" s="17">
        <v>8.2437073922728102E-2</v>
      </c>
      <c r="M24" s="17"/>
      <c r="N24" s="17">
        <v>5.6259005296773003E-2</v>
      </c>
      <c r="O24" s="17">
        <v>7.1061282608879894E-2</v>
      </c>
      <c r="P24" s="17">
        <v>3.6100917858562898E-2</v>
      </c>
      <c r="Q24" s="17">
        <v>5.2977180972384297E-2</v>
      </c>
      <c r="R24" s="17"/>
      <c r="S24" s="17">
        <v>6.1877845951738002E-2</v>
      </c>
      <c r="T24" s="17">
        <v>7.5034834058980898E-2</v>
      </c>
      <c r="U24" s="17">
        <v>3.9976963772029098E-2</v>
      </c>
      <c r="V24" s="17">
        <v>6.1920670709561497E-2</v>
      </c>
      <c r="W24" s="17">
        <v>3.5741717328960698E-2</v>
      </c>
      <c r="X24" s="17">
        <v>4.4860075488333699E-2</v>
      </c>
      <c r="Y24" s="17">
        <v>0.107063132380207</v>
      </c>
      <c r="Z24" s="17">
        <v>3.8318461618138802E-2</v>
      </c>
      <c r="AA24" s="17">
        <v>2.7722808737783201E-2</v>
      </c>
      <c r="AB24" s="17">
        <v>4.1097398812017898E-2</v>
      </c>
      <c r="AC24" s="17"/>
      <c r="AD24" s="17">
        <v>9.7952410230629797E-2</v>
      </c>
      <c r="AE24" s="17">
        <v>3.86199168586795E-2</v>
      </c>
      <c r="AF24" s="17">
        <v>7.2687985372102804E-2</v>
      </c>
      <c r="AG24" s="17">
        <v>2.83272361389411E-2</v>
      </c>
      <c r="AH24" s="17"/>
      <c r="AI24" s="17">
        <v>8.6261491572686699E-2</v>
      </c>
      <c r="AJ24" s="17">
        <v>4.3342671969832901E-2</v>
      </c>
      <c r="AK24" s="17">
        <v>5.8284512202790503E-2</v>
      </c>
      <c r="AL24" s="17"/>
      <c r="AM24" s="17">
        <v>2.8781075350101399E-2</v>
      </c>
      <c r="AN24" s="17">
        <v>5.5394526024049498E-2</v>
      </c>
      <c r="AO24" s="17">
        <v>7.7466322293745393E-2</v>
      </c>
      <c r="AP24" s="17"/>
      <c r="AQ24" s="17">
        <v>7.0721858494563597E-2</v>
      </c>
      <c r="AR24" s="17">
        <v>5.0819106023494202E-2</v>
      </c>
      <c r="AS24" s="17">
        <v>7.3145110372283897E-2</v>
      </c>
      <c r="AT24" s="17">
        <v>2.7448789426787201E-2</v>
      </c>
      <c r="AU24" s="17">
        <v>0</v>
      </c>
    </row>
    <row r="25" spans="2:47" x14ac:dyDescent="0.3">
      <c r="B25" t="s">
        <v>73</v>
      </c>
      <c r="C25" s="17">
        <v>5.0086959796410799E-2</v>
      </c>
      <c r="D25" s="17">
        <v>5.5650068001822803E-2</v>
      </c>
      <c r="E25" s="17">
        <v>4.4788417777828098E-2</v>
      </c>
      <c r="F25" s="17"/>
      <c r="G25" s="17">
        <v>7.9324669779179194E-2</v>
      </c>
      <c r="H25" s="17">
        <v>9.8800893204931906E-2</v>
      </c>
      <c r="I25" s="17">
        <v>7.6453536511203499E-2</v>
      </c>
      <c r="J25" s="17">
        <v>1.6314820000713701E-2</v>
      </c>
      <c r="K25" s="17">
        <v>2.6619747952316902E-2</v>
      </c>
      <c r="L25" s="17">
        <v>1.3428177269230001E-2</v>
      </c>
      <c r="M25" s="17"/>
      <c r="N25" s="17">
        <v>5.6979740098181901E-2</v>
      </c>
      <c r="O25" s="17">
        <v>6.9867701110270297E-2</v>
      </c>
      <c r="P25" s="17">
        <v>3.83015039839694E-2</v>
      </c>
      <c r="Q25" s="17">
        <v>3.3443726414960899E-2</v>
      </c>
      <c r="R25" s="17"/>
      <c r="S25" s="17">
        <v>5.5286195841217502E-2</v>
      </c>
      <c r="T25" s="17">
        <v>4.6481238122913E-2</v>
      </c>
      <c r="U25" s="17">
        <v>2.9430038602933601E-2</v>
      </c>
      <c r="V25" s="17">
        <v>3.2251739427926203E-2</v>
      </c>
      <c r="W25" s="17">
        <v>1.3860042278789101E-2</v>
      </c>
      <c r="X25" s="17">
        <v>9.8300960020131903E-2</v>
      </c>
      <c r="Y25" s="17">
        <v>5.7732799889066003E-2</v>
      </c>
      <c r="Z25" s="17">
        <v>0.119042405999219</v>
      </c>
      <c r="AA25" s="17">
        <v>2.6802195393343501E-2</v>
      </c>
      <c r="AB25" s="17">
        <v>5.7356464953757999E-2</v>
      </c>
      <c r="AC25" s="17"/>
      <c r="AD25" s="17">
        <v>2.9268104807139299E-2</v>
      </c>
      <c r="AE25" s="17">
        <v>6.8844915179779406E-2</v>
      </c>
      <c r="AF25" s="17">
        <v>4.0910291211544603E-2</v>
      </c>
      <c r="AG25" s="17">
        <v>3.5804653409401498E-2</v>
      </c>
      <c r="AH25" s="17"/>
      <c r="AI25" s="17">
        <v>3.0282247737294501E-2</v>
      </c>
      <c r="AJ25" s="17">
        <v>7.4106250760845205E-2</v>
      </c>
      <c r="AK25" s="17">
        <v>2.1189811303760801E-2</v>
      </c>
      <c r="AL25" s="17"/>
      <c r="AM25" s="17">
        <v>4.9193940301713701E-2</v>
      </c>
      <c r="AN25" s="17">
        <v>5.5370966248692401E-2</v>
      </c>
      <c r="AO25" s="17">
        <v>4.5443166813395899E-2</v>
      </c>
      <c r="AP25" s="17"/>
      <c r="AQ25" s="17">
        <v>2.3297287863484999E-2</v>
      </c>
      <c r="AR25" s="17">
        <v>4.54511521681241E-2</v>
      </c>
      <c r="AS25" s="17">
        <v>7.7450791776285902E-2</v>
      </c>
      <c r="AT25" s="17">
        <v>7.2414668903022103E-2</v>
      </c>
      <c r="AU25" s="17">
        <v>4.46553445054211E-2</v>
      </c>
    </row>
    <row r="26" spans="2:47" x14ac:dyDescent="0.3">
      <c r="B26" t="s">
        <v>74</v>
      </c>
      <c r="C26" s="17">
        <v>3.3842580306781299E-2</v>
      </c>
      <c r="D26" s="17">
        <v>3.5090295233364301E-2</v>
      </c>
      <c r="E26" s="17">
        <v>3.27000076664829E-2</v>
      </c>
      <c r="F26" s="17"/>
      <c r="G26" s="17">
        <v>4.9039687639715203E-2</v>
      </c>
      <c r="H26" s="17">
        <v>4.6649921385978697E-2</v>
      </c>
      <c r="I26" s="17">
        <v>4.7801835929002397E-2</v>
      </c>
      <c r="J26" s="17">
        <v>2.1150447428241102E-2</v>
      </c>
      <c r="K26" s="17">
        <v>1.9252631047798001E-2</v>
      </c>
      <c r="L26" s="17">
        <v>2.23371503835499E-2</v>
      </c>
      <c r="M26" s="17"/>
      <c r="N26" s="17">
        <v>5.16002419149897E-2</v>
      </c>
      <c r="O26" s="17">
        <v>2.06461251452329E-2</v>
      </c>
      <c r="P26" s="17">
        <v>4.4290314772573697E-2</v>
      </c>
      <c r="Q26" s="17">
        <v>1.9871464414164899E-2</v>
      </c>
      <c r="R26" s="17"/>
      <c r="S26" s="17">
        <v>4.5457226964011901E-2</v>
      </c>
      <c r="T26" s="17">
        <v>1.9379658291281399E-2</v>
      </c>
      <c r="U26" s="17">
        <v>2.1391490682055599E-2</v>
      </c>
      <c r="V26" s="17">
        <v>3.6340202075513403E-2</v>
      </c>
      <c r="W26" s="17">
        <v>2.30258727979781E-2</v>
      </c>
      <c r="X26" s="17">
        <v>3.7251777998244202E-2</v>
      </c>
      <c r="Y26" s="17">
        <v>3.5304022608297202E-2</v>
      </c>
      <c r="Z26" s="17">
        <v>5.2235861294472601E-2</v>
      </c>
      <c r="AA26" s="17">
        <v>4.0097679756920301E-2</v>
      </c>
      <c r="AB26" s="17">
        <v>3.2190447484769E-2</v>
      </c>
      <c r="AC26" s="17"/>
      <c r="AD26" s="17">
        <v>2.3412400907159299E-2</v>
      </c>
      <c r="AE26" s="17">
        <v>4.6633778018675402E-2</v>
      </c>
      <c r="AF26" s="17">
        <v>2.60874154347366E-2</v>
      </c>
      <c r="AG26" s="17">
        <v>1.3179441998075501E-2</v>
      </c>
      <c r="AH26" s="17"/>
      <c r="AI26" s="17">
        <v>2.4223643077242001E-2</v>
      </c>
      <c r="AJ26" s="17">
        <v>5.3020568929561002E-2</v>
      </c>
      <c r="AK26" s="17">
        <v>1.8616395395301299E-2</v>
      </c>
      <c r="AL26" s="17"/>
      <c r="AM26" s="17">
        <v>5.2857832224200402E-2</v>
      </c>
      <c r="AN26" s="17">
        <v>3.5988018514921602E-2</v>
      </c>
      <c r="AO26" s="17">
        <v>2.1667697769699599E-2</v>
      </c>
      <c r="AP26" s="17"/>
      <c r="AQ26" s="17">
        <v>1.64266342485411E-2</v>
      </c>
      <c r="AR26" s="17">
        <v>4.3501720299788403E-2</v>
      </c>
      <c r="AS26" s="17">
        <v>4.2962260486150899E-2</v>
      </c>
      <c r="AT26" s="17">
        <v>5.0717865929313398E-2</v>
      </c>
      <c r="AU26" s="17">
        <v>0</v>
      </c>
    </row>
    <row r="27" spans="2:47" x14ac:dyDescent="0.3">
      <c r="B27" t="s">
        <v>75</v>
      </c>
      <c r="C27" s="17">
        <v>3.33143975086874E-2</v>
      </c>
      <c r="D27" s="17">
        <v>2.78933556307518E-2</v>
      </c>
      <c r="E27" s="17">
        <v>3.8644004768658299E-2</v>
      </c>
      <c r="F27" s="17"/>
      <c r="G27" s="17">
        <v>3.3309938267781301E-2</v>
      </c>
      <c r="H27" s="17">
        <v>3.1665297866054397E-2</v>
      </c>
      <c r="I27" s="17">
        <v>5.0954956451674298E-2</v>
      </c>
      <c r="J27" s="17">
        <v>2.5287947219067301E-2</v>
      </c>
      <c r="K27" s="17">
        <v>1.8892066174521199E-2</v>
      </c>
      <c r="L27" s="17">
        <v>3.6592228152958803E-2</v>
      </c>
      <c r="M27" s="17"/>
      <c r="N27" s="17">
        <v>3.7984287479135903E-2</v>
      </c>
      <c r="O27" s="17">
        <v>3.4341104377924203E-2</v>
      </c>
      <c r="P27" s="17">
        <v>4.2279635045646802E-2</v>
      </c>
      <c r="Q27" s="17">
        <v>1.99800201142462E-2</v>
      </c>
      <c r="R27" s="17"/>
      <c r="S27" s="17">
        <v>7.1485613816837504E-2</v>
      </c>
      <c r="T27" s="17">
        <v>2.5543599243492698E-2</v>
      </c>
      <c r="U27" s="17">
        <v>3.07598801819505E-2</v>
      </c>
      <c r="V27" s="17">
        <v>2.0261639632508401E-2</v>
      </c>
      <c r="W27" s="17">
        <v>3.6037639145109199E-2</v>
      </c>
      <c r="X27" s="17">
        <v>5.9766691437679702E-3</v>
      </c>
      <c r="Y27" s="17">
        <v>3.2712547288951399E-2</v>
      </c>
      <c r="Z27" s="17">
        <v>3.7974865772342797E-2</v>
      </c>
      <c r="AA27" s="17">
        <v>3.56681571120126E-2</v>
      </c>
      <c r="AB27" s="17">
        <v>1.16280604573072E-2</v>
      </c>
      <c r="AC27" s="17"/>
      <c r="AD27" s="17">
        <v>3.8594904825143501E-2</v>
      </c>
      <c r="AE27" s="17">
        <v>2.0772161464652002E-2</v>
      </c>
      <c r="AF27" s="17">
        <v>5.0401508749417498E-2</v>
      </c>
      <c r="AG27" s="17">
        <v>2.2087524211094299E-2</v>
      </c>
      <c r="AH27" s="17"/>
      <c r="AI27" s="17">
        <v>3.6455411364054099E-2</v>
      </c>
      <c r="AJ27" s="17">
        <v>3.0241665502884998E-2</v>
      </c>
      <c r="AK27" s="17">
        <v>4.4795332924729502E-2</v>
      </c>
      <c r="AL27" s="17"/>
      <c r="AM27" s="17">
        <v>2.0733403438278401E-2</v>
      </c>
      <c r="AN27" s="17">
        <v>3.05835804545437E-2</v>
      </c>
      <c r="AO27" s="17">
        <v>4.1687375799433497E-2</v>
      </c>
      <c r="AP27" s="17"/>
      <c r="AQ27" s="17">
        <v>4.5856554282043001E-2</v>
      </c>
      <c r="AR27" s="17">
        <v>1.4210212526196401E-2</v>
      </c>
      <c r="AS27" s="17">
        <v>3.7757954409230202E-2</v>
      </c>
      <c r="AT27" s="17">
        <v>4.16699497750989E-2</v>
      </c>
      <c r="AU27" s="17">
        <v>7.5552912112975795E-2</v>
      </c>
    </row>
    <row r="28" spans="2:47" x14ac:dyDescent="0.3">
      <c r="B28" t="s">
        <v>76</v>
      </c>
      <c r="C28" s="17">
        <v>3.2394593333310698E-2</v>
      </c>
      <c r="D28" s="17">
        <v>3.1296305349936798E-2</v>
      </c>
      <c r="E28" s="17">
        <v>3.35263126824972E-2</v>
      </c>
      <c r="F28" s="17"/>
      <c r="G28" s="17">
        <v>3.8787545257374198E-2</v>
      </c>
      <c r="H28" s="17">
        <v>5.2417404734389397E-2</v>
      </c>
      <c r="I28" s="17">
        <v>3.1177811429661102E-2</v>
      </c>
      <c r="J28" s="17">
        <v>3.8099617136118702E-2</v>
      </c>
      <c r="K28" s="17">
        <v>2.5499485907565698E-2</v>
      </c>
      <c r="L28" s="17">
        <v>1.30489281444463E-2</v>
      </c>
      <c r="M28" s="17"/>
      <c r="N28" s="17">
        <v>2.7989285918756698E-2</v>
      </c>
      <c r="O28" s="17">
        <v>3.17273830533535E-2</v>
      </c>
      <c r="P28" s="17">
        <v>3.2584246373832601E-2</v>
      </c>
      <c r="Q28" s="17">
        <v>3.8327221223191502E-2</v>
      </c>
      <c r="R28" s="17"/>
      <c r="S28" s="17">
        <v>4.00130525284857E-2</v>
      </c>
      <c r="T28" s="17">
        <v>1.51912516577238E-2</v>
      </c>
      <c r="U28" s="17">
        <v>2.0456115254813001E-2</v>
      </c>
      <c r="V28" s="17">
        <v>1.8469726332390801E-2</v>
      </c>
      <c r="W28" s="17">
        <v>8.7502815158372396E-2</v>
      </c>
      <c r="X28" s="17">
        <v>3.0947995277479198E-2</v>
      </c>
      <c r="Y28" s="17">
        <v>2.9395321702764699E-2</v>
      </c>
      <c r="Z28" s="17">
        <v>0</v>
      </c>
      <c r="AA28" s="17">
        <v>3.3628611649133097E-2</v>
      </c>
      <c r="AB28" s="17">
        <v>5.3389131781593997E-2</v>
      </c>
      <c r="AC28" s="17"/>
      <c r="AD28" s="17">
        <v>1.0720038223027299E-2</v>
      </c>
      <c r="AE28" s="17">
        <v>2.04953221351712E-2</v>
      </c>
      <c r="AF28" s="17">
        <v>4.9570408965493702E-2</v>
      </c>
      <c r="AG28" s="17">
        <v>5.6106286819008998E-2</v>
      </c>
      <c r="AH28" s="17"/>
      <c r="AI28" s="17">
        <v>2.2490696969807801E-2</v>
      </c>
      <c r="AJ28" s="17">
        <v>2.6299553702138899E-2</v>
      </c>
      <c r="AK28" s="17">
        <v>3.5749101871636602E-2</v>
      </c>
      <c r="AL28" s="17"/>
      <c r="AM28" s="17">
        <v>2.6372150548692502E-2</v>
      </c>
      <c r="AN28" s="17">
        <v>4.0829495329456802E-2</v>
      </c>
      <c r="AO28" s="17">
        <v>2.7005015568157899E-2</v>
      </c>
      <c r="AP28" s="17"/>
      <c r="AQ28" s="17">
        <v>2.5816303626032301E-2</v>
      </c>
      <c r="AR28" s="17">
        <v>4.02148485111632E-2</v>
      </c>
      <c r="AS28" s="17">
        <v>1.2614902396202599E-2</v>
      </c>
      <c r="AT28" s="17">
        <v>3.7152482318215198E-2</v>
      </c>
      <c r="AU28" s="17">
        <v>0</v>
      </c>
    </row>
    <row r="29" spans="2:47" x14ac:dyDescent="0.3">
      <c r="B29" t="s">
        <v>77</v>
      </c>
      <c r="C29" s="17">
        <v>4.9920774173982402E-3</v>
      </c>
      <c r="D29" s="17">
        <v>4.3720598917312004E-3</v>
      </c>
      <c r="E29" s="17">
        <v>5.6040316708898703E-3</v>
      </c>
      <c r="F29" s="17"/>
      <c r="G29" s="17">
        <v>0</v>
      </c>
      <c r="H29" s="17">
        <v>6.5994955020415901E-3</v>
      </c>
      <c r="I29" s="17">
        <v>1.1152917772762E-2</v>
      </c>
      <c r="J29" s="17">
        <v>0</v>
      </c>
      <c r="K29" s="17">
        <v>6.6883561680298404E-3</v>
      </c>
      <c r="L29" s="17">
        <v>4.9070038367932398E-3</v>
      </c>
      <c r="M29" s="17"/>
      <c r="N29" s="17">
        <v>3.84257059137218E-3</v>
      </c>
      <c r="O29" s="17">
        <v>0</v>
      </c>
      <c r="P29" s="17">
        <v>9.4573393560848807E-3</v>
      </c>
      <c r="Q29" s="17">
        <v>7.5957163459042598E-3</v>
      </c>
      <c r="R29" s="17"/>
      <c r="S29" s="17">
        <v>0</v>
      </c>
      <c r="T29" s="17">
        <v>0</v>
      </c>
      <c r="U29" s="17">
        <v>2.1901680400629901E-2</v>
      </c>
      <c r="V29" s="17">
        <v>0</v>
      </c>
      <c r="W29" s="17">
        <v>1.1877456444050701E-2</v>
      </c>
      <c r="X29" s="17">
        <v>1.09143067351352E-2</v>
      </c>
      <c r="Y29" s="17">
        <v>0</v>
      </c>
      <c r="Z29" s="17">
        <v>2.0621454164618001E-2</v>
      </c>
      <c r="AA29" s="17">
        <v>0</v>
      </c>
      <c r="AB29" s="17">
        <v>0</v>
      </c>
      <c r="AC29" s="17"/>
      <c r="AD29" s="17">
        <v>0</v>
      </c>
      <c r="AE29" s="17">
        <v>0</v>
      </c>
      <c r="AF29" s="17">
        <v>0</v>
      </c>
      <c r="AG29" s="17">
        <v>6.60986811454171E-3</v>
      </c>
      <c r="AH29" s="17"/>
      <c r="AI29" s="17">
        <v>0</v>
      </c>
      <c r="AJ29" s="17">
        <v>0</v>
      </c>
      <c r="AK29" s="17">
        <v>0</v>
      </c>
      <c r="AL29" s="17"/>
      <c r="AM29" s="17">
        <v>0</v>
      </c>
      <c r="AN29" s="17">
        <v>2.84503070084579E-3</v>
      </c>
      <c r="AO29" s="17">
        <v>3.1368352634994802E-3</v>
      </c>
      <c r="AP29" s="17"/>
      <c r="AQ29" s="17">
        <v>3.7528778651136898E-3</v>
      </c>
      <c r="AR29" s="17">
        <v>3.9904535817662E-3</v>
      </c>
      <c r="AS29" s="17">
        <v>4.5509013340562596E-3</v>
      </c>
      <c r="AT29" s="17">
        <v>0</v>
      </c>
      <c r="AU29" s="17">
        <v>0</v>
      </c>
    </row>
    <row r="30" spans="2:47" x14ac:dyDescent="0.3">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row>
    <row r="31" spans="2:47" x14ac:dyDescent="0.3">
      <c r="B31" s="6" t="s">
        <v>95</v>
      </c>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row>
    <row r="32" spans="2:47" x14ac:dyDescent="0.3">
      <c r="B32" s="24" t="s">
        <v>79</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row>
    <row r="33" spans="2:47" x14ac:dyDescent="0.3">
      <c r="B33" t="s">
        <v>81</v>
      </c>
      <c r="C33" s="17">
        <v>0.39713929739993598</v>
      </c>
      <c r="D33" s="17">
        <v>0.39685348048696201</v>
      </c>
      <c r="E33" s="17">
        <v>0.39619537192565901</v>
      </c>
      <c r="F33" s="17"/>
      <c r="G33" s="17">
        <v>0.25164005709041498</v>
      </c>
      <c r="H33" s="17">
        <v>0.24490534717099699</v>
      </c>
      <c r="I33" s="17">
        <v>0.37508807554254803</v>
      </c>
      <c r="J33" s="17">
        <v>0.416616748376406</v>
      </c>
      <c r="K33" s="17">
        <v>0.51255625072654099</v>
      </c>
      <c r="L33" s="17">
        <v>0.53998493227488897</v>
      </c>
      <c r="M33" s="17"/>
      <c r="N33" s="17">
        <v>0.33340765338433398</v>
      </c>
      <c r="O33" s="17">
        <v>0.42585264540220502</v>
      </c>
      <c r="P33" s="17">
        <v>0.42145470536146001</v>
      </c>
      <c r="Q33" s="17">
        <v>0.41042055621787699</v>
      </c>
      <c r="R33" s="17"/>
      <c r="S33" s="17">
        <v>0.30110614464045099</v>
      </c>
      <c r="T33" s="17">
        <v>0.44486974105534899</v>
      </c>
      <c r="U33" s="17">
        <v>0.42256223430297601</v>
      </c>
      <c r="V33" s="17">
        <v>0.46277469146269001</v>
      </c>
      <c r="W33" s="17">
        <v>0.445760699732142</v>
      </c>
      <c r="X33" s="17">
        <v>0.32298985982296702</v>
      </c>
      <c r="Y33" s="17">
        <v>0.50201158515963995</v>
      </c>
      <c r="Z33" s="17">
        <v>0.38852555311375297</v>
      </c>
      <c r="AA33" s="17">
        <v>0.359772963183216</v>
      </c>
      <c r="AB33" s="17">
        <v>0.37122642615319601</v>
      </c>
      <c r="AC33" s="17"/>
      <c r="AD33" s="17">
        <v>0.478531248622031</v>
      </c>
      <c r="AE33" s="17">
        <v>0.35104075887035602</v>
      </c>
      <c r="AF33" s="17">
        <v>0.49994259960690401</v>
      </c>
      <c r="AG33" s="17">
        <v>0.342642189994527</v>
      </c>
      <c r="AH33" s="17"/>
      <c r="AI33" s="17">
        <v>0.43883820923859301</v>
      </c>
      <c r="AJ33" s="17">
        <v>0.33025757801305899</v>
      </c>
      <c r="AK33" s="17">
        <v>0.50806567372591604</v>
      </c>
      <c r="AL33" s="17"/>
      <c r="AM33" s="17">
        <v>0.363733428903874</v>
      </c>
      <c r="AN33" s="17">
        <v>0.42999477080054999</v>
      </c>
      <c r="AO33" s="17">
        <v>0.400314299588856</v>
      </c>
      <c r="AP33" s="17"/>
      <c r="AQ33" s="17">
        <v>0.46028787223731998</v>
      </c>
      <c r="AR33" s="17">
        <v>0.39301085142207798</v>
      </c>
      <c r="AS33" s="17">
        <v>0.38012658114481002</v>
      </c>
      <c r="AT33" s="17">
        <v>0.28449562938390699</v>
      </c>
      <c r="AU33" s="17">
        <v>0.18380400170858599</v>
      </c>
    </row>
    <row r="34" spans="2:47" x14ac:dyDescent="0.3">
      <c r="B34" t="s">
        <v>82</v>
      </c>
      <c r="C34" s="17">
        <v>0.29955136900761298</v>
      </c>
      <c r="D34" s="17">
        <v>0.27195287085708503</v>
      </c>
      <c r="E34" s="17">
        <v>0.326947641430133</v>
      </c>
      <c r="F34" s="17"/>
      <c r="G34" s="17">
        <v>0.18432611340184701</v>
      </c>
      <c r="H34" s="17">
        <v>0.15634369858894401</v>
      </c>
      <c r="I34" s="17">
        <v>0.279415353697473</v>
      </c>
      <c r="J34" s="17">
        <v>0.34501396707670101</v>
      </c>
      <c r="K34" s="17">
        <v>0.34272527759514898</v>
      </c>
      <c r="L34" s="17">
        <v>0.441170648414901</v>
      </c>
      <c r="M34" s="17"/>
      <c r="N34" s="17">
        <v>0.23997272570780401</v>
      </c>
      <c r="O34" s="17">
        <v>0.31404631577022102</v>
      </c>
      <c r="P34" s="17">
        <v>0.34965954317109399</v>
      </c>
      <c r="Q34" s="17">
        <v>0.31071739325458297</v>
      </c>
      <c r="R34" s="17"/>
      <c r="S34" s="17">
        <v>0.159328589064024</v>
      </c>
      <c r="T34" s="17">
        <v>0.38713774207895002</v>
      </c>
      <c r="U34" s="17">
        <v>0.30086540099431902</v>
      </c>
      <c r="V34" s="17">
        <v>0.36904120216441799</v>
      </c>
      <c r="W34" s="17">
        <v>0.264428568560715</v>
      </c>
      <c r="X34" s="17">
        <v>0.236736917784058</v>
      </c>
      <c r="Y34" s="17">
        <v>0.219662585477718</v>
      </c>
      <c r="Z34" s="17">
        <v>0.39517258004425498</v>
      </c>
      <c r="AA34" s="17">
        <v>0.34312323343843298</v>
      </c>
      <c r="AB34" s="17">
        <v>0.45504644944329598</v>
      </c>
      <c r="AC34" s="17"/>
      <c r="AD34" s="17">
        <v>0.37830058770571501</v>
      </c>
      <c r="AE34" s="17">
        <v>0.25513635052384998</v>
      </c>
      <c r="AF34" s="17">
        <v>0.35811059230380099</v>
      </c>
      <c r="AG34" s="17">
        <v>0.29079548453482201</v>
      </c>
      <c r="AH34" s="17"/>
      <c r="AI34" s="17">
        <v>0.332944444153493</v>
      </c>
      <c r="AJ34" s="17">
        <v>0.204317727101368</v>
      </c>
      <c r="AK34" s="17">
        <v>0.39197240836724201</v>
      </c>
      <c r="AL34" s="17"/>
      <c r="AM34" s="17">
        <v>0.25563562810553597</v>
      </c>
      <c r="AN34" s="17">
        <v>0.32278008696841798</v>
      </c>
      <c r="AO34" s="17">
        <v>0.30665109142063401</v>
      </c>
      <c r="AP34" s="17"/>
      <c r="AQ34" s="17">
        <v>0.359344482795036</v>
      </c>
      <c r="AR34" s="17">
        <v>0.30147061522165503</v>
      </c>
      <c r="AS34" s="17">
        <v>0.26587240703837201</v>
      </c>
      <c r="AT34" s="17">
        <v>0.21066218628359501</v>
      </c>
      <c r="AU34" s="17">
        <v>0.16156849118981101</v>
      </c>
    </row>
    <row r="35" spans="2:47" x14ac:dyDescent="0.3">
      <c r="B35" t="s">
        <v>83</v>
      </c>
      <c r="C35" s="17">
        <v>0.27478788830847101</v>
      </c>
      <c r="D35" s="17">
        <v>0.252038528099785</v>
      </c>
      <c r="E35" s="17">
        <v>0.29742701468895399</v>
      </c>
      <c r="F35" s="17"/>
      <c r="G35" s="17">
        <v>0.24202718165770901</v>
      </c>
      <c r="H35" s="17">
        <v>0.39435050159252699</v>
      </c>
      <c r="I35" s="17">
        <v>0.30962662151675902</v>
      </c>
      <c r="J35" s="17">
        <v>0.29197103911547501</v>
      </c>
      <c r="K35" s="17">
        <v>0.23571160172575201</v>
      </c>
      <c r="L35" s="17">
        <v>0.18417769615114801</v>
      </c>
      <c r="M35" s="17"/>
      <c r="N35" s="17">
        <v>0.27610065615373502</v>
      </c>
      <c r="O35" s="17">
        <v>0.30628750248124298</v>
      </c>
      <c r="P35" s="17">
        <v>0.24758345542510299</v>
      </c>
      <c r="Q35" s="17">
        <v>0.26162538184927597</v>
      </c>
      <c r="R35" s="17"/>
      <c r="S35" s="17">
        <v>0.40438345374377699</v>
      </c>
      <c r="T35" s="17">
        <v>0.26642004591475799</v>
      </c>
      <c r="U35" s="17">
        <v>0.26907996698648601</v>
      </c>
      <c r="V35" s="17">
        <v>0.25672745589901502</v>
      </c>
      <c r="W35" s="17">
        <v>0.26362109476965101</v>
      </c>
      <c r="X35" s="17">
        <v>0.26897664899796497</v>
      </c>
      <c r="Y35" s="17">
        <v>0.215963165085719</v>
      </c>
      <c r="Z35" s="17">
        <v>0.17530530410204501</v>
      </c>
      <c r="AA35" s="17">
        <v>0.24150123453087599</v>
      </c>
      <c r="AB35" s="17">
        <v>0.248411200418169</v>
      </c>
      <c r="AC35" s="17"/>
      <c r="AD35" s="17">
        <v>0.189359486291272</v>
      </c>
      <c r="AE35" s="17">
        <v>0.33893120859234199</v>
      </c>
      <c r="AF35" s="17">
        <v>0.227624036895159</v>
      </c>
      <c r="AG35" s="17">
        <v>0.23027825155083401</v>
      </c>
      <c r="AH35" s="17"/>
      <c r="AI35" s="17">
        <v>0.21432316712403801</v>
      </c>
      <c r="AJ35" s="17">
        <v>0.33691325933757699</v>
      </c>
      <c r="AK35" s="17">
        <v>0.227732729897273</v>
      </c>
      <c r="AL35" s="17"/>
      <c r="AM35" s="17">
        <v>0.37001287387757198</v>
      </c>
      <c r="AN35" s="17">
        <v>0.26423690749566497</v>
      </c>
      <c r="AO35" s="17">
        <v>0.229274471666849</v>
      </c>
      <c r="AP35" s="17"/>
      <c r="AQ35" s="17">
        <v>0.26607494933277898</v>
      </c>
      <c r="AR35" s="17">
        <v>0.24524933499071799</v>
      </c>
      <c r="AS35" s="17">
        <v>0.331254149760005</v>
      </c>
      <c r="AT35" s="17">
        <v>0.35101561011183502</v>
      </c>
      <c r="AU35" s="17">
        <v>0.19616700085260999</v>
      </c>
    </row>
    <row r="36" spans="2:47" x14ac:dyDescent="0.3">
      <c r="B36" t="s">
        <v>84</v>
      </c>
      <c r="C36" s="17">
        <v>0.254603344382552</v>
      </c>
      <c r="D36" s="17">
        <v>0.28494354222911999</v>
      </c>
      <c r="E36" s="17">
        <v>0.22364249180869</v>
      </c>
      <c r="F36" s="17"/>
      <c r="G36" s="17">
        <v>0.364838510634517</v>
      </c>
      <c r="H36" s="17">
        <v>0.36483989263665001</v>
      </c>
      <c r="I36" s="17">
        <v>0.28091315948526902</v>
      </c>
      <c r="J36" s="17">
        <v>0.24401121423074501</v>
      </c>
      <c r="K36" s="17">
        <v>0.22777267297304199</v>
      </c>
      <c r="L36" s="17">
        <v>9.8624232344636006E-2</v>
      </c>
      <c r="M36" s="17"/>
      <c r="N36" s="17">
        <v>0.27482419038177802</v>
      </c>
      <c r="O36" s="17">
        <v>0.29184722852072598</v>
      </c>
      <c r="P36" s="17">
        <v>0.22060096357005701</v>
      </c>
      <c r="Q36" s="17">
        <v>0.22144448030707301</v>
      </c>
      <c r="R36" s="17"/>
      <c r="S36" s="17">
        <v>0.33890926426301099</v>
      </c>
      <c r="T36" s="17">
        <v>0.17625669284039899</v>
      </c>
      <c r="U36" s="17">
        <v>0.27286804529974001</v>
      </c>
      <c r="V36" s="17">
        <v>0.15795900495132101</v>
      </c>
      <c r="W36" s="17">
        <v>0.24002155956792801</v>
      </c>
      <c r="X36" s="17">
        <v>0.30662531810478999</v>
      </c>
      <c r="Y36" s="17">
        <v>0.20115475636153299</v>
      </c>
      <c r="Z36" s="17">
        <v>0.161500268081122</v>
      </c>
      <c r="AA36" s="17">
        <v>0.27975663258354799</v>
      </c>
      <c r="AB36" s="17">
        <v>0.39840885040848201</v>
      </c>
      <c r="AC36" s="17"/>
      <c r="AD36" s="17">
        <v>0.21899713175066099</v>
      </c>
      <c r="AE36" s="17">
        <v>0.31107392284379498</v>
      </c>
      <c r="AF36" s="17">
        <v>0.21693393651565099</v>
      </c>
      <c r="AG36" s="17">
        <v>0.22187609715721399</v>
      </c>
      <c r="AH36" s="17"/>
      <c r="AI36" s="17">
        <v>0.22180603550449801</v>
      </c>
      <c r="AJ36" s="17">
        <v>0.36302910889455398</v>
      </c>
      <c r="AK36" s="17">
        <v>0.21161717727976201</v>
      </c>
      <c r="AL36" s="17"/>
      <c r="AM36" s="17">
        <v>0.31070097331089702</v>
      </c>
      <c r="AN36" s="17">
        <v>0.23801638640850101</v>
      </c>
      <c r="AO36" s="17">
        <v>0.25362189754374498</v>
      </c>
      <c r="AP36" s="17"/>
      <c r="AQ36" s="17">
        <v>0.18801837549952699</v>
      </c>
      <c r="AR36" s="17">
        <v>0.21655208691545899</v>
      </c>
      <c r="AS36" s="17">
        <v>0.34911780190525898</v>
      </c>
      <c r="AT36" s="17">
        <v>0.35323482117558502</v>
      </c>
      <c r="AU36" s="17">
        <v>0.38008510081064001</v>
      </c>
    </row>
    <row r="37" spans="2:47" x14ac:dyDescent="0.3">
      <c r="B37" t="s">
        <v>65</v>
      </c>
      <c r="C37" s="17">
        <v>0.25210786755813702</v>
      </c>
      <c r="D37" s="17">
        <v>0.26266826880129701</v>
      </c>
      <c r="E37" s="17">
        <v>0.242367820731239</v>
      </c>
      <c r="F37" s="17"/>
      <c r="G37" s="17">
        <v>0.24821703420708</v>
      </c>
      <c r="H37" s="17">
        <v>0.30235121687681299</v>
      </c>
      <c r="I37" s="17">
        <v>0.28992791887013197</v>
      </c>
      <c r="J37" s="17">
        <v>0.237281067335149</v>
      </c>
      <c r="K37" s="17">
        <v>0.21738462670393199</v>
      </c>
      <c r="L37" s="17">
        <v>0.21897219684550201</v>
      </c>
      <c r="M37" s="17"/>
      <c r="N37" s="17">
        <v>0.241886458958296</v>
      </c>
      <c r="O37" s="17">
        <v>0.23203130938877001</v>
      </c>
      <c r="P37" s="17">
        <v>0.244490945511837</v>
      </c>
      <c r="Q37" s="17">
        <v>0.28800391983241902</v>
      </c>
      <c r="R37" s="17"/>
      <c r="S37" s="17">
        <v>0.37447359028308003</v>
      </c>
      <c r="T37" s="17">
        <v>0.16862266783515101</v>
      </c>
      <c r="U37" s="17">
        <v>0.19867197687195801</v>
      </c>
      <c r="V37" s="17">
        <v>0.304562825523646</v>
      </c>
      <c r="W37" s="17">
        <v>0.149324104964798</v>
      </c>
      <c r="X37" s="17">
        <v>0.33208814092306499</v>
      </c>
      <c r="Y37" s="17">
        <v>0.29695298562526901</v>
      </c>
      <c r="Z37" s="17">
        <v>0.217325491408175</v>
      </c>
      <c r="AA37" s="17">
        <v>0.22191883547386701</v>
      </c>
      <c r="AB37" s="17">
        <v>0.13864175633079401</v>
      </c>
      <c r="AC37" s="17"/>
      <c r="AD37" s="17">
        <v>0.20670572995730199</v>
      </c>
      <c r="AE37" s="17">
        <v>0.24066180994873099</v>
      </c>
      <c r="AF37" s="17">
        <v>0.33207156040455599</v>
      </c>
      <c r="AG37" s="17">
        <v>0.31074138718173899</v>
      </c>
      <c r="AH37" s="17"/>
      <c r="AI37" s="17">
        <v>0.19213649143933401</v>
      </c>
      <c r="AJ37" s="17">
        <v>0.23575290103695301</v>
      </c>
      <c r="AK37" s="17">
        <v>0.32552136936319398</v>
      </c>
      <c r="AL37" s="17"/>
      <c r="AM37" s="17">
        <v>0.19983878800410901</v>
      </c>
      <c r="AN37" s="17">
        <v>0.26802100354936798</v>
      </c>
      <c r="AO37" s="17">
        <v>0.26930220039083802</v>
      </c>
      <c r="AP37" s="17"/>
      <c r="AQ37" s="17">
        <v>0.242474630888976</v>
      </c>
      <c r="AR37" s="17">
        <v>0.25449136070931899</v>
      </c>
      <c r="AS37" s="17">
        <v>0.25259491758043801</v>
      </c>
      <c r="AT37" s="17">
        <v>0.26094851670406899</v>
      </c>
      <c r="AU37" s="17">
        <v>0.387676316806427</v>
      </c>
    </row>
    <row r="38" spans="2:47" x14ac:dyDescent="0.3">
      <c r="B38" t="s">
        <v>85</v>
      </c>
      <c r="C38" s="17">
        <v>0.172063144849321</v>
      </c>
      <c r="D38" s="17">
        <v>0.168580953298195</v>
      </c>
      <c r="E38" s="17">
        <v>0.175791840184439</v>
      </c>
      <c r="F38" s="17"/>
      <c r="G38" s="17">
        <v>0.23067624114328</v>
      </c>
      <c r="H38" s="17">
        <v>0.23350233432172399</v>
      </c>
      <c r="I38" s="17">
        <v>0.17873961989596299</v>
      </c>
      <c r="J38" s="17">
        <v>0.16585572507399099</v>
      </c>
      <c r="K38" s="17">
        <v>0.160076441932962</v>
      </c>
      <c r="L38" s="17">
        <v>9.1691093741439703E-2</v>
      </c>
      <c r="M38" s="17"/>
      <c r="N38" s="17">
        <v>0.18862209240873601</v>
      </c>
      <c r="O38" s="17">
        <v>0.16460147712020201</v>
      </c>
      <c r="P38" s="17">
        <v>0.180088717991365</v>
      </c>
      <c r="Q38" s="17">
        <v>0.154449797769316</v>
      </c>
      <c r="R38" s="17"/>
      <c r="S38" s="17">
        <v>0.29726151701027598</v>
      </c>
      <c r="T38" s="17">
        <v>0.11427208732364701</v>
      </c>
      <c r="U38" s="17">
        <v>0.13373396466116</v>
      </c>
      <c r="V38" s="17">
        <v>0.136811977808173</v>
      </c>
      <c r="W38" s="17">
        <v>0.175188136373469</v>
      </c>
      <c r="X38" s="17">
        <v>0.17705414511011799</v>
      </c>
      <c r="Y38" s="17">
        <v>0.14834391011074999</v>
      </c>
      <c r="Z38" s="17">
        <v>0.12373375198987099</v>
      </c>
      <c r="AA38" s="17">
        <v>0.189117684652886</v>
      </c>
      <c r="AB38" s="17">
        <v>0.121454116585761</v>
      </c>
      <c r="AC38" s="17"/>
      <c r="AD38" s="17">
        <v>8.1723417645174101E-2</v>
      </c>
      <c r="AE38" s="17">
        <v>0.20066793688587101</v>
      </c>
      <c r="AF38" s="17">
        <v>0.200548522415399</v>
      </c>
      <c r="AG38" s="17">
        <v>0.20659891622697299</v>
      </c>
      <c r="AH38" s="17"/>
      <c r="AI38" s="17">
        <v>0.107557000024027</v>
      </c>
      <c r="AJ38" s="17">
        <v>0.21359146373316901</v>
      </c>
      <c r="AK38" s="17">
        <v>0.14755334280938101</v>
      </c>
      <c r="AL38" s="17"/>
      <c r="AM38" s="17">
        <v>0.20463306128581801</v>
      </c>
      <c r="AN38" s="17">
        <v>0.16643552554364799</v>
      </c>
      <c r="AO38" s="17">
        <v>0.15328969512020699</v>
      </c>
      <c r="AP38" s="17"/>
      <c r="AQ38" s="17">
        <v>0.130109410467216</v>
      </c>
      <c r="AR38" s="17">
        <v>0.18786060803584401</v>
      </c>
      <c r="AS38" s="17">
        <v>0.188492432486288</v>
      </c>
      <c r="AT38" s="17">
        <v>0.22065297064405301</v>
      </c>
      <c r="AU38" s="17">
        <v>0.20694198696067001</v>
      </c>
    </row>
    <row r="39" spans="2:47" x14ac:dyDescent="0.3">
      <c r="B39" t="s">
        <v>86</v>
      </c>
      <c r="C39" s="17">
        <v>0.17092271421771901</v>
      </c>
      <c r="D39" s="17">
        <v>0.16766883410816699</v>
      </c>
      <c r="E39" s="17">
        <v>0.174427481029128</v>
      </c>
      <c r="F39" s="17"/>
      <c r="G39" s="17">
        <v>0.11604615479017701</v>
      </c>
      <c r="H39" s="17">
        <v>0.116132515319783</v>
      </c>
      <c r="I39" s="17">
        <v>0.17102874576621399</v>
      </c>
      <c r="J39" s="17">
        <v>0.19648257107150199</v>
      </c>
      <c r="K39" s="17">
        <v>0.213386098752714</v>
      </c>
      <c r="L39" s="17">
        <v>0.201843330719398</v>
      </c>
      <c r="M39" s="17"/>
      <c r="N39" s="17">
        <v>0.17587541203513399</v>
      </c>
      <c r="O39" s="17">
        <v>0.161298136638129</v>
      </c>
      <c r="P39" s="17">
        <v>0.16409278885676001</v>
      </c>
      <c r="Q39" s="17">
        <v>0.18103379990510601</v>
      </c>
      <c r="R39" s="17"/>
      <c r="S39" s="17">
        <v>0.118039535545635</v>
      </c>
      <c r="T39" s="17">
        <v>0.28351666644773499</v>
      </c>
      <c r="U39" s="17">
        <v>0.19970405856935</v>
      </c>
      <c r="V39" s="17">
        <v>0.215714534346826</v>
      </c>
      <c r="W39" s="17">
        <v>0.112292037477976</v>
      </c>
      <c r="X39" s="17">
        <v>0.13308379282638499</v>
      </c>
      <c r="Y39" s="17">
        <v>0.204615873128485</v>
      </c>
      <c r="Z39" s="17">
        <v>5.31519794236004E-2</v>
      </c>
      <c r="AA39" s="17">
        <v>0.137079371326123</v>
      </c>
      <c r="AB39" s="17">
        <v>0.166726613636555</v>
      </c>
      <c r="AC39" s="17"/>
      <c r="AD39" s="17">
        <v>0.16622743162737</v>
      </c>
      <c r="AE39" s="17">
        <v>0.17944055913469201</v>
      </c>
      <c r="AF39" s="17">
        <v>0.20623769087174901</v>
      </c>
      <c r="AG39" s="17">
        <v>0.13012340397286301</v>
      </c>
      <c r="AH39" s="17"/>
      <c r="AI39" s="17">
        <v>0.21433991166209501</v>
      </c>
      <c r="AJ39" s="17">
        <v>0.15936852784107799</v>
      </c>
      <c r="AK39" s="17">
        <v>0.157119619415515</v>
      </c>
      <c r="AL39" s="17"/>
      <c r="AM39" s="17">
        <v>0.18739653976646301</v>
      </c>
      <c r="AN39" s="17">
        <v>0.15471181881262999</v>
      </c>
      <c r="AO39" s="17">
        <v>0.18221914088104499</v>
      </c>
      <c r="AP39" s="17"/>
      <c r="AQ39" s="17">
        <v>0.171150044078136</v>
      </c>
      <c r="AR39" s="17">
        <v>0.15392992663830099</v>
      </c>
      <c r="AS39" s="17">
        <v>0.16718172410375601</v>
      </c>
      <c r="AT39" s="17">
        <v>0.19919775559099101</v>
      </c>
      <c r="AU39" s="17">
        <v>0.18458792897284401</v>
      </c>
    </row>
    <row r="40" spans="2:47" x14ac:dyDescent="0.3">
      <c r="B40" t="s">
        <v>87</v>
      </c>
      <c r="C40" s="17">
        <v>0.16671797789398701</v>
      </c>
      <c r="D40" s="17">
        <v>0.166558306278173</v>
      </c>
      <c r="E40" s="17">
        <v>0.16721073003951201</v>
      </c>
      <c r="F40" s="17"/>
      <c r="G40" s="17">
        <v>0.14273689966002101</v>
      </c>
      <c r="H40" s="17">
        <v>0.106917955606705</v>
      </c>
      <c r="I40" s="17">
        <v>0.13400145731423199</v>
      </c>
      <c r="J40" s="17">
        <v>0.16883402371373801</v>
      </c>
      <c r="K40" s="17">
        <v>0.182113668592811</v>
      </c>
      <c r="L40" s="17">
        <v>0.24504836101288099</v>
      </c>
      <c r="M40" s="17"/>
      <c r="N40" s="17">
        <v>0.16585077021891201</v>
      </c>
      <c r="O40" s="17">
        <v>0.10638847741483</v>
      </c>
      <c r="P40" s="17">
        <v>0.21532006586610999</v>
      </c>
      <c r="Q40" s="17">
        <v>0.190961764823805</v>
      </c>
      <c r="R40" s="17"/>
      <c r="S40" s="17">
        <v>9.4766900626392994E-2</v>
      </c>
      <c r="T40" s="17">
        <v>0.25649854093734897</v>
      </c>
      <c r="U40" s="17">
        <v>0.20559361274287999</v>
      </c>
      <c r="V40" s="17">
        <v>0.24339079521986401</v>
      </c>
      <c r="W40" s="17">
        <v>0.20295807260222401</v>
      </c>
      <c r="X40" s="17">
        <v>0.15213310724482201</v>
      </c>
      <c r="Y40" s="17">
        <v>0.15657162676783401</v>
      </c>
      <c r="Z40" s="17">
        <v>0.198189220546136</v>
      </c>
      <c r="AA40" s="17">
        <v>9.9091790371334795E-2</v>
      </c>
      <c r="AB40" s="17">
        <v>5.0410272920061797E-2</v>
      </c>
      <c r="AC40" s="17"/>
      <c r="AD40" s="17">
        <v>0.22668484327621799</v>
      </c>
      <c r="AE40" s="17">
        <v>0.112983712460584</v>
      </c>
      <c r="AF40" s="17">
        <v>0.17935159898641001</v>
      </c>
      <c r="AG40" s="17">
        <v>0.16650837867454199</v>
      </c>
      <c r="AH40" s="17"/>
      <c r="AI40" s="17">
        <v>0.22656265018020999</v>
      </c>
      <c r="AJ40" s="17">
        <v>9.8023498373669596E-2</v>
      </c>
      <c r="AK40" s="17">
        <v>0.19766372166437099</v>
      </c>
      <c r="AL40" s="17"/>
      <c r="AM40" s="17">
        <v>0.13663755259548099</v>
      </c>
      <c r="AN40" s="17">
        <v>0.18223400355616601</v>
      </c>
      <c r="AO40" s="17">
        <v>0.18218302337383199</v>
      </c>
      <c r="AP40" s="17"/>
      <c r="AQ40" s="17">
        <v>0.19418826756264301</v>
      </c>
      <c r="AR40" s="17">
        <v>0.18277064262999801</v>
      </c>
      <c r="AS40" s="17">
        <v>0.137759490822942</v>
      </c>
      <c r="AT40" s="17">
        <v>0.117081306688701</v>
      </c>
      <c r="AU40" s="17">
        <v>0.19622311743429999</v>
      </c>
    </row>
    <row r="41" spans="2:47" x14ac:dyDescent="0.3">
      <c r="B41" t="s">
        <v>88</v>
      </c>
      <c r="C41" s="17">
        <v>0.15674705996233901</v>
      </c>
      <c r="D41" s="17">
        <v>0.147777753392908</v>
      </c>
      <c r="E41" s="17">
        <v>0.16577097591838899</v>
      </c>
      <c r="F41" s="17"/>
      <c r="G41" s="17">
        <v>0.16014619353678999</v>
      </c>
      <c r="H41" s="17">
        <v>0.13661441321777801</v>
      </c>
      <c r="I41" s="17">
        <v>0.15933071266239299</v>
      </c>
      <c r="J41" s="17">
        <v>0.17010963562694401</v>
      </c>
      <c r="K41" s="17">
        <v>0.13968983087677</v>
      </c>
      <c r="L41" s="17">
        <v>0.169290817572047</v>
      </c>
      <c r="M41" s="17"/>
      <c r="N41" s="17">
        <v>0.19511853425481801</v>
      </c>
      <c r="O41" s="17">
        <v>0.16279875752137399</v>
      </c>
      <c r="P41" s="17">
        <v>0.124832029554173</v>
      </c>
      <c r="Q41" s="17">
        <v>0.14023227022349899</v>
      </c>
      <c r="R41" s="17"/>
      <c r="S41" s="17">
        <v>0.107786042197558</v>
      </c>
      <c r="T41" s="17">
        <v>0.14450799467573</v>
      </c>
      <c r="U41" s="17">
        <v>0.21733858629085301</v>
      </c>
      <c r="V41" s="17">
        <v>0.145678313970038</v>
      </c>
      <c r="W41" s="17">
        <v>0.165646385786479</v>
      </c>
      <c r="X41" s="17">
        <v>0.142476506660623</v>
      </c>
      <c r="Y41" s="17">
        <v>0.17100238376813101</v>
      </c>
      <c r="Z41" s="17">
        <v>0.171085257670028</v>
      </c>
      <c r="AA41" s="17">
        <v>0.16144933759580499</v>
      </c>
      <c r="AB41" s="17">
        <v>0.217811338028048</v>
      </c>
      <c r="AC41" s="17"/>
      <c r="AD41" s="17">
        <v>0.13851143401980301</v>
      </c>
      <c r="AE41" s="17">
        <v>0.17155656193140001</v>
      </c>
      <c r="AF41" s="17">
        <v>0.10637942609270699</v>
      </c>
      <c r="AG41" s="17">
        <v>0.183314948876144</v>
      </c>
      <c r="AH41" s="17"/>
      <c r="AI41" s="17">
        <v>0.15036426914218501</v>
      </c>
      <c r="AJ41" s="17">
        <v>0.16272622719835</v>
      </c>
      <c r="AK41" s="17">
        <v>0.13490763404702399</v>
      </c>
      <c r="AL41" s="17"/>
      <c r="AM41" s="17">
        <v>0.19616165362676599</v>
      </c>
      <c r="AN41" s="17">
        <v>0.16825191106701401</v>
      </c>
      <c r="AO41" s="17">
        <v>0.127640729445157</v>
      </c>
      <c r="AP41" s="17"/>
      <c r="AQ41" s="17">
        <v>0.151512800796446</v>
      </c>
      <c r="AR41" s="17">
        <v>0.15736419677426799</v>
      </c>
      <c r="AS41" s="17">
        <v>0.16911637203143801</v>
      </c>
      <c r="AT41" s="17">
        <v>0.16583346357738099</v>
      </c>
      <c r="AU41" s="17">
        <v>0.10792648459005801</v>
      </c>
    </row>
    <row r="42" spans="2:47" x14ac:dyDescent="0.3">
      <c r="B42" t="s">
        <v>89</v>
      </c>
      <c r="C42" s="17">
        <v>0.14690040351688199</v>
      </c>
      <c r="D42" s="17">
        <v>0.126544154427847</v>
      </c>
      <c r="E42" s="17">
        <v>0.16493153824613499</v>
      </c>
      <c r="F42" s="17"/>
      <c r="G42" s="17">
        <v>0.182593738199163</v>
      </c>
      <c r="H42" s="17">
        <v>0.16117662420281301</v>
      </c>
      <c r="I42" s="17">
        <v>0.17779968012008099</v>
      </c>
      <c r="J42" s="17">
        <v>0.185936850456556</v>
      </c>
      <c r="K42" s="17">
        <v>0.13380110822251301</v>
      </c>
      <c r="L42" s="17">
        <v>6.4149040230638596E-2</v>
      </c>
      <c r="M42" s="17"/>
      <c r="N42" s="17">
        <v>0.15760587749181601</v>
      </c>
      <c r="O42" s="17">
        <v>0.15354586767571801</v>
      </c>
      <c r="P42" s="17">
        <v>0.14203967752332999</v>
      </c>
      <c r="Q42" s="17">
        <v>0.12738874405959799</v>
      </c>
      <c r="R42" s="17"/>
      <c r="S42" s="17">
        <v>0.15095243069210501</v>
      </c>
      <c r="T42" s="17">
        <v>0.13986166972757999</v>
      </c>
      <c r="U42" s="17">
        <v>9.4080076835703796E-2</v>
      </c>
      <c r="V42" s="17">
        <v>0.176689272437975</v>
      </c>
      <c r="W42" s="17">
        <v>0.182749407232151</v>
      </c>
      <c r="X42" s="17">
        <v>0.14165408492834899</v>
      </c>
      <c r="Y42" s="17">
        <v>0.11098417102203199</v>
      </c>
      <c r="Z42" s="17">
        <v>0.216546754010249</v>
      </c>
      <c r="AA42" s="17">
        <v>0.163748754608601</v>
      </c>
      <c r="AB42" s="17">
        <v>0.107371960857</v>
      </c>
      <c r="AC42" s="17"/>
      <c r="AD42" s="17">
        <v>9.2383563282191605E-2</v>
      </c>
      <c r="AE42" s="17">
        <v>0.18530264065440399</v>
      </c>
      <c r="AF42" s="17">
        <v>9.1304123049595898E-2</v>
      </c>
      <c r="AG42" s="17">
        <v>0.152857386852846</v>
      </c>
      <c r="AH42" s="17"/>
      <c r="AI42" s="17">
        <v>9.2177175212819304E-2</v>
      </c>
      <c r="AJ42" s="17">
        <v>0.203483069336832</v>
      </c>
      <c r="AK42" s="17">
        <v>9.1436351072050601E-2</v>
      </c>
      <c r="AL42" s="17"/>
      <c r="AM42" s="17">
        <v>0.21534459534329201</v>
      </c>
      <c r="AN42" s="17">
        <v>0.136136544929051</v>
      </c>
      <c r="AO42" s="17">
        <v>0.122903346751566</v>
      </c>
      <c r="AP42" s="17"/>
      <c r="AQ42" s="17">
        <v>0.138489379469771</v>
      </c>
      <c r="AR42" s="17">
        <v>0.16326322438662799</v>
      </c>
      <c r="AS42" s="17">
        <v>0.14002954549847499</v>
      </c>
      <c r="AT42" s="17">
        <v>0.17470279049158799</v>
      </c>
      <c r="AU42" s="17">
        <v>0.187626637740446</v>
      </c>
    </row>
    <row r="43" spans="2:47" x14ac:dyDescent="0.3">
      <c r="B43" t="s">
        <v>90</v>
      </c>
      <c r="C43" s="17">
        <v>8.36506233850349E-2</v>
      </c>
      <c r="D43" s="17">
        <v>8.2656000168576202E-2</v>
      </c>
      <c r="E43" s="17">
        <v>8.4785559031563998E-2</v>
      </c>
      <c r="F43" s="17"/>
      <c r="G43" s="17">
        <v>9.7222854237166395E-2</v>
      </c>
      <c r="H43" s="17">
        <v>0.16730379424894601</v>
      </c>
      <c r="I43" s="17">
        <v>0.10448112119015</v>
      </c>
      <c r="J43" s="17">
        <v>6.1145416788868201E-2</v>
      </c>
      <c r="K43" s="17">
        <v>5.0151670688889698E-2</v>
      </c>
      <c r="L43" s="17">
        <v>3.1222849517804199E-2</v>
      </c>
      <c r="M43" s="17"/>
      <c r="N43" s="17">
        <v>0.13337552701806199</v>
      </c>
      <c r="O43" s="17">
        <v>0.104253001773138</v>
      </c>
      <c r="P43" s="17">
        <v>4.6004147876896398E-2</v>
      </c>
      <c r="Q43" s="17">
        <v>4.33231648526008E-2</v>
      </c>
      <c r="R43" s="17"/>
      <c r="S43" s="17">
        <v>7.9322246847835898E-2</v>
      </c>
      <c r="T43" s="17">
        <v>9.1719157482320596E-2</v>
      </c>
      <c r="U43" s="17">
        <v>7.7211098647088597E-2</v>
      </c>
      <c r="V43" s="17">
        <v>0.101542040677774</v>
      </c>
      <c r="W43" s="17">
        <v>3.65763907391961E-2</v>
      </c>
      <c r="X43" s="17">
        <v>9.7598775177288696E-2</v>
      </c>
      <c r="Y43" s="17">
        <v>7.6464797816637897E-2</v>
      </c>
      <c r="Z43" s="17">
        <v>9.7602252658090402E-2</v>
      </c>
      <c r="AA43" s="17">
        <v>0.10079564104892599</v>
      </c>
      <c r="AB43" s="17">
        <v>5.6002264069422499E-2</v>
      </c>
      <c r="AC43" s="17"/>
      <c r="AD43" s="17">
        <v>8.8962662799621395E-2</v>
      </c>
      <c r="AE43" s="17">
        <v>0.10798043466054</v>
      </c>
      <c r="AF43" s="17">
        <v>7.7426778360105794E-2</v>
      </c>
      <c r="AG43" s="17">
        <v>4.0488825390331599E-2</v>
      </c>
      <c r="AH43" s="17"/>
      <c r="AI43" s="17">
        <v>8.0288631368452601E-2</v>
      </c>
      <c r="AJ43" s="17">
        <v>0.12361800618650599</v>
      </c>
      <c r="AK43" s="17">
        <v>7.9172504128627197E-2</v>
      </c>
      <c r="AL43" s="17"/>
      <c r="AM43" s="17">
        <v>4.7819665820347898E-2</v>
      </c>
      <c r="AN43" s="17">
        <v>5.7078563814423298E-2</v>
      </c>
      <c r="AO43" s="17">
        <v>0.13839879121971799</v>
      </c>
      <c r="AP43" s="17"/>
      <c r="AQ43" s="17">
        <v>4.5489190868053801E-2</v>
      </c>
      <c r="AR43" s="17">
        <v>9.0023549110815101E-2</v>
      </c>
      <c r="AS43" s="17">
        <v>9.1787741840914497E-2</v>
      </c>
      <c r="AT43" s="17">
        <v>0.121735889351201</v>
      </c>
      <c r="AU43" s="17">
        <v>0.20403632488401</v>
      </c>
    </row>
    <row r="44" spans="2:47" x14ac:dyDescent="0.3">
      <c r="B44" t="s">
        <v>91</v>
      </c>
      <c r="C44" s="17">
        <v>6.8434380470407397E-2</v>
      </c>
      <c r="D44" s="17">
        <v>7.8146320049008303E-2</v>
      </c>
      <c r="E44" s="17">
        <v>5.9145808559051202E-2</v>
      </c>
      <c r="F44" s="17"/>
      <c r="G44" s="17">
        <v>0.109834874022833</v>
      </c>
      <c r="H44" s="17">
        <v>0.127615256719426</v>
      </c>
      <c r="I44" s="17">
        <v>8.4366198283734095E-2</v>
      </c>
      <c r="J44" s="17">
        <v>4.31651263756734E-2</v>
      </c>
      <c r="K44" s="17">
        <v>3.27014452530048E-2</v>
      </c>
      <c r="L44" s="17">
        <v>2.5125360622513901E-2</v>
      </c>
      <c r="M44" s="17"/>
      <c r="N44" s="17">
        <v>0.109206956627485</v>
      </c>
      <c r="O44" s="17">
        <v>7.7107507645485907E-2</v>
      </c>
      <c r="P44" s="17">
        <v>5.6126546577353602E-2</v>
      </c>
      <c r="Q44" s="17">
        <v>2.7579527393977898E-2</v>
      </c>
      <c r="R44" s="17"/>
      <c r="S44" s="17">
        <v>6.8529049828173594E-2</v>
      </c>
      <c r="T44" s="17">
        <v>3.5108240563297997E-2</v>
      </c>
      <c r="U44" s="17">
        <v>6.4986877034835203E-2</v>
      </c>
      <c r="V44" s="17">
        <v>7.6517607192974305E-2</v>
      </c>
      <c r="W44" s="17">
        <v>0.118227291061518</v>
      </c>
      <c r="X44" s="17">
        <v>6.6364066357905399E-2</v>
      </c>
      <c r="Y44" s="17">
        <v>3.7590693724360198E-2</v>
      </c>
      <c r="Z44" s="17">
        <v>7.4448477683469502E-2</v>
      </c>
      <c r="AA44" s="17">
        <v>7.4122709560965297E-2</v>
      </c>
      <c r="AB44" s="17">
        <v>0.111265700902</v>
      </c>
      <c r="AC44" s="17"/>
      <c r="AD44" s="17">
        <v>6.2688432674539801E-2</v>
      </c>
      <c r="AE44" s="17">
        <v>7.0831742166283504E-2</v>
      </c>
      <c r="AF44" s="17">
        <v>8.0928933791522203E-2</v>
      </c>
      <c r="AG44" s="17">
        <v>7.2678460165003803E-2</v>
      </c>
      <c r="AH44" s="17"/>
      <c r="AI44" s="17">
        <v>6.4977306552253505E-2</v>
      </c>
      <c r="AJ44" s="17">
        <v>8.4189419317718603E-2</v>
      </c>
      <c r="AK44" s="17">
        <v>7.2503572556396195E-2</v>
      </c>
      <c r="AL44" s="17"/>
      <c r="AM44" s="17">
        <v>6.4422660664106998E-2</v>
      </c>
      <c r="AN44" s="17">
        <v>7.0981030405957504E-2</v>
      </c>
      <c r="AO44" s="17">
        <v>7.8463081159266895E-2</v>
      </c>
      <c r="AP44" s="17"/>
      <c r="AQ44" s="17">
        <v>4.17365210143677E-2</v>
      </c>
      <c r="AR44" s="17">
        <v>5.5789779385576901E-2</v>
      </c>
      <c r="AS44" s="17">
        <v>0.10855552022366501</v>
      </c>
      <c r="AT44" s="17">
        <v>7.9665585144205006E-2</v>
      </c>
      <c r="AU44" s="17">
        <v>3.7618305412276398E-2</v>
      </c>
    </row>
    <row r="45" spans="2:47" x14ac:dyDescent="0.3">
      <c r="B45" t="s">
        <v>92</v>
      </c>
      <c r="C45" s="17">
        <v>6.1295293854379297E-2</v>
      </c>
      <c r="D45" s="17">
        <v>6.6527968316245606E-2</v>
      </c>
      <c r="E45" s="17">
        <v>5.6340205786123303E-2</v>
      </c>
      <c r="F45" s="17"/>
      <c r="G45" s="17">
        <v>5.4192368757958201E-2</v>
      </c>
      <c r="H45" s="17">
        <v>0.105839239852934</v>
      </c>
      <c r="I45" s="17">
        <v>8.4875610745653599E-2</v>
      </c>
      <c r="J45" s="17">
        <v>4.9381753539386897E-2</v>
      </c>
      <c r="K45" s="17">
        <v>3.1618186337764302E-2</v>
      </c>
      <c r="L45" s="17">
        <v>4.0615750968842103E-2</v>
      </c>
      <c r="M45" s="17"/>
      <c r="N45" s="17">
        <v>8.8992805489837498E-2</v>
      </c>
      <c r="O45" s="17">
        <v>5.78789601854817E-2</v>
      </c>
      <c r="P45" s="17">
        <v>2.8162511275746201E-2</v>
      </c>
      <c r="Q45" s="17">
        <v>6.5317722850022797E-2</v>
      </c>
      <c r="R45" s="17"/>
      <c r="S45" s="17">
        <v>6.3405981209144202E-2</v>
      </c>
      <c r="T45" s="17">
        <v>9.5274282434361895E-2</v>
      </c>
      <c r="U45" s="17">
        <v>4.3072246463280998E-2</v>
      </c>
      <c r="V45" s="17">
        <v>3.3437183634786503E-2</v>
      </c>
      <c r="W45" s="17">
        <v>1.35528039921935E-2</v>
      </c>
      <c r="X45" s="17">
        <v>7.9180206828749003E-2</v>
      </c>
      <c r="Y45" s="17">
        <v>4.0260141036648697E-2</v>
      </c>
      <c r="Z45" s="17">
        <v>4.8352440677277203E-2</v>
      </c>
      <c r="AA45" s="17">
        <v>0.101000779053247</v>
      </c>
      <c r="AB45" s="17">
        <v>3.7701077646718498E-2</v>
      </c>
      <c r="AC45" s="17"/>
      <c r="AD45" s="17">
        <v>4.2575481994916703E-2</v>
      </c>
      <c r="AE45" s="17">
        <v>8.0988644292808595E-2</v>
      </c>
      <c r="AF45" s="17">
        <v>1.8094971921129601E-2</v>
      </c>
      <c r="AG45" s="17">
        <v>4.9244187060037602E-2</v>
      </c>
      <c r="AH45" s="17"/>
      <c r="AI45" s="17">
        <v>4.4360716381078899E-2</v>
      </c>
      <c r="AJ45" s="17">
        <v>6.6042138854834107E-2</v>
      </c>
      <c r="AK45" s="17">
        <v>3.9749608620095397E-2</v>
      </c>
      <c r="AL45" s="17"/>
      <c r="AM45" s="17">
        <v>6.8850947700273404E-2</v>
      </c>
      <c r="AN45" s="17">
        <v>6.2161079623826297E-2</v>
      </c>
      <c r="AO45" s="17">
        <v>4.9194832852392498E-2</v>
      </c>
      <c r="AP45" s="17"/>
      <c r="AQ45" s="17">
        <v>5.4514387050553698E-2</v>
      </c>
      <c r="AR45" s="17">
        <v>5.1276579593227699E-2</v>
      </c>
      <c r="AS45" s="17">
        <v>6.60897108918201E-2</v>
      </c>
      <c r="AT45" s="17">
        <v>9.25412323036022E-2</v>
      </c>
      <c r="AU45" s="17">
        <v>4.9112147584203E-2</v>
      </c>
    </row>
    <row r="46" spans="2:47" x14ac:dyDescent="0.3">
      <c r="B46" t="s">
        <v>93</v>
      </c>
      <c r="C46" s="17">
        <v>5.1865374080099703E-2</v>
      </c>
      <c r="D46" s="17">
        <v>5.9538060337162101E-2</v>
      </c>
      <c r="E46" s="17">
        <v>4.4522703129914201E-2</v>
      </c>
      <c r="F46" s="17"/>
      <c r="G46" s="17">
        <v>5.0729202251249397E-2</v>
      </c>
      <c r="H46" s="17">
        <v>7.2119814647398403E-2</v>
      </c>
      <c r="I46" s="17">
        <v>5.9902968397710497E-2</v>
      </c>
      <c r="J46" s="17">
        <v>4.6844048332601897E-2</v>
      </c>
      <c r="K46" s="17">
        <v>3.1635125131084997E-2</v>
      </c>
      <c r="L46" s="17">
        <v>4.7460001043688499E-2</v>
      </c>
      <c r="M46" s="17"/>
      <c r="N46" s="17">
        <v>7.0433427161904094E-2</v>
      </c>
      <c r="O46" s="17">
        <v>6.3476722174501704E-2</v>
      </c>
      <c r="P46" s="17">
        <v>4.5194790150326999E-2</v>
      </c>
      <c r="Q46" s="17">
        <v>2.6643496073374701E-2</v>
      </c>
      <c r="R46" s="17"/>
      <c r="S46" s="17">
        <v>6.8090508460710505E-2</v>
      </c>
      <c r="T46" s="17">
        <v>3.0218533047247201E-2</v>
      </c>
      <c r="U46" s="17">
        <v>6.4635122745227494E-2</v>
      </c>
      <c r="V46" s="17">
        <v>7.9859529182820604E-2</v>
      </c>
      <c r="W46" s="17">
        <v>5.4987404746240601E-2</v>
      </c>
      <c r="X46" s="17">
        <v>7.5741735417671693E-2</v>
      </c>
      <c r="Y46" s="17">
        <v>5.2533405287137097E-2</v>
      </c>
      <c r="Z46" s="17">
        <v>1.90315364315196E-2</v>
      </c>
      <c r="AA46" s="17">
        <v>2.2458528340437999E-2</v>
      </c>
      <c r="AB46" s="17">
        <v>3.4305734220599203E-2</v>
      </c>
      <c r="AC46" s="17"/>
      <c r="AD46" s="17">
        <v>6.8581326223821501E-2</v>
      </c>
      <c r="AE46" s="17">
        <v>5.10290350013681E-2</v>
      </c>
      <c r="AF46" s="17">
        <v>3.3888099992329702E-2</v>
      </c>
      <c r="AG46" s="17">
        <v>2.51068705309355E-2</v>
      </c>
      <c r="AH46" s="17"/>
      <c r="AI46" s="17">
        <v>6.8051316480461005E-2</v>
      </c>
      <c r="AJ46" s="17">
        <v>4.9201465211271098E-2</v>
      </c>
      <c r="AK46" s="17">
        <v>4.3150885498379102E-2</v>
      </c>
      <c r="AL46" s="17"/>
      <c r="AM46" s="17">
        <v>5.2108062226705297E-2</v>
      </c>
      <c r="AN46" s="17">
        <v>5.4368474116531597E-2</v>
      </c>
      <c r="AO46" s="17">
        <v>5.5567437034989099E-2</v>
      </c>
      <c r="AP46" s="17"/>
      <c r="AQ46" s="17">
        <v>3.5775419101615899E-2</v>
      </c>
      <c r="AR46" s="17">
        <v>4.0088084743563603E-2</v>
      </c>
      <c r="AS46" s="17">
        <v>6.0792771593317398E-2</v>
      </c>
      <c r="AT46" s="17">
        <v>8.1111950425149501E-2</v>
      </c>
      <c r="AU46" s="17">
        <v>4.6780352791589999E-2</v>
      </c>
    </row>
    <row r="47" spans="2:47" x14ac:dyDescent="0.3">
      <c r="B47" t="s">
        <v>94</v>
      </c>
      <c r="C47" s="17">
        <v>3.6144775133493103E-2</v>
      </c>
      <c r="D47" s="17">
        <v>2.8461893239926001E-2</v>
      </c>
      <c r="E47" s="17">
        <v>4.3675646613219002E-2</v>
      </c>
      <c r="F47" s="17"/>
      <c r="G47" s="17">
        <v>4.9832521124060801E-2</v>
      </c>
      <c r="H47" s="17">
        <v>2.75736123180432E-2</v>
      </c>
      <c r="I47" s="17">
        <v>1.68231619697875E-2</v>
      </c>
      <c r="J47" s="17">
        <v>1.60075809131708E-2</v>
      </c>
      <c r="K47" s="17">
        <v>4.3671709916101198E-2</v>
      </c>
      <c r="L47" s="17">
        <v>6.0908716564830399E-2</v>
      </c>
      <c r="M47" s="17"/>
      <c r="N47" s="17">
        <v>2.6327777917214499E-2</v>
      </c>
      <c r="O47" s="17">
        <v>1.7287913515959302E-2</v>
      </c>
      <c r="P47" s="17">
        <v>4.7421534330747098E-2</v>
      </c>
      <c r="Q47" s="17">
        <v>5.7157615618395698E-2</v>
      </c>
      <c r="R47" s="17"/>
      <c r="S47" s="17">
        <v>2.0706001045414701E-2</v>
      </c>
      <c r="T47" s="17">
        <v>4.68012925270457E-2</v>
      </c>
      <c r="U47" s="17">
        <v>2.6545721162288202E-2</v>
      </c>
      <c r="V47" s="17">
        <v>1.81440364928608E-2</v>
      </c>
      <c r="W47" s="17">
        <v>5.9003719133168098E-2</v>
      </c>
      <c r="X47" s="17">
        <v>5.4736899340805799E-2</v>
      </c>
      <c r="Y47" s="17">
        <v>2.8414633584466199E-2</v>
      </c>
      <c r="Z47" s="17">
        <v>8.0639307643317198E-2</v>
      </c>
      <c r="AA47" s="17">
        <v>1.5655292286910399E-2</v>
      </c>
      <c r="AB47" s="17">
        <v>5.5680858194203098E-2</v>
      </c>
      <c r="AC47" s="17"/>
      <c r="AD47" s="17">
        <v>3.4640675639127601E-2</v>
      </c>
      <c r="AE47" s="17">
        <v>1.2495767701788001E-2</v>
      </c>
      <c r="AF47" s="17">
        <v>6.7182954254471298E-3</v>
      </c>
      <c r="AG47" s="17">
        <v>9.9644050660540606E-2</v>
      </c>
      <c r="AH47" s="17"/>
      <c r="AI47" s="17">
        <v>4.0103486332860802E-2</v>
      </c>
      <c r="AJ47" s="17">
        <v>1.55116171670798E-2</v>
      </c>
      <c r="AK47" s="17">
        <v>1.2679380384012701E-2</v>
      </c>
      <c r="AL47" s="17"/>
      <c r="AM47" s="17">
        <v>2.6584420985222599E-2</v>
      </c>
      <c r="AN47" s="17">
        <v>3.7493976054907702E-2</v>
      </c>
      <c r="AO47" s="17">
        <v>1.6813712277082799E-2</v>
      </c>
      <c r="AP47" s="17"/>
      <c r="AQ47" s="17">
        <v>4.65829148556424E-2</v>
      </c>
      <c r="AR47" s="17">
        <v>5.2249536869818397E-2</v>
      </c>
      <c r="AS47" s="17">
        <v>1.8791375826491302E-2</v>
      </c>
      <c r="AT47" s="17">
        <v>0</v>
      </c>
      <c r="AU47" s="17">
        <v>5.0867848583992702E-2</v>
      </c>
    </row>
    <row r="48" spans="2:47" x14ac:dyDescent="0.3">
      <c r="B48" t="s">
        <v>77</v>
      </c>
      <c r="C48" s="17">
        <v>2.68553081586142E-2</v>
      </c>
      <c r="D48" s="17">
        <v>2.2302384299313398E-2</v>
      </c>
      <c r="E48" s="17">
        <v>3.1329162106287903E-2</v>
      </c>
      <c r="F48" s="17"/>
      <c r="G48" s="17">
        <v>3.5537587925254598E-2</v>
      </c>
      <c r="H48" s="17">
        <v>8.0418081134420605E-3</v>
      </c>
      <c r="I48" s="17">
        <v>7.0883606413787402E-3</v>
      </c>
      <c r="J48" s="17">
        <v>1.5739406244536101E-2</v>
      </c>
      <c r="K48" s="17">
        <v>3.1434332417791901E-2</v>
      </c>
      <c r="L48" s="17">
        <v>5.8199702847343E-2</v>
      </c>
      <c r="M48" s="17"/>
      <c r="N48" s="17">
        <v>1.7062973719745099E-2</v>
      </c>
      <c r="O48" s="17">
        <v>2.4640748198957299E-2</v>
      </c>
      <c r="P48" s="17">
        <v>4.2931210055231997E-2</v>
      </c>
      <c r="Q48" s="17">
        <v>2.6124484204784401E-2</v>
      </c>
      <c r="R48" s="17"/>
      <c r="S48" s="17">
        <v>8.5649333111375899E-3</v>
      </c>
      <c r="T48" s="17">
        <v>4.04433089787977E-2</v>
      </c>
      <c r="U48" s="17">
        <v>4.2823862569419398E-2</v>
      </c>
      <c r="V48" s="17">
        <v>8.7698672558933297E-3</v>
      </c>
      <c r="W48" s="17">
        <v>2.3553130274501798E-2</v>
      </c>
      <c r="X48" s="17">
        <v>0</v>
      </c>
      <c r="Y48" s="17">
        <v>2.8384879433774102E-2</v>
      </c>
      <c r="Z48" s="17">
        <v>2.6316182399530499E-2</v>
      </c>
      <c r="AA48" s="17">
        <v>6.5598982871744399E-2</v>
      </c>
      <c r="AB48" s="17">
        <v>1.5761435223742799E-2</v>
      </c>
      <c r="AC48" s="17"/>
      <c r="AD48" s="17">
        <v>4.0231235944036499E-2</v>
      </c>
      <c r="AE48" s="17">
        <v>2.0811081524837599E-2</v>
      </c>
      <c r="AF48" s="17">
        <v>4.0309488086049901E-2</v>
      </c>
      <c r="AG48" s="17">
        <v>1.5672164694773401E-2</v>
      </c>
      <c r="AH48" s="17"/>
      <c r="AI48" s="17">
        <v>3.1062372991987799E-2</v>
      </c>
      <c r="AJ48" s="17">
        <v>2.3157348007071001E-2</v>
      </c>
      <c r="AK48" s="17">
        <v>4.7231366163268E-2</v>
      </c>
      <c r="AL48" s="17"/>
      <c r="AM48" s="17">
        <v>1.1008343902339301E-2</v>
      </c>
      <c r="AN48" s="17">
        <v>2.9087960011503398E-2</v>
      </c>
      <c r="AO48" s="17">
        <v>3.3126895424654801E-2</v>
      </c>
      <c r="AP48" s="17"/>
      <c r="AQ48" s="17">
        <v>3.9742048312403598E-2</v>
      </c>
      <c r="AR48" s="17">
        <v>3.2589429891708002E-2</v>
      </c>
      <c r="AS48" s="17">
        <v>0</v>
      </c>
      <c r="AT48" s="17">
        <v>3.0802793132840098E-2</v>
      </c>
      <c r="AU48" s="17">
        <v>0</v>
      </c>
    </row>
    <row r="49" spans="2:47" x14ac:dyDescent="0.3">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row>
    <row r="50" spans="2:47" x14ac:dyDescent="0.3">
      <c r="B50" s="6" t="s">
        <v>107</v>
      </c>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row>
    <row r="51" spans="2:47" x14ac:dyDescent="0.3">
      <c r="B51" s="24" t="s">
        <v>79</v>
      </c>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row>
    <row r="52" spans="2:47" x14ac:dyDescent="0.3">
      <c r="B52" t="s">
        <v>96</v>
      </c>
      <c r="C52" s="17">
        <v>0.51492823021394496</v>
      </c>
      <c r="D52" s="17">
        <v>0.49978861189491303</v>
      </c>
      <c r="E52" s="17">
        <v>0.52864127371943304</v>
      </c>
      <c r="F52" s="17"/>
      <c r="G52" s="17">
        <v>0.49791396756518302</v>
      </c>
      <c r="H52" s="17">
        <v>0.47239142692521902</v>
      </c>
      <c r="I52" s="17">
        <v>0.45453777346113</v>
      </c>
      <c r="J52" s="17">
        <v>0.49419489964040703</v>
      </c>
      <c r="K52" s="17">
        <v>0.52759091588658702</v>
      </c>
      <c r="L52" s="17">
        <v>0.61745984729617098</v>
      </c>
      <c r="M52" s="17"/>
      <c r="N52" s="17">
        <v>0.52684137471845105</v>
      </c>
      <c r="O52" s="17">
        <v>0.51757649095915403</v>
      </c>
      <c r="P52" s="17">
        <v>0.52553179045616605</v>
      </c>
      <c r="Q52" s="17">
        <v>0.48869605171534503</v>
      </c>
      <c r="R52" s="17"/>
      <c r="S52" s="17">
        <v>0.375969396725923</v>
      </c>
      <c r="T52" s="17">
        <v>0.57836012528684</v>
      </c>
      <c r="U52" s="17">
        <v>0.57479889395730099</v>
      </c>
      <c r="V52" s="17">
        <v>0.50242361398517699</v>
      </c>
      <c r="W52" s="17">
        <v>0.52670751498745905</v>
      </c>
      <c r="X52" s="17">
        <v>0.50008118107631205</v>
      </c>
      <c r="Y52" s="17">
        <v>0.50177140664309605</v>
      </c>
      <c r="Z52" s="17">
        <v>0.55220650261778603</v>
      </c>
      <c r="AA52" s="17">
        <v>0.57788557864558299</v>
      </c>
      <c r="AB52" s="17">
        <v>0.52953376153228704</v>
      </c>
      <c r="AC52" s="17"/>
      <c r="AD52" s="17">
        <v>0.49538635403456899</v>
      </c>
      <c r="AE52" s="17">
        <v>0.56975297233330202</v>
      </c>
      <c r="AF52" s="17">
        <v>0.43577980312914599</v>
      </c>
      <c r="AG52" s="17">
        <v>0.49622939399261301</v>
      </c>
      <c r="AH52" s="17"/>
      <c r="AI52" s="17">
        <v>0.476013329455788</v>
      </c>
      <c r="AJ52" s="17">
        <v>0.56175528929435803</v>
      </c>
      <c r="AK52" s="17">
        <v>0.47993194226534802</v>
      </c>
      <c r="AL52" s="17"/>
      <c r="AM52" s="17">
        <v>0.62917331151918299</v>
      </c>
      <c r="AN52" s="17">
        <v>0.50395401258351002</v>
      </c>
      <c r="AO52" s="17">
        <v>0.46734685755903799</v>
      </c>
      <c r="AP52" s="17"/>
      <c r="AQ52" s="17">
        <v>0.52141262649754105</v>
      </c>
      <c r="AR52" s="17">
        <v>0.56646680380006398</v>
      </c>
      <c r="AS52" s="17">
        <v>0.48827200741708299</v>
      </c>
      <c r="AT52" s="17">
        <v>0.48462600733663103</v>
      </c>
      <c r="AU52" s="17">
        <v>0.46628210164901202</v>
      </c>
    </row>
    <row r="53" spans="2:47" x14ac:dyDescent="0.3">
      <c r="B53" t="s">
        <v>97</v>
      </c>
      <c r="C53" s="17">
        <v>0.44110362176254803</v>
      </c>
      <c r="D53" s="17">
        <v>0.39573465278314701</v>
      </c>
      <c r="E53" s="17">
        <v>0.48603616827458801</v>
      </c>
      <c r="F53" s="17"/>
      <c r="G53" s="17">
        <v>0.26047790336161097</v>
      </c>
      <c r="H53" s="17">
        <v>0.31814391176949702</v>
      </c>
      <c r="I53" s="17">
        <v>0.473088922208586</v>
      </c>
      <c r="J53" s="17">
        <v>0.46580025825088001</v>
      </c>
      <c r="K53" s="17">
        <v>0.54001947213023105</v>
      </c>
      <c r="L53" s="17">
        <v>0.54667451136425005</v>
      </c>
      <c r="M53" s="17"/>
      <c r="N53" s="17">
        <v>0.37062416751827898</v>
      </c>
      <c r="O53" s="17">
        <v>0.44725497875200798</v>
      </c>
      <c r="P53" s="17">
        <v>0.45940839023159102</v>
      </c>
      <c r="Q53" s="17">
        <v>0.49206844767843999</v>
      </c>
      <c r="R53" s="17"/>
      <c r="S53" s="17">
        <v>0.379849804728148</v>
      </c>
      <c r="T53" s="17">
        <v>0.38244703080747899</v>
      </c>
      <c r="U53" s="17">
        <v>0.396037068671523</v>
      </c>
      <c r="V53" s="17">
        <v>0.47617246902234001</v>
      </c>
      <c r="W53" s="17">
        <v>0.48710225314944899</v>
      </c>
      <c r="X53" s="17">
        <v>0.42621980415542898</v>
      </c>
      <c r="Y53" s="17">
        <v>0.53784775426185305</v>
      </c>
      <c r="Z53" s="17">
        <v>0.39574857473620101</v>
      </c>
      <c r="AA53" s="17">
        <v>0.460026659654165</v>
      </c>
      <c r="AB53" s="17">
        <v>0.57655250570834904</v>
      </c>
      <c r="AC53" s="17"/>
      <c r="AD53" s="17">
        <v>0.47533630982403802</v>
      </c>
      <c r="AE53" s="17">
        <v>0.427744568753744</v>
      </c>
      <c r="AF53" s="17">
        <v>0.480587866483075</v>
      </c>
      <c r="AG53" s="17">
        <v>0.46269803440671298</v>
      </c>
      <c r="AH53" s="17"/>
      <c r="AI53" s="17">
        <v>0.44226114931381699</v>
      </c>
      <c r="AJ53" s="17">
        <v>0.40262472403490002</v>
      </c>
      <c r="AK53" s="17">
        <v>0.499266141648049</v>
      </c>
      <c r="AL53" s="17"/>
      <c r="AM53" s="17">
        <v>0.37231990623573802</v>
      </c>
      <c r="AN53" s="17">
        <v>0.51725412096581402</v>
      </c>
      <c r="AO53" s="17">
        <v>0.38913927808194099</v>
      </c>
      <c r="AP53" s="17"/>
      <c r="AQ53" s="17">
        <v>0.56435490820120104</v>
      </c>
      <c r="AR53" s="17">
        <v>0.40948172484044698</v>
      </c>
      <c r="AS53" s="17">
        <v>0.36195323841299898</v>
      </c>
      <c r="AT53" s="17">
        <v>0.337946406927081</v>
      </c>
      <c r="AU53" s="17">
        <v>0.23436622467985399</v>
      </c>
    </row>
    <row r="54" spans="2:47" x14ac:dyDescent="0.3">
      <c r="B54" t="s">
        <v>98</v>
      </c>
      <c r="C54" s="17">
        <v>0.32648700579261097</v>
      </c>
      <c r="D54" s="17">
        <v>0.31910743478551801</v>
      </c>
      <c r="E54" s="17">
        <v>0.334311676138831</v>
      </c>
      <c r="F54" s="17"/>
      <c r="G54" s="17">
        <v>0.161392838654668</v>
      </c>
      <c r="H54" s="17">
        <v>0.122272851288072</v>
      </c>
      <c r="I54" s="17">
        <v>0.20319301082727501</v>
      </c>
      <c r="J54" s="17">
        <v>0.35755714864815802</v>
      </c>
      <c r="K54" s="17">
        <v>0.453439656756424</v>
      </c>
      <c r="L54" s="17">
        <v>0.58874257450092005</v>
      </c>
      <c r="M54" s="17"/>
      <c r="N54" s="17">
        <v>0.21382764214969499</v>
      </c>
      <c r="O54" s="17">
        <v>0.28268381364579498</v>
      </c>
      <c r="P54" s="17">
        <v>0.42396561114320103</v>
      </c>
      <c r="Q54" s="17">
        <v>0.41048465581240601</v>
      </c>
      <c r="R54" s="17"/>
      <c r="S54" s="17">
        <v>0.167275408341512</v>
      </c>
      <c r="T54" s="17">
        <v>0.39656151148642799</v>
      </c>
      <c r="U54" s="17">
        <v>0.35287275802047202</v>
      </c>
      <c r="V54" s="17">
        <v>0.42966513519271499</v>
      </c>
      <c r="W54" s="17">
        <v>0.32686900607749098</v>
      </c>
      <c r="X54" s="17">
        <v>0.27041109157390603</v>
      </c>
      <c r="Y54" s="17">
        <v>0.41452136440544701</v>
      </c>
      <c r="Z54" s="17">
        <v>0.33151886330556402</v>
      </c>
      <c r="AA54" s="17">
        <v>0.25423394211703298</v>
      </c>
      <c r="AB54" s="17">
        <v>0.47843401510903599</v>
      </c>
      <c r="AC54" s="17"/>
      <c r="AD54" s="17">
        <v>0.48416246724296602</v>
      </c>
      <c r="AE54" s="17">
        <v>0.182209119343586</v>
      </c>
      <c r="AF54" s="17">
        <v>0.67891038924455904</v>
      </c>
      <c r="AG54" s="17">
        <v>0.29148821273069803</v>
      </c>
      <c r="AH54" s="17"/>
      <c r="AI54" s="17">
        <v>0.41244353822351099</v>
      </c>
      <c r="AJ54" s="17">
        <v>0.12860878283910401</v>
      </c>
      <c r="AK54" s="17">
        <v>0.70051622492085897</v>
      </c>
      <c r="AL54" s="17"/>
      <c r="AM54" s="17">
        <v>9.0494868354789496E-2</v>
      </c>
      <c r="AN54" s="17">
        <v>0.37239729331800497</v>
      </c>
      <c r="AO54" s="17">
        <v>0.43717561423082202</v>
      </c>
      <c r="AP54" s="17"/>
      <c r="AQ54" s="17">
        <v>0.47858052342275698</v>
      </c>
      <c r="AR54" s="17">
        <v>0.360932502572615</v>
      </c>
      <c r="AS54" s="17">
        <v>0.19865581054655401</v>
      </c>
      <c r="AT54" s="17">
        <v>0.116428542177708</v>
      </c>
      <c r="AU54" s="17">
        <v>9.8150911529521698E-2</v>
      </c>
    </row>
    <row r="55" spans="2:47" x14ac:dyDescent="0.3">
      <c r="B55" t="s">
        <v>99</v>
      </c>
      <c r="C55" s="17">
        <v>0.301700708384534</v>
      </c>
      <c r="D55" s="17">
        <v>0.35890052390396199</v>
      </c>
      <c r="E55" s="17">
        <v>0.246789039645708</v>
      </c>
      <c r="F55" s="17"/>
      <c r="G55" s="17">
        <v>0.23941891664801601</v>
      </c>
      <c r="H55" s="17">
        <v>0.34634746301781599</v>
      </c>
      <c r="I55" s="17">
        <v>0.32021381817508099</v>
      </c>
      <c r="J55" s="17">
        <v>0.296569257645864</v>
      </c>
      <c r="K55" s="17">
        <v>0.29505388023351098</v>
      </c>
      <c r="L55" s="17">
        <v>0.30034826218330501</v>
      </c>
      <c r="M55" s="17"/>
      <c r="N55" s="17">
        <v>0.39483313386095997</v>
      </c>
      <c r="O55" s="17">
        <v>0.29849371143447301</v>
      </c>
      <c r="P55" s="17">
        <v>0.24065968908760399</v>
      </c>
      <c r="Q55" s="17">
        <v>0.25652301557269602</v>
      </c>
      <c r="R55" s="17"/>
      <c r="S55" s="17">
        <v>0.30912038020062899</v>
      </c>
      <c r="T55" s="17">
        <v>0.355628261238703</v>
      </c>
      <c r="U55" s="17">
        <v>0.33347291888139102</v>
      </c>
      <c r="V55" s="17">
        <v>0.32869486861386299</v>
      </c>
      <c r="W55" s="17">
        <v>0.204880317594615</v>
      </c>
      <c r="X55" s="17">
        <v>0.36487902715817899</v>
      </c>
      <c r="Y55" s="17">
        <v>0.23807916189690001</v>
      </c>
      <c r="Z55" s="17">
        <v>0.17387424861956299</v>
      </c>
      <c r="AA55" s="17">
        <v>0.28564432882264001</v>
      </c>
      <c r="AB55" s="17">
        <v>0.303212532595315</v>
      </c>
      <c r="AC55" s="17"/>
      <c r="AD55" s="17">
        <v>0.34346759614397199</v>
      </c>
      <c r="AE55" s="17">
        <v>0.33453021127747101</v>
      </c>
      <c r="AF55" s="17">
        <v>0.154782435713297</v>
      </c>
      <c r="AG55" s="17">
        <v>0.236926533968074</v>
      </c>
      <c r="AH55" s="17"/>
      <c r="AI55" s="17">
        <v>0.37753301812606299</v>
      </c>
      <c r="AJ55" s="17">
        <v>0.33233552555714202</v>
      </c>
      <c r="AK55" s="17">
        <v>0.18629911137034399</v>
      </c>
      <c r="AL55" s="17"/>
      <c r="AM55" s="17">
        <v>0.32805674528941497</v>
      </c>
      <c r="AN55" s="17">
        <v>0.28361711181642302</v>
      </c>
      <c r="AO55" s="17">
        <v>0.32758758559323398</v>
      </c>
      <c r="AP55" s="17"/>
      <c r="AQ55" s="17">
        <v>0.20071808250456799</v>
      </c>
      <c r="AR55" s="17">
        <v>0.26728393608947199</v>
      </c>
      <c r="AS55" s="17">
        <v>0.37563165377806002</v>
      </c>
      <c r="AT55" s="17">
        <v>0.45965916377480998</v>
      </c>
      <c r="AU55" s="17">
        <v>0.33135919211717502</v>
      </c>
    </row>
    <row r="56" spans="2:47" x14ac:dyDescent="0.3">
      <c r="B56" t="s">
        <v>100</v>
      </c>
      <c r="C56" s="17">
        <v>0.25710301409835701</v>
      </c>
      <c r="D56" s="17">
        <v>0.23386099172647601</v>
      </c>
      <c r="E56" s="17">
        <v>0.27815858489679901</v>
      </c>
      <c r="F56" s="17"/>
      <c r="G56" s="17">
        <v>0.38577219009671498</v>
      </c>
      <c r="H56" s="17">
        <v>0.418638840300666</v>
      </c>
      <c r="I56" s="17">
        <v>0.287688646793479</v>
      </c>
      <c r="J56" s="17">
        <v>0.243065726736961</v>
      </c>
      <c r="K56" s="17">
        <v>0.18929566678953499</v>
      </c>
      <c r="L56" s="17">
        <v>7.4532586835666395E-2</v>
      </c>
      <c r="M56" s="17"/>
      <c r="N56" s="17">
        <v>0.27930714675963803</v>
      </c>
      <c r="O56" s="17">
        <v>0.29006088081287401</v>
      </c>
      <c r="P56" s="17">
        <v>0.22460072579190299</v>
      </c>
      <c r="Q56" s="17">
        <v>0.22803824296867101</v>
      </c>
      <c r="R56" s="17"/>
      <c r="S56" s="17">
        <v>0.41085120346557802</v>
      </c>
      <c r="T56" s="17">
        <v>0.25384078083647299</v>
      </c>
      <c r="U56" s="17">
        <v>0.25034240375532202</v>
      </c>
      <c r="V56" s="17">
        <v>0.18971931991017499</v>
      </c>
      <c r="W56" s="17">
        <v>0.234905470562249</v>
      </c>
      <c r="X56" s="17">
        <v>0.21828735801960999</v>
      </c>
      <c r="Y56" s="17">
        <v>0.15280537248404699</v>
      </c>
      <c r="Z56" s="17">
        <v>0.284947669582718</v>
      </c>
      <c r="AA56" s="17">
        <v>0.26908225418160803</v>
      </c>
      <c r="AB56" s="17">
        <v>0.18563081391691</v>
      </c>
      <c r="AC56" s="17"/>
      <c r="AD56" s="17">
        <v>0.16917439949013099</v>
      </c>
      <c r="AE56" s="17">
        <v>0.33366869351733802</v>
      </c>
      <c r="AF56" s="17">
        <v>0.18545858366225201</v>
      </c>
      <c r="AG56" s="17">
        <v>0.236631281775849</v>
      </c>
      <c r="AH56" s="17"/>
      <c r="AI56" s="17">
        <v>0.21558343149839701</v>
      </c>
      <c r="AJ56" s="17">
        <v>0.36552849389716002</v>
      </c>
      <c r="AK56" s="17">
        <v>0.15280844847178299</v>
      </c>
      <c r="AL56" s="17"/>
      <c r="AM56" s="17">
        <v>0.35563261053846801</v>
      </c>
      <c r="AN56" s="17">
        <v>0.22922104061874901</v>
      </c>
      <c r="AO56" s="17">
        <v>0.227928583591059</v>
      </c>
      <c r="AP56" s="17"/>
      <c r="AQ56" s="17">
        <v>0.19266817812641299</v>
      </c>
      <c r="AR56" s="17">
        <v>0.227595533488092</v>
      </c>
      <c r="AS56" s="17">
        <v>0.34139485913172202</v>
      </c>
      <c r="AT56" s="17">
        <v>0.317616257653621</v>
      </c>
      <c r="AU56" s="17">
        <v>0.24365835786180001</v>
      </c>
    </row>
    <row r="57" spans="2:47" x14ac:dyDescent="0.3">
      <c r="B57" t="s">
        <v>101</v>
      </c>
      <c r="C57" s="17">
        <v>0.211479562220455</v>
      </c>
      <c r="D57" s="17">
        <v>0.23268493337236501</v>
      </c>
      <c r="E57" s="17">
        <v>0.191324311551091</v>
      </c>
      <c r="F57" s="17"/>
      <c r="G57" s="17">
        <v>0.20728316726248999</v>
      </c>
      <c r="H57" s="17">
        <v>0.28855580193723002</v>
      </c>
      <c r="I57" s="17">
        <v>0.25696739007368602</v>
      </c>
      <c r="J57" s="17">
        <v>0.176320801861309</v>
      </c>
      <c r="K57" s="17">
        <v>0.18384401491746599</v>
      </c>
      <c r="L57" s="17">
        <v>0.16243084436669999</v>
      </c>
      <c r="M57" s="17"/>
      <c r="N57" s="17">
        <v>0.214677234990761</v>
      </c>
      <c r="O57" s="17">
        <v>0.229904261018675</v>
      </c>
      <c r="P57" s="17">
        <v>0.191073199501478</v>
      </c>
      <c r="Q57" s="17">
        <v>0.20649937885143199</v>
      </c>
      <c r="R57" s="17"/>
      <c r="S57" s="17">
        <v>0.24584679985442501</v>
      </c>
      <c r="T57" s="17">
        <v>0.23207335602648299</v>
      </c>
      <c r="U57" s="17">
        <v>0.181813084564247</v>
      </c>
      <c r="V57" s="17">
        <v>0.23967214882935201</v>
      </c>
      <c r="W57" s="17">
        <v>0.202218202517642</v>
      </c>
      <c r="X57" s="17">
        <v>0.22966753762325401</v>
      </c>
      <c r="Y57" s="17">
        <v>0.18624148875291699</v>
      </c>
      <c r="Z57" s="17">
        <v>0.22459033149600399</v>
      </c>
      <c r="AA57" s="17">
        <v>0.18978863781993299</v>
      </c>
      <c r="AB57" s="17">
        <v>0.115647169427759</v>
      </c>
      <c r="AC57" s="17"/>
      <c r="AD57" s="17">
        <v>0.26875765590286899</v>
      </c>
      <c r="AE57" s="17">
        <v>0.19578675689948799</v>
      </c>
      <c r="AF57" s="17">
        <v>0.241876006784908</v>
      </c>
      <c r="AG57" s="17">
        <v>0.17152543158789799</v>
      </c>
      <c r="AH57" s="17"/>
      <c r="AI57" s="17">
        <v>0.26384296507124699</v>
      </c>
      <c r="AJ57" s="17">
        <v>0.17339078769889699</v>
      </c>
      <c r="AK57" s="17">
        <v>0.24105568178093101</v>
      </c>
      <c r="AL57" s="17"/>
      <c r="AM57" s="17">
        <v>9.5197780616962699E-2</v>
      </c>
      <c r="AN57" s="17">
        <v>0.235715509736728</v>
      </c>
      <c r="AO57" s="17">
        <v>0.26088781260183402</v>
      </c>
      <c r="AP57" s="17"/>
      <c r="AQ57" s="17">
        <v>0.20293522196157701</v>
      </c>
      <c r="AR57" s="17">
        <v>0.15262760893173599</v>
      </c>
      <c r="AS57" s="17">
        <v>0.26263301561407998</v>
      </c>
      <c r="AT57" s="17">
        <v>0.22424649778317299</v>
      </c>
      <c r="AU57" s="17">
        <v>0.23854949611710299</v>
      </c>
    </row>
    <row r="58" spans="2:47" x14ac:dyDescent="0.3">
      <c r="B58" t="s">
        <v>102</v>
      </c>
      <c r="C58" s="17">
        <v>0.21131132030668201</v>
      </c>
      <c r="D58" s="17">
        <v>0.22246992681431299</v>
      </c>
      <c r="E58" s="17">
        <v>0.20090795410387499</v>
      </c>
      <c r="F58" s="17"/>
      <c r="G58" s="17">
        <v>0.233471749085291</v>
      </c>
      <c r="H58" s="17">
        <v>0.25594816267528397</v>
      </c>
      <c r="I58" s="17">
        <v>0.16662139479195001</v>
      </c>
      <c r="J58" s="17">
        <v>0.209719373335881</v>
      </c>
      <c r="K58" s="17">
        <v>0.15848844631950401</v>
      </c>
      <c r="L58" s="17">
        <v>0.23364842400184299</v>
      </c>
      <c r="M58" s="17"/>
      <c r="N58" s="17">
        <v>0.240534718191731</v>
      </c>
      <c r="O58" s="17">
        <v>0.178632325426861</v>
      </c>
      <c r="P58" s="17">
        <v>0.191090562937934</v>
      </c>
      <c r="Q58" s="17">
        <v>0.22798895989487999</v>
      </c>
      <c r="R58" s="17"/>
      <c r="S58" s="17">
        <v>0.29319272038807898</v>
      </c>
      <c r="T58" s="17">
        <v>0.195790088001808</v>
      </c>
      <c r="U58" s="17">
        <v>0.20900566004979099</v>
      </c>
      <c r="V58" s="17">
        <v>0.18578549666785399</v>
      </c>
      <c r="W58" s="17">
        <v>0.140608173875609</v>
      </c>
      <c r="X58" s="17">
        <v>0.27728053755029602</v>
      </c>
      <c r="Y58" s="17">
        <v>0.23678675003224101</v>
      </c>
      <c r="Z58" s="17">
        <v>0.166145648750125</v>
      </c>
      <c r="AA58" s="17">
        <v>0.164908902746664</v>
      </c>
      <c r="AB58" s="17">
        <v>0.14983490753628401</v>
      </c>
      <c r="AC58" s="17"/>
      <c r="AD58" s="17">
        <v>0.27267665315419398</v>
      </c>
      <c r="AE58" s="17">
        <v>0.193725729913866</v>
      </c>
      <c r="AF58" s="17">
        <v>0.27481014935763498</v>
      </c>
      <c r="AG58" s="17">
        <v>0.20667046182690399</v>
      </c>
      <c r="AH58" s="17"/>
      <c r="AI58" s="17">
        <v>0.24222820645930701</v>
      </c>
      <c r="AJ58" s="17">
        <v>0.204974317304459</v>
      </c>
      <c r="AK58" s="17">
        <v>0.27172909264299899</v>
      </c>
      <c r="AL58" s="17"/>
      <c r="AM58" s="17">
        <v>0.17349644594258801</v>
      </c>
      <c r="AN58" s="17">
        <v>0.206486411516035</v>
      </c>
      <c r="AO58" s="17">
        <v>0.240326536937708</v>
      </c>
      <c r="AP58" s="17"/>
      <c r="AQ58" s="17">
        <v>0.21546546511248699</v>
      </c>
      <c r="AR58" s="17">
        <v>0.212869907525852</v>
      </c>
      <c r="AS58" s="17">
        <v>0.20671237096018999</v>
      </c>
      <c r="AT58" s="17">
        <v>0.22974212699612501</v>
      </c>
      <c r="AU58" s="17">
        <v>0.278384962210595</v>
      </c>
    </row>
    <row r="59" spans="2:47" x14ac:dyDescent="0.3">
      <c r="B59" t="s">
        <v>103</v>
      </c>
      <c r="C59" s="17">
        <v>0.205546563832055</v>
      </c>
      <c r="D59" s="17">
        <v>0.165361403767016</v>
      </c>
      <c r="E59" s="17">
        <v>0.244970048449177</v>
      </c>
      <c r="F59" s="17"/>
      <c r="G59" s="17">
        <v>0.32369324371296399</v>
      </c>
      <c r="H59" s="17">
        <v>0.23682454899444</v>
      </c>
      <c r="I59" s="17">
        <v>0.31166488864700298</v>
      </c>
      <c r="J59" s="17">
        <v>0.22894178585202701</v>
      </c>
      <c r="K59" s="17">
        <v>0.159469127689426</v>
      </c>
      <c r="L59" s="17">
        <v>2.8946024146327801E-2</v>
      </c>
      <c r="M59" s="17"/>
      <c r="N59" s="17">
        <v>0.217307442254319</v>
      </c>
      <c r="O59" s="17">
        <v>0.18278948341468099</v>
      </c>
      <c r="P59" s="17">
        <v>0.211421649171468</v>
      </c>
      <c r="Q59" s="17">
        <v>0.20703225779787399</v>
      </c>
      <c r="R59" s="17"/>
      <c r="S59" s="17">
        <v>0.21270039685292899</v>
      </c>
      <c r="T59" s="17">
        <v>0.144317914398781</v>
      </c>
      <c r="U59" s="17">
        <v>0.220967838391088</v>
      </c>
      <c r="V59" s="17">
        <v>0.13200264070471099</v>
      </c>
      <c r="W59" s="17">
        <v>0.24389683215555499</v>
      </c>
      <c r="X59" s="17">
        <v>0.29134198816250301</v>
      </c>
      <c r="Y59" s="17">
        <v>0.12749446063539899</v>
      </c>
      <c r="Z59" s="17">
        <v>0.205434174104554</v>
      </c>
      <c r="AA59" s="17">
        <v>0.26428478219095602</v>
      </c>
      <c r="AB59" s="17">
        <v>0.238949126091832</v>
      </c>
      <c r="AC59" s="17"/>
      <c r="AD59" s="17">
        <v>7.7333252309828904E-2</v>
      </c>
      <c r="AE59" s="17">
        <v>0.24288425517225901</v>
      </c>
      <c r="AF59" s="17">
        <v>0.14451006165717001</v>
      </c>
      <c r="AG59" s="17">
        <v>0.29745082524891903</v>
      </c>
      <c r="AH59" s="17"/>
      <c r="AI59" s="17">
        <v>9.7664294617028594E-2</v>
      </c>
      <c r="AJ59" s="17">
        <v>0.24567116594980301</v>
      </c>
      <c r="AK59" s="17">
        <v>0.150308916811775</v>
      </c>
      <c r="AL59" s="17"/>
      <c r="AM59" s="17">
        <v>0.32454210231909802</v>
      </c>
      <c r="AN59" s="17">
        <v>0.20147464481651001</v>
      </c>
      <c r="AO59" s="17">
        <v>0.13591577538920599</v>
      </c>
      <c r="AP59" s="17"/>
      <c r="AQ59" s="17">
        <v>0.15128624753213399</v>
      </c>
      <c r="AR59" s="17">
        <v>0.21247850595748199</v>
      </c>
      <c r="AS59" s="17">
        <v>0.24105803629325701</v>
      </c>
      <c r="AT59" s="17">
        <v>0.256832234426428</v>
      </c>
      <c r="AU59" s="17">
        <v>0.371698571306875</v>
      </c>
    </row>
    <row r="60" spans="2:47" x14ac:dyDescent="0.3">
      <c r="B60" t="s">
        <v>104</v>
      </c>
      <c r="C60" s="17">
        <v>0.154871581322403</v>
      </c>
      <c r="D60" s="17">
        <v>0.16739342111257399</v>
      </c>
      <c r="E60" s="17">
        <v>0.14100465781247501</v>
      </c>
      <c r="F60" s="17"/>
      <c r="G60" s="17">
        <v>0.18837242227054601</v>
      </c>
      <c r="H60" s="17">
        <v>0.150804797908451</v>
      </c>
      <c r="I60" s="17">
        <v>0.175409641657849</v>
      </c>
      <c r="J60" s="17">
        <v>0.15685344981990801</v>
      </c>
      <c r="K60" s="17">
        <v>0.159330817389811</v>
      </c>
      <c r="L60" s="17">
        <v>0.114926778612611</v>
      </c>
      <c r="M60" s="17"/>
      <c r="N60" s="17">
        <v>0.18859906326510301</v>
      </c>
      <c r="O60" s="17">
        <v>0.182338972087426</v>
      </c>
      <c r="P60" s="17">
        <v>0.119370361608665</v>
      </c>
      <c r="Q60" s="17">
        <v>0.124218319403199</v>
      </c>
      <c r="R60" s="17"/>
      <c r="S60" s="17">
        <v>0.23083967588344201</v>
      </c>
      <c r="T60" s="17">
        <v>0.1245778570864</v>
      </c>
      <c r="U60" s="17">
        <v>0.15381287818686901</v>
      </c>
      <c r="V60" s="17">
        <v>0.162909522744345</v>
      </c>
      <c r="W60" s="17">
        <v>0.18405133055287701</v>
      </c>
      <c r="X60" s="17">
        <v>7.0291746414815295E-2</v>
      </c>
      <c r="Y60" s="17">
        <v>0.166029524701263</v>
      </c>
      <c r="Z60" s="17">
        <v>0.11206583845032</v>
      </c>
      <c r="AA60" s="17">
        <v>0.15594792526633799</v>
      </c>
      <c r="AB60" s="17">
        <v>0.13371154496578899</v>
      </c>
      <c r="AC60" s="17"/>
      <c r="AD60" s="17">
        <v>6.94337075680138E-2</v>
      </c>
      <c r="AE60" s="17">
        <v>0.20294402536678499</v>
      </c>
      <c r="AF60" s="17">
        <v>8.7875168524901098E-2</v>
      </c>
      <c r="AG60" s="17">
        <v>0.108260691233333</v>
      </c>
      <c r="AH60" s="17"/>
      <c r="AI60" s="17">
        <v>6.5863912572373104E-2</v>
      </c>
      <c r="AJ60" s="17">
        <v>0.244361534324259</v>
      </c>
      <c r="AK60" s="17">
        <v>6.3298497291800301E-2</v>
      </c>
      <c r="AL60" s="17"/>
      <c r="AM60" s="17">
        <v>0.32072370679076401</v>
      </c>
      <c r="AN60" s="17">
        <v>0.111271875945908</v>
      </c>
      <c r="AO60" s="17">
        <v>0.112820543407586</v>
      </c>
      <c r="AP60" s="17"/>
      <c r="AQ60" s="17">
        <v>0.11708727776781901</v>
      </c>
      <c r="AR60" s="17">
        <v>0.15507431841354199</v>
      </c>
      <c r="AS60" s="17">
        <v>0.14350660817793601</v>
      </c>
      <c r="AT60" s="17">
        <v>0.25153641519231001</v>
      </c>
      <c r="AU60" s="17">
        <v>0.31177453750030598</v>
      </c>
    </row>
    <row r="61" spans="2:47" x14ac:dyDescent="0.3">
      <c r="B61" t="s">
        <v>105</v>
      </c>
      <c r="C61" s="17">
        <v>8.4881438325493705E-2</v>
      </c>
      <c r="D61" s="17">
        <v>8.7246139215490695E-2</v>
      </c>
      <c r="E61" s="17">
        <v>8.2758028176303997E-2</v>
      </c>
      <c r="F61" s="17"/>
      <c r="G61" s="17">
        <v>0.122283501479407</v>
      </c>
      <c r="H61" s="17">
        <v>0.12795180895556399</v>
      </c>
      <c r="I61" s="17">
        <v>0.10493128954516</v>
      </c>
      <c r="J61" s="17">
        <v>6.4743180472473905E-2</v>
      </c>
      <c r="K61" s="17">
        <v>3.2058234181492097E-2</v>
      </c>
      <c r="L61" s="17">
        <v>6.1189816400401699E-2</v>
      </c>
      <c r="M61" s="17"/>
      <c r="N61" s="17">
        <v>0.119585241234272</v>
      </c>
      <c r="O61" s="17">
        <v>8.9029157405593196E-2</v>
      </c>
      <c r="P61" s="17">
        <v>8.3784168935117698E-2</v>
      </c>
      <c r="Q61" s="17">
        <v>4.5750929170750597E-2</v>
      </c>
      <c r="R61" s="17"/>
      <c r="S61" s="17">
        <v>9.9518231620868203E-2</v>
      </c>
      <c r="T61" s="17">
        <v>9.9922113092191706E-2</v>
      </c>
      <c r="U61" s="17">
        <v>9.1709668003359404E-2</v>
      </c>
      <c r="V61" s="17">
        <v>6.7718188765026596E-2</v>
      </c>
      <c r="W61" s="17">
        <v>9.4300638462970196E-2</v>
      </c>
      <c r="X61" s="17">
        <v>5.3579460895598098E-2</v>
      </c>
      <c r="Y61" s="17">
        <v>5.93065373081385E-2</v>
      </c>
      <c r="Z61" s="17">
        <v>6.4819104092764895E-2</v>
      </c>
      <c r="AA61" s="17">
        <v>0.108977529898328</v>
      </c>
      <c r="AB61" s="17">
        <v>7.2075213044868705E-2</v>
      </c>
      <c r="AC61" s="17"/>
      <c r="AD61" s="17">
        <v>4.1802019373794297E-2</v>
      </c>
      <c r="AE61" s="17">
        <v>0.1169413384002</v>
      </c>
      <c r="AF61" s="17">
        <v>4.21901403077257E-2</v>
      </c>
      <c r="AG61" s="17">
        <v>5.7102555168148703E-2</v>
      </c>
      <c r="AH61" s="17"/>
      <c r="AI61" s="17">
        <v>6.9487037429626294E-2</v>
      </c>
      <c r="AJ61" s="17">
        <v>0.11968142570212099</v>
      </c>
      <c r="AK61" s="17">
        <v>3.9088205538862601E-2</v>
      </c>
      <c r="AL61" s="17"/>
      <c r="AM61" s="17">
        <v>0.10420446751342401</v>
      </c>
      <c r="AN61" s="17">
        <v>7.9265208330044801E-2</v>
      </c>
      <c r="AO61" s="17">
        <v>9.5587288976470702E-2</v>
      </c>
      <c r="AP61" s="17"/>
      <c r="AQ61" s="17">
        <v>3.6928769239353898E-2</v>
      </c>
      <c r="AR61" s="17">
        <v>0.10834623706917</v>
      </c>
      <c r="AS61" s="17">
        <v>7.59621274720369E-2</v>
      </c>
      <c r="AT61" s="17">
        <v>0.15879481990341399</v>
      </c>
      <c r="AU61" s="17">
        <v>0.245337707274914</v>
      </c>
    </row>
    <row r="62" spans="2:47" x14ac:dyDescent="0.3">
      <c r="B62" t="s">
        <v>106</v>
      </c>
      <c r="C62" s="17">
        <v>8.43240059981792E-2</v>
      </c>
      <c r="D62" s="17">
        <v>0.12048585671669</v>
      </c>
      <c r="E62" s="17">
        <v>4.9393142115219099E-2</v>
      </c>
      <c r="F62" s="17"/>
      <c r="G62" s="17">
        <v>6.1173375143021701E-2</v>
      </c>
      <c r="H62" s="17">
        <v>8.0862652207232502E-2</v>
      </c>
      <c r="I62" s="17">
        <v>6.3125340405584596E-2</v>
      </c>
      <c r="J62" s="17">
        <v>4.9384825807011402E-2</v>
      </c>
      <c r="K62" s="17">
        <v>7.5133914152409095E-2</v>
      </c>
      <c r="L62" s="17">
        <v>0.153936695708009</v>
      </c>
      <c r="M62" s="17"/>
      <c r="N62" s="17">
        <v>0.104477684949471</v>
      </c>
      <c r="O62" s="17">
        <v>8.2175728298401501E-2</v>
      </c>
      <c r="P62" s="17">
        <v>7.4959766663048003E-2</v>
      </c>
      <c r="Q62" s="17">
        <v>7.4719252273431597E-2</v>
      </c>
      <c r="R62" s="17"/>
      <c r="S62" s="17">
        <v>6.8387329962896495E-2</v>
      </c>
      <c r="T62" s="17">
        <v>7.3166371990139104E-2</v>
      </c>
      <c r="U62" s="17">
        <v>9.8113256947865504E-2</v>
      </c>
      <c r="V62" s="17">
        <v>0.1157947291347</v>
      </c>
      <c r="W62" s="17">
        <v>7.8484035704973906E-2</v>
      </c>
      <c r="X62" s="17">
        <v>6.0151089800296598E-2</v>
      </c>
      <c r="Y62" s="17">
        <v>9.7383135380217298E-2</v>
      </c>
      <c r="Z62" s="17">
        <v>7.8079602604572501E-2</v>
      </c>
      <c r="AA62" s="17">
        <v>0.10085990379431101</v>
      </c>
      <c r="AB62" s="17">
        <v>7.8653489757757294E-2</v>
      </c>
      <c r="AC62" s="17"/>
      <c r="AD62" s="17">
        <v>0.15607962842609099</v>
      </c>
      <c r="AE62" s="17">
        <v>4.78874181664092E-2</v>
      </c>
      <c r="AF62" s="17">
        <v>0.13963226757269501</v>
      </c>
      <c r="AG62" s="17">
        <v>4.2821741235720398E-2</v>
      </c>
      <c r="AH62" s="17"/>
      <c r="AI62" s="17">
        <v>0.13489740908442099</v>
      </c>
      <c r="AJ62" s="17">
        <v>4.3607551126910601E-2</v>
      </c>
      <c r="AK62" s="17">
        <v>0.139097373643359</v>
      </c>
      <c r="AL62" s="17"/>
      <c r="AM62" s="17">
        <v>3.8380118836886898E-2</v>
      </c>
      <c r="AN62" s="17">
        <v>7.1146294442760105E-2</v>
      </c>
      <c r="AO62" s="17">
        <v>0.139629941106309</v>
      </c>
      <c r="AP62" s="17"/>
      <c r="AQ62" s="17">
        <v>9.1322385759500802E-2</v>
      </c>
      <c r="AR62" s="17">
        <v>6.9000781313801898E-2</v>
      </c>
      <c r="AS62" s="17">
        <v>9.4068647530951205E-2</v>
      </c>
      <c r="AT62" s="17">
        <v>7.4324479969069004E-2</v>
      </c>
      <c r="AU62" s="17">
        <v>5.5698218839654402E-2</v>
      </c>
    </row>
    <row r="63" spans="2:47" x14ac:dyDescent="0.3">
      <c r="B63" t="s">
        <v>94</v>
      </c>
      <c r="C63" s="17">
        <v>1.8802238310828098E-2</v>
      </c>
      <c r="D63" s="17">
        <v>9.5035605033215297E-3</v>
      </c>
      <c r="E63" s="17">
        <v>2.7866400643769201E-2</v>
      </c>
      <c r="F63" s="17"/>
      <c r="G63" s="17">
        <v>2.6805173281442499E-2</v>
      </c>
      <c r="H63" s="17">
        <v>1.2161771744584601E-2</v>
      </c>
      <c r="I63" s="17">
        <v>1.7835851467958401E-2</v>
      </c>
      <c r="J63" s="17">
        <v>2.66019974780934E-2</v>
      </c>
      <c r="K63" s="17">
        <v>3.18524907010755E-2</v>
      </c>
      <c r="L63" s="17">
        <v>4.5832653798879401E-3</v>
      </c>
      <c r="M63" s="17"/>
      <c r="N63" s="17">
        <v>9.0349120992987801E-3</v>
      </c>
      <c r="O63" s="17">
        <v>1.06856238756793E-2</v>
      </c>
      <c r="P63" s="17">
        <v>2.6535926816908001E-2</v>
      </c>
      <c r="Q63" s="17">
        <v>3.1362628512700899E-2</v>
      </c>
      <c r="R63" s="17"/>
      <c r="S63" s="17">
        <v>5.1991855715412096E-3</v>
      </c>
      <c r="T63" s="17">
        <v>1.8905108307678199E-2</v>
      </c>
      <c r="U63" s="17">
        <v>0</v>
      </c>
      <c r="V63" s="17">
        <v>1.9270411729136301E-2</v>
      </c>
      <c r="W63" s="17">
        <v>3.9650898628870099E-2</v>
      </c>
      <c r="X63" s="17">
        <v>2.98706154260962E-2</v>
      </c>
      <c r="Y63" s="17">
        <v>2.15211983744335E-2</v>
      </c>
      <c r="Z63" s="17">
        <v>4.0076415307827601E-2</v>
      </c>
      <c r="AA63" s="17">
        <v>1.4800959086511301E-2</v>
      </c>
      <c r="AB63" s="17">
        <v>2.3946481264576099E-2</v>
      </c>
      <c r="AC63" s="17"/>
      <c r="AD63" s="17">
        <v>1.02225274750605E-2</v>
      </c>
      <c r="AE63" s="17">
        <v>2.4138057205565899E-3</v>
      </c>
      <c r="AF63" s="17">
        <v>0</v>
      </c>
      <c r="AG63" s="17">
        <v>7.5877383540604706E-2</v>
      </c>
      <c r="AH63" s="17"/>
      <c r="AI63" s="17">
        <v>1.0576739134321099E-2</v>
      </c>
      <c r="AJ63" s="17">
        <v>3.0791485377984098E-3</v>
      </c>
      <c r="AK63" s="17">
        <v>0</v>
      </c>
      <c r="AL63" s="17"/>
      <c r="AM63" s="17">
        <v>1.25216581308547E-2</v>
      </c>
      <c r="AN63" s="17">
        <v>1.3707192084594699E-2</v>
      </c>
      <c r="AO63" s="17">
        <v>2.75746701263749E-3</v>
      </c>
      <c r="AP63" s="17"/>
      <c r="AQ63" s="17">
        <v>1.9690645979236001E-2</v>
      </c>
      <c r="AR63" s="17">
        <v>2.5348207090351099E-2</v>
      </c>
      <c r="AS63" s="17">
        <v>2.0560427909538E-2</v>
      </c>
      <c r="AT63" s="17">
        <v>8.1496329616280293E-3</v>
      </c>
      <c r="AU63" s="17">
        <v>0</v>
      </c>
    </row>
    <row r="64" spans="2:47" x14ac:dyDescent="0.3">
      <c r="B64" t="s">
        <v>77</v>
      </c>
      <c r="C64" s="17">
        <v>3.68346990504118E-3</v>
      </c>
      <c r="D64" s="17">
        <v>1.8550107100463299E-3</v>
      </c>
      <c r="E64" s="17">
        <v>5.4657869763919996E-3</v>
      </c>
      <c r="F64" s="17"/>
      <c r="G64" s="17">
        <v>0</v>
      </c>
      <c r="H64" s="17">
        <v>0</v>
      </c>
      <c r="I64" s="17">
        <v>5.5544646198789904E-3</v>
      </c>
      <c r="J64" s="17">
        <v>5.3565889217287097E-3</v>
      </c>
      <c r="K64" s="17">
        <v>6.3378804648185601E-3</v>
      </c>
      <c r="L64" s="17">
        <v>4.4242577667030604E-3</v>
      </c>
      <c r="M64" s="17"/>
      <c r="N64" s="17">
        <v>0</v>
      </c>
      <c r="O64" s="17">
        <v>3.5282031440310299E-3</v>
      </c>
      <c r="P64" s="17">
        <v>8.3455093884231904E-3</v>
      </c>
      <c r="Q64" s="17">
        <v>3.7941694866608501E-3</v>
      </c>
      <c r="R64" s="17"/>
      <c r="S64" s="17">
        <v>0</v>
      </c>
      <c r="T64" s="17">
        <v>6.3211441004835103E-3</v>
      </c>
      <c r="U64" s="17">
        <v>1.00780749273865E-2</v>
      </c>
      <c r="V64" s="17">
        <v>0</v>
      </c>
      <c r="W64" s="17">
        <v>0</v>
      </c>
      <c r="X64" s="17">
        <v>0</v>
      </c>
      <c r="Y64" s="17">
        <v>0</v>
      </c>
      <c r="Z64" s="17">
        <v>2.0621454164618001E-2</v>
      </c>
      <c r="AA64" s="17">
        <v>7.1563155118145897E-3</v>
      </c>
      <c r="AB64" s="17">
        <v>0</v>
      </c>
      <c r="AC64" s="17"/>
      <c r="AD64" s="17">
        <v>4.8941740555579604E-3</v>
      </c>
      <c r="AE64" s="17">
        <v>2.60617172268601E-3</v>
      </c>
      <c r="AF64" s="17">
        <v>0</v>
      </c>
      <c r="AG64" s="17">
        <v>6.60986811454171E-3</v>
      </c>
      <c r="AH64" s="17"/>
      <c r="AI64" s="17">
        <v>1.0323416257630599E-2</v>
      </c>
      <c r="AJ64" s="17">
        <v>3.3245384169981202E-3</v>
      </c>
      <c r="AK64" s="17">
        <v>0</v>
      </c>
      <c r="AL64" s="17"/>
      <c r="AM64" s="17">
        <v>4.27515142415732E-3</v>
      </c>
      <c r="AN64" s="17">
        <v>4.6449360066587999E-3</v>
      </c>
      <c r="AO64" s="17">
        <v>0</v>
      </c>
      <c r="AP64" s="17"/>
      <c r="AQ64" s="17">
        <v>3.7528778651136898E-3</v>
      </c>
      <c r="AR64" s="17">
        <v>7.7089892025810104E-3</v>
      </c>
      <c r="AS64" s="17">
        <v>3.7122874525998698E-3</v>
      </c>
      <c r="AT64" s="17">
        <v>0</v>
      </c>
      <c r="AU64" s="17">
        <v>0</v>
      </c>
    </row>
    <row r="65" spans="2:47" x14ac:dyDescent="0.3">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row>
    <row r="66" spans="2:47" x14ac:dyDescent="0.3">
      <c r="B66" s="6" t="s">
        <v>116</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row>
    <row r="67" spans="2:47" x14ac:dyDescent="0.3">
      <c r="B67" s="24" t="s">
        <v>79</v>
      </c>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row>
    <row r="68" spans="2:47" x14ac:dyDescent="0.3">
      <c r="B68" t="s">
        <v>108</v>
      </c>
      <c r="C68" s="17">
        <v>0.52684274048452295</v>
      </c>
      <c r="D68" s="17">
        <v>0.51206522215233297</v>
      </c>
      <c r="E68" s="17">
        <v>0.54022843778095497</v>
      </c>
      <c r="F68" s="17"/>
      <c r="G68" s="17">
        <v>0.45669620697067898</v>
      </c>
      <c r="H68" s="17">
        <v>0.49265152364798898</v>
      </c>
      <c r="I68" s="17">
        <v>0.43336438482413697</v>
      </c>
      <c r="J68" s="17">
        <v>0.54291468603320803</v>
      </c>
      <c r="K68" s="17">
        <v>0.55045742108881701</v>
      </c>
      <c r="L68" s="17">
        <v>0.64714388420538904</v>
      </c>
      <c r="M68" s="17"/>
      <c r="N68" s="17">
        <v>0.48704873707993401</v>
      </c>
      <c r="O68" s="17">
        <v>0.57511746424352905</v>
      </c>
      <c r="P68" s="17">
        <v>0.58311307540520296</v>
      </c>
      <c r="Q68" s="17">
        <v>0.46450208821771599</v>
      </c>
      <c r="R68" s="17"/>
      <c r="S68" s="17">
        <v>0.50927874377314697</v>
      </c>
      <c r="T68" s="17">
        <v>0.57187461224302305</v>
      </c>
      <c r="U68" s="17">
        <v>0.51832692984211304</v>
      </c>
      <c r="V68" s="17">
        <v>0.60115067911424602</v>
      </c>
      <c r="W68" s="17">
        <v>0.52795930101327204</v>
      </c>
      <c r="X68" s="17">
        <v>0.390141968031255</v>
      </c>
      <c r="Y68" s="17">
        <v>0.56862906536442603</v>
      </c>
      <c r="Z68" s="17">
        <v>0.46229906272960303</v>
      </c>
      <c r="AA68" s="17">
        <v>0.54065689192343702</v>
      </c>
      <c r="AB68" s="17">
        <v>0.538828990549021</v>
      </c>
      <c r="AC68" s="17"/>
      <c r="AD68" s="17">
        <v>0.540809036262762</v>
      </c>
      <c r="AE68" s="17">
        <v>0.503902493716745</v>
      </c>
      <c r="AF68" s="17">
        <v>0.63600325001769198</v>
      </c>
      <c r="AG68" s="17">
        <v>0.46654915292051702</v>
      </c>
      <c r="AH68" s="17"/>
      <c r="AI68" s="17">
        <v>0.52296558430177698</v>
      </c>
      <c r="AJ68" s="17">
        <v>0.520837265020619</v>
      </c>
      <c r="AK68" s="17">
        <v>0.59657206326675805</v>
      </c>
      <c r="AL68" s="17"/>
      <c r="AM68" s="17">
        <v>0.52618330456066198</v>
      </c>
      <c r="AN68" s="17">
        <v>0.53308578571753795</v>
      </c>
      <c r="AO68" s="17">
        <v>0.539138507520321</v>
      </c>
      <c r="AP68" s="17"/>
      <c r="AQ68" s="17">
        <v>0.58551643627991901</v>
      </c>
      <c r="AR68" s="17">
        <v>0.52760907228226495</v>
      </c>
      <c r="AS68" s="17">
        <v>0.50508533004175105</v>
      </c>
      <c r="AT68" s="17">
        <v>0.47923354888582798</v>
      </c>
      <c r="AU68" s="17">
        <v>0.49789768095687698</v>
      </c>
    </row>
    <row r="69" spans="2:47" x14ac:dyDescent="0.3">
      <c r="B69" t="s">
        <v>109</v>
      </c>
      <c r="C69" s="17">
        <v>0.46773161644196698</v>
      </c>
      <c r="D69" s="17">
        <v>0.47042819709335398</v>
      </c>
      <c r="E69" s="17">
        <v>0.464035744072888</v>
      </c>
      <c r="F69" s="17"/>
      <c r="G69" s="17">
        <v>0.59797006906766903</v>
      </c>
      <c r="H69" s="17">
        <v>0.59068086641908202</v>
      </c>
      <c r="I69" s="17">
        <v>0.50186399981357799</v>
      </c>
      <c r="J69" s="17">
        <v>0.43711914205874802</v>
      </c>
      <c r="K69" s="17">
        <v>0.43691573111474402</v>
      </c>
      <c r="L69" s="17">
        <v>0.30092767172065998</v>
      </c>
      <c r="M69" s="17"/>
      <c r="N69" s="17">
        <v>0.49621569494907802</v>
      </c>
      <c r="O69" s="17">
        <v>0.49278907479102202</v>
      </c>
      <c r="P69" s="17">
        <v>0.389841121211152</v>
      </c>
      <c r="Q69" s="17">
        <v>0.48038654595306501</v>
      </c>
      <c r="R69" s="17"/>
      <c r="S69" s="17">
        <v>0.63034633982455002</v>
      </c>
      <c r="T69" s="17">
        <v>0.35586948504305999</v>
      </c>
      <c r="U69" s="17">
        <v>0.43853129059254797</v>
      </c>
      <c r="V69" s="17">
        <v>0.45435771899061</v>
      </c>
      <c r="W69" s="17">
        <v>0.46069722251182899</v>
      </c>
      <c r="X69" s="17">
        <v>0.50446095559242798</v>
      </c>
      <c r="Y69" s="17">
        <v>0.34502983309572399</v>
      </c>
      <c r="Z69" s="17">
        <v>0.32238772644617097</v>
      </c>
      <c r="AA69" s="17">
        <v>0.55091052531990803</v>
      </c>
      <c r="AB69" s="17">
        <v>0.44558157327259501</v>
      </c>
      <c r="AC69" s="17"/>
      <c r="AD69" s="17">
        <v>0.319741711516907</v>
      </c>
      <c r="AE69" s="17">
        <v>0.58012317698728899</v>
      </c>
      <c r="AF69" s="17">
        <v>0.41182781828330201</v>
      </c>
      <c r="AG69" s="17">
        <v>0.43943436071310998</v>
      </c>
      <c r="AH69" s="17"/>
      <c r="AI69" s="17">
        <v>0.36299589932049098</v>
      </c>
      <c r="AJ69" s="17">
        <v>0.61803076973731097</v>
      </c>
      <c r="AK69" s="17">
        <v>0.38223531654703302</v>
      </c>
      <c r="AL69" s="17"/>
      <c r="AM69" s="17">
        <v>0.63464114763136903</v>
      </c>
      <c r="AN69" s="17">
        <v>0.43591356880847998</v>
      </c>
      <c r="AO69" s="17">
        <v>0.425063118974284</v>
      </c>
      <c r="AP69" s="17"/>
      <c r="AQ69" s="17">
        <v>0.37769270250568898</v>
      </c>
      <c r="AR69" s="17">
        <v>0.45589135752121401</v>
      </c>
      <c r="AS69" s="17">
        <v>0.556720445282328</v>
      </c>
      <c r="AT69" s="17">
        <v>0.604341590264038</v>
      </c>
      <c r="AU69" s="17">
        <v>0.60448359727115097</v>
      </c>
    </row>
    <row r="70" spans="2:47" x14ac:dyDescent="0.3">
      <c r="B70" t="s">
        <v>110</v>
      </c>
      <c r="C70" s="17">
        <v>0.443682017685605</v>
      </c>
      <c r="D70" s="17">
        <v>0.45966692801468101</v>
      </c>
      <c r="E70" s="17">
        <v>0.42703866420583197</v>
      </c>
      <c r="F70" s="17"/>
      <c r="G70" s="17">
        <v>0.48036129768869101</v>
      </c>
      <c r="H70" s="17">
        <v>0.49071981886421401</v>
      </c>
      <c r="I70" s="17">
        <v>0.53881030792404505</v>
      </c>
      <c r="J70" s="17">
        <v>0.41636081850795598</v>
      </c>
      <c r="K70" s="17">
        <v>0.38566302464414298</v>
      </c>
      <c r="L70" s="17">
        <v>0.36593791837746298</v>
      </c>
      <c r="M70" s="17"/>
      <c r="N70" s="17">
        <v>0.57598123661564204</v>
      </c>
      <c r="O70" s="17">
        <v>0.45328711024544299</v>
      </c>
      <c r="P70" s="17">
        <v>0.36155439096206798</v>
      </c>
      <c r="Q70" s="17">
        <v>0.37195551684935901</v>
      </c>
      <c r="R70" s="17"/>
      <c r="S70" s="17">
        <v>0.53924853029527398</v>
      </c>
      <c r="T70" s="17">
        <v>0.40030057814272102</v>
      </c>
      <c r="U70" s="17">
        <v>0.43682792614046401</v>
      </c>
      <c r="V70" s="17">
        <v>0.48170154425796002</v>
      </c>
      <c r="W70" s="17">
        <v>0.44130362319049499</v>
      </c>
      <c r="X70" s="17">
        <v>0.38127820062051898</v>
      </c>
      <c r="Y70" s="17">
        <v>0.42603507420321901</v>
      </c>
      <c r="Z70" s="17">
        <v>0.348103238754712</v>
      </c>
      <c r="AA70" s="17">
        <v>0.47425409289426002</v>
      </c>
      <c r="AB70" s="17">
        <v>0.38418610960899402</v>
      </c>
      <c r="AC70" s="17"/>
      <c r="AD70" s="17">
        <v>0.33265002328315602</v>
      </c>
      <c r="AE70" s="17">
        <v>0.54109577508971896</v>
      </c>
      <c r="AF70" s="17">
        <v>0.27535335548342699</v>
      </c>
      <c r="AG70" s="17">
        <v>0.39498940891524598</v>
      </c>
      <c r="AH70" s="17"/>
      <c r="AI70" s="17">
        <v>0.34303441373392601</v>
      </c>
      <c r="AJ70" s="17">
        <v>0.56288189150323198</v>
      </c>
      <c r="AK70" s="17">
        <v>0.29153618517761198</v>
      </c>
      <c r="AL70" s="17"/>
      <c r="AM70" s="17">
        <v>0.64003365737791396</v>
      </c>
      <c r="AN70" s="17">
        <v>0.41467074460896503</v>
      </c>
      <c r="AO70" s="17">
        <v>0.386220657790601</v>
      </c>
      <c r="AP70" s="17"/>
      <c r="AQ70" s="17">
        <v>0.37271531679958098</v>
      </c>
      <c r="AR70" s="17">
        <v>0.38578375040186702</v>
      </c>
      <c r="AS70" s="17">
        <v>0.50070353427427905</v>
      </c>
      <c r="AT70" s="17">
        <v>0.64971858397396298</v>
      </c>
      <c r="AU70" s="17">
        <v>0.59658533677837799</v>
      </c>
    </row>
    <row r="71" spans="2:47" x14ac:dyDescent="0.3">
      <c r="B71" t="s">
        <v>111</v>
      </c>
      <c r="C71" s="17">
        <v>0.42162285970121799</v>
      </c>
      <c r="D71" s="17">
        <v>0.44504414644143098</v>
      </c>
      <c r="E71" s="17">
        <v>0.39974239601449302</v>
      </c>
      <c r="F71" s="17"/>
      <c r="G71" s="17">
        <v>0.33082922009290699</v>
      </c>
      <c r="H71" s="17">
        <v>0.39322955328057801</v>
      </c>
      <c r="I71" s="17">
        <v>0.41056075820435101</v>
      </c>
      <c r="J71" s="17">
        <v>0.42154182289616499</v>
      </c>
      <c r="K71" s="17">
        <v>0.427505537560047</v>
      </c>
      <c r="L71" s="17">
        <v>0.50926343959977904</v>
      </c>
      <c r="M71" s="17"/>
      <c r="N71" s="17">
        <v>0.42660313058288202</v>
      </c>
      <c r="O71" s="17">
        <v>0.41008736596930501</v>
      </c>
      <c r="P71" s="17">
        <v>0.44516943761737499</v>
      </c>
      <c r="Q71" s="17">
        <v>0.40742199883938601</v>
      </c>
      <c r="R71" s="17"/>
      <c r="S71" s="17">
        <v>0.27436121254970303</v>
      </c>
      <c r="T71" s="17">
        <v>0.49923464601196899</v>
      </c>
      <c r="U71" s="17">
        <v>0.386427919457075</v>
      </c>
      <c r="V71" s="17">
        <v>0.458234215988223</v>
      </c>
      <c r="W71" s="17">
        <v>0.43939434623592399</v>
      </c>
      <c r="X71" s="17">
        <v>0.43087538740340298</v>
      </c>
      <c r="Y71" s="17">
        <v>0.42718407044312801</v>
      </c>
      <c r="Z71" s="17">
        <v>0.43383793626880002</v>
      </c>
      <c r="AA71" s="17">
        <v>0.45470202766818202</v>
      </c>
      <c r="AB71" s="17">
        <v>0.49002688798652499</v>
      </c>
      <c r="AC71" s="17"/>
      <c r="AD71" s="17">
        <v>0.44119666237821897</v>
      </c>
      <c r="AE71" s="17">
        <v>0.39292519037719098</v>
      </c>
      <c r="AF71" s="17">
        <v>0.53340509319699303</v>
      </c>
      <c r="AG71" s="17">
        <v>0.41971883336487698</v>
      </c>
      <c r="AH71" s="17"/>
      <c r="AI71" s="17">
        <v>0.43662853266964702</v>
      </c>
      <c r="AJ71" s="17">
        <v>0.38575696463065601</v>
      </c>
      <c r="AK71" s="17">
        <v>0.49473132136836001</v>
      </c>
      <c r="AL71" s="17"/>
      <c r="AM71" s="17">
        <v>0.36053723660131798</v>
      </c>
      <c r="AN71" s="17">
        <v>0.44545759247274302</v>
      </c>
      <c r="AO71" s="17">
        <v>0.44984825260993999</v>
      </c>
      <c r="AP71" s="17"/>
      <c r="AQ71" s="17">
        <v>0.41842933738971799</v>
      </c>
      <c r="AR71" s="17">
        <v>0.42583290493875797</v>
      </c>
      <c r="AS71" s="17">
        <v>0.45703339595067</v>
      </c>
      <c r="AT71" s="17">
        <v>0.35521667266521101</v>
      </c>
      <c r="AU71" s="17">
        <v>0.34564380036562198</v>
      </c>
    </row>
    <row r="72" spans="2:47" x14ac:dyDescent="0.3">
      <c r="B72" t="s">
        <v>112</v>
      </c>
      <c r="C72" s="17">
        <v>0.21019250923848901</v>
      </c>
      <c r="D72" s="17">
        <v>0.229059195569008</v>
      </c>
      <c r="E72" s="17">
        <v>0.19230477305678401</v>
      </c>
      <c r="F72" s="17"/>
      <c r="G72" s="17">
        <v>9.6756259674021405E-2</v>
      </c>
      <c r="H72" s="17">
        <v>0.12792181772212599</v>
      </c>
      <c r="I72" s="17">
        <v>0.123917583542149</v>
      </c>
      <c r="J72" s="17">
        <v>0.21704385262505499</v>
      </c>
      <c r="K72" s="17">
        <v>0.266408429126818</v>
      </c>
      <c r="L72" s="17">
        <v>0.377452403851045</v>
      </c>
      <c r="M72" s="17"/>
      <c r="N72" s="17">
        <v>0.159327146034801</v>
      </c>
      <c r="O72" s="17">
        <v>0.171759820824541</v>
      </c>
      <c r="P72" s="17">
        <v>0.28279771798931802</v>
      </c>
      <c r="Q72" s="17">
        <v>0.23382914108318101</v>
      </c>
      <c r="R72" s="17"/>
      <c r="S72" s="17">
        <v>0.14459701121128701</v>
      </c>
      <c r="T72" s="17">
        <v>0.2074666679147</v>
      </c>
      <c r="U72" s="17">
        <v>0.22475671312623799</v>
      </c>
      <c r="V72" s="17">
        <v>0.23526878967482101</v>
      </c>
      <c r="W72" s="17">
        <v>0.20967326437568801</v>
      </c>
      <c r="X72" s="17">
        <v>0.220211729057853</v>
      </c>
      <c r="Y72" s="17">
        <v>0.27904990843768601</v>
      </c>
      <c r="Z72" s="17">
        <v>0.31543368555317097</v>
      </c>
      <c r="AA72" s="17">
        <v>0.18292523044089101</v>
      </c>
      <c r="AB72" s="17">
        <v>0.18070933014277599</v>
      </c>
      <c r="AC72" s="17"/>
      <c r="AD72" s="17">
        <v>0.29167492988480898</v>
      </c>
      <c r="AE72" s="17">
        <v>0.13599449505144701</v>
      </c>
      <c r="AF72" s="17">
        <v>0.45356955582765601</v>
      </c>
      <c r="AG72" s="17">
        <v>0.13628000986664501</v>
      </c>
      <c r="AH72" s="17"/>
      <c r="AI72" s="17">
        <v>0.22950583502824801</v>
      </c>
      <c r="AJ72" s="17">
        <v>0.10968947399060699</v>
      </c>
      <c r="AK72" s="17">
        <v>0.42713481964996097</v>
      </c>
      <c r="AL72" s="17"/>
      <c r="AM72" s="17">
        <v>8.0285678113217407E-2</v>
      </c>
      <c r="AN72" s="17">
        <v>0.220039180921169</v>
      </c>
      <c r="AO72" s="17">
        <v>0.29831791125980101</v>
      </c>
      <c r="AP72" s="17"/>
      <c r="AQ72" s="17">
        <v>0.28492903157072003</v>
      </c>
      <c r="AR72" s="17">
        <v>0.207996912801066</v>
      </c>
      <c r="AS72" s="17">
        <v>0.137923403697369</v>
      </c>
      <c r="AT72" s="17">
        <v>0.127995214172584</v>
      </c>
      <c r="AU72" s="17">
        <v>0.16401487430365499</v>
      </c>
    </row>
    <row r="73" spans="2:47" x14ac:dyDescent="0.3">
      <c r="B73" t="s">
        <v>113</v>
      </c>
      <c r="C73" s="17">
        <v>0.17594799591490901</v>
      </c>
      <c r="D73" s="17">
        <v>0.14134517920977999</v>
      </c>
      <c r="E73" s="17">
        <v>0.20989282870836801</v>
      </c>
      <c r="F73" s="17"/>
      <c r="G73" s="17">
        <v>0.234782783537511</v>
      </c>
      <c r="H73" s="17">
        <v>0.24913271883080701</v>
      </c>
      <c r="I73" s="17">
        <v>0.20943137863903899</v>
      </c>
      <c r="J73" s="17">
        <v>0.14922420525834901</v>
      </c>
      <c r="K73" s="17">
        <v>7.0737156567163201E-2</v>
      </c>
      <c r="L73" s="17">
        <v>0.14358265985138999</v>
      </c>
      <c r="M73" s="17"/>
      <c r="N73" s="17">
        <v>0.21602371423890199</v>
      </c>
      <c r="O73" s="17">
        <v>0.19080797088072901</v>
      </c>
      <c r="P73" s="17">
        <v>0.143490389533933</v>
      </c>
      <c r="Q73" s="17">
        <v>0.14539433811861699</v>
      </c>
      <c r="R73" s="17"/>
      <c r="S73" s="17">
        <v>0.20009488874752901</v>
      </c>
      <c r="T73" s="17">
        <v>0.22906467769802599</v>
      </c>
      <c r="U73" s="17">
        <v>0.12576941557858501</v>
      </c>
      <c r="V73" s="17">
        <v>0.207660773535951</v>
      </c>
      <c r="W73" s="17">
        <v>0.13837259506010199</v>
      </c>
      <c r="X73" s="17">
        <v>0.194300077730274</v>
      </c>
      <c r="Y73" s="17">
        <v>0.102048552088088</v>
      </c>
      <c r="Z73" s="17">
        <v>0.29078570802986398</v>
      </c>
      <c r="AA73" s="17">
        <v>0.14968005665551201</v>
      </c>
      <c r="AB73" s="17">
        <v>9.5925316032965793E-2</v>
      </c>
      <c r="AC73" s="17"/>
      <c r="AD73" s="17">
        <v>0.17006892795351</v>
      </c>
      <c r="AE73" s="17">
        <v>0.222025355365425</v>
      </c>
      <c r="AF73" s="17">
        <v>8.55604789080468E-2</v>
      </c>
      <c r="AG73" s="17">
        <v>0.16240995709557901</v>
      </c>
      <c r="AH73" s="17"/>
      <c r="AI73" s="17">
        <v>0.1861038242843</v>
      </c>
      <c r="AJ73" s="17">
        <v>0.19667502866331499</v>
      </c>
      <c r="AK73" s="17">
        <v>0.153946657549316</v>
      </c>
      <c r="AL73" s="17"/>
      <c r="AM73" s="17">
        <v>0.197647145272518</v>
      </c>
      <c r="AN73" s="17">
        <v>0.161176022046293</v>
      </c>
      <c r="AO73" s="17">
        <v>0.18732860680458099</v>
      </c>
      <c r="AP73" s="17"/>
      <c r="AQ73" s="17">
        <v>0.14718883155540999</v>
      </c>
      <c r="AR73" s="17">
        <v>0.18781630724588699</v>
      </c>
      <c r="AS73" s="17">
        <v>0.20442313753778499</v>
      </c>
      <c r="AT73" s="17">
        <v>0.25427987422396098</v>
      </c>
      <c r="AU73" s="17">
        <v>0.210680638774014</v>
      </c>
    </row>
    <row r="74" spans="2:47" x14ac:dyDescent="0.3">
      <c r="B74" t="s">
        <v>114</v>
      </c>
      <c r="C74" s="17">
        <v>0.12327040167751201</v>
      </c>
      <c r="D74" s="17">
        <v>0.16585798681164199</v>
      </c>
      <c r="E74" s="17">
        <v>8.2181088855275905E-2</v>
      </c>
      <c r="F74" s="17"/>
      <c r="G74" s="17">
        <v>0.15141707077323599</v>
      </c>
      <c r="H74" s="17">
        <v>0.224659108136046</v>
      </c>
      <c r="I74" s="17">
        <v>0.15365158904016801</v>
      </c>
      <c r="J74" s="17">
        <v>8.2561466108457895E-2</v>
      </c>
      <c r="K74" s="17">
        <v>0.10239721083532199</v>
      </c>
      <c r="L74" s="17">
        <v>4.5509111650386097E-2</v>
      </c>
      <c r="M74" s="17"/>
      <c r="N74" s="17">
        <v>0.19317950627334499</v>
      </c>
      <c r="O74" s="17">
        <v>0.112405556669152</v>
      </c>
      <c r="P74" s="17">
        <v>7.8696822535937197E-2</v>
      </c>
      <c r="Q74" s="17">
        <v>9.7056453881067803E-2</v>
      </c>
      <c r="R74" s="17"/>
      <c r="S74" s="17">
        <v>0.203675284578194</v>
      </c>
      <c r="T74" s="17">
        <v>0.101965507279903</v>
      </c>
      <c r="U74" s="17">
        <v>0.12556291977735501</v>
      </c>
      <c r="V74" s="17">
        <v>8.4784277989730802E-2</v>
      </c>
      <c r="W74" s="17">
        <v>0.103052632216501</v>
      </c>
      <c r="X74" s="17">
        <v>0.12454957753599299</v>
      </c>
      <c r="Y74" s="17">
        <v>9.5425478081520798E-2</v>
      </c>
      <c r="Z74" s="17">
        <v>0.13841928902500999</v>
      </c>
      <c r="AA74" s="17">
        <v>9.5617517337870994E-2</v>
      </c>
      <c r="AB74" s="17">
        <v>0.138206051440808</v>
      </c>
      <c r="AC74" s="17"/>
      <c r="AD74" s="17">
        <v>0.111450544787059</v>
      </c>
      <c r="AE74" s="17">
        <v>0.15452762732627301</v>
      </c>
      <c r="AF74" s="17">
        <v>0.102388072471715</v>
      </c>
      <c r="AG74" s="17">
        <v>0.114038685093433</v>
      </c>
      <c r="AH74" s="17"/>
      <c r="AI74" s="17">
        <v>0.109647261214201</v>
      </c>
      <c r="AJ74" s="17">
        <v>0.202476994113688</v>
      </c>
      <c r="AK74" s="17">
        <v>6.4682172255791107E-2</v>
      </c>
      <c r="AL74" s="17"/>
      <c r="AM74" s="17">
        <v>0.116839954909186</v>
      </c>
      <c r="AN74" s="17">
        <v>0.12354170676203299</v>
      </c>
      <c r="AO74" s="17">
        <v>0.13761111246084201</v>
      </c>
      <c r="AP74" s="17"/>
      <c r="AQ74" s="17">
        <v>8.1615046458909393E-2</v>
      </c>
      <c r="AR74" s="17">
        <v>9.0720805119525502E-2</v>
      </c>
      <c r="AS74" s="17">
        <v>0.158604003786429</v>
      </c>
      <c r="AT74" s="17">
        <v>0.20894084979441499</v>
      </c>
      <c r="AU74" s="17">
        <v>0.26345181504075499</v>
      </c>
    </row>
    <row r="75" spans="2:47" x14ac:dyDescent="0.3">
      <c r="B75" t="s">
        <v>77</v>
      </c>
      <c r="C75" s="17">
        <v>3.10065130788344E-2</v>
      </c>
      <c r="D75" s="17">
        <v>3.2176988669603598E-2</v>
      </c>
      <c r="E75" s="17">
        <v>2.9933169642944301E-2</v>
      </c>
      <c r="F75" s="17"/>
      <c r="G75" s="17">
        <v>3.7061078847807398E-2</v>
      </c>
      <c r="H75" s="17">
        <v>7.1229805107976604E-3</v>
      </c>
      <c r="I75" s="17">
        <v>3.22848627216187E-2</v>
      </c>
      <c r="J75" s="17">
        <v>3.59737178267725E-2</v>
      </c>
      <c r="K75" s="17">
        <v>3.1548130314820497E-2</v>
      </c>
      <c r="L75" s="17">
        <v>4.0853621777649597E-2</v>
      </c>
      <c r="M75" s="17"/>
      <c r="N75" s="17">
        <v>2.6388857694945901E-2</v>
      </c>
      <c r="O75" s="17">
        <v>3.1892758980413202E-2</v>
      </c>
      <c r="P75" s="17">
        <v>3.6494285733552699E-2</v>
      </c>
      <c r="Q75" s="17">
        <v>3.08627754812167E-2</v>
      </c>
      <c r="R75" s="17"/>
      <c r="S75" s="17">
        <v>1.36732697879386E-2</v>
      </c>
      <c r="T75" s="17">
        <v>3.9131617936848898E-2</v>
      </c>
      <c r="U75" s="17">
        <v>6.8124076329422301E-2</v>
      </c>
      <c r="V75" s="17">
        <v>3.65067900158823E-2</v>
      </c>
      <c r="W75" s="17">
        <v>1.70919833866672E-2</v>
      </c>
      <c r="X75" s="17">
        <v>2.40052491743484E-2</v>
      </c>
      <c r="Y75" s="17">
        <v>2.81103572023748E-2</v>
      </c>
      <c r="Z75" s="17">
        <v>2.6387383163485999E-2</v>
      </c>
      <c r="AA75" s="17">
        <v>2.2828798914590401E-2</v>
      </c>
      <c r="AB75" s="17">
        <v>4.7942327762834899E-2</v>
      </c>
      <c r="AC75" s="17"/>
      <c r="AD75" s="17">
        <v>6.2291336793992E-2</v>
      </c>
      <c r="AE75" s="17">
        <v>1.1800583569444301E-2</v>
      </c>
      <c r="AF75" s="17">
        <v>3.5686293162055398E-2</v>
      </c>
      <c r="AG75" s="17">
        <v>3.7002779671255898E-2</v>
      </c>
      <c r="AH75" s="17"/>
      <c r="AI75" s="17">
        <v>6.0932014424062202E-2</v>
      </c>
      <c r="AJ75" s="17">
        <v>1.9082923190204801E-2</v>
      </c>
      <c r="AK75" s="17">
        <v>3.8636529565970697E-2</v>
      </c>
      <c r="AL75" s="17"/>
      <c r="AM75" s="17">
        <v>1.51551128969901E-2</v>
      </c>
      <c r="AN75" s="17">
        <v>2.9432821841223301E-2</v>
      </c>
      <c r="AO75" s="17">
        <v>3.97894465267725E-2</v>
      </c>
      <c r="AP75" s="17"/>
      <c r="AQ75" s="17">
        <v>4.9423264623272602E-2</v>
      </c>
      <c r="AR75" s="17">
        <v>3.1461999438445798E-2</v>
      </c>
      <c r="AS75" s="17">
        <v>1.7216607416962699E-2</v>
      </c>
      <c r="AT75" s="17">
        <v>0</v>
      </c>
      <c r="AU75" s="17">
        <v>0</v>
      </c>
    </row>
    <row r="76" spans="2:47" x14ac:dyDescent="0.3">
      <c r="B76" t="s">
        <v>115</v>
      </c>
      <c r="C76" s="17">
        <v>4.4825973192456799E-2</v>
      </c>
      <c r="D76" s="17">
        <v>2.82112556957284E-2</v>
      </c>
      <c r="E76" s="17">
        <v>6.10444147731668E-2</v>
      </c>
      <c r="F76" s="17"/>
      <c r="G76" s="17">
        <v>3.4502928657553798E-2</v>
      </c>
      <c r="H76" s="17">
        <v>3.0700441905798299E-2</v>
      </c>
      <c r="I76" s="17">
        <v>2.9183634898459699E-2</v>
      </c>
      <c r="J76" s="17">
        <v>6.3558448608503904E-2</v>
      </c>
      <c r="K76" s="17">
        <v>6.3182106184771797E-2</v>
      </c>
      <c r="L76" s="17">
        <v>4.8124145527484202E-2</v>
      </c>
      <c r="M76" s="17"/>
      <c r="N76" s="17">
        <v>1.7697207107024E-2</v>
      </c>
      <c r="O76" s="17">
        <v>3.4288306519279298E-2</v>
      </c>
      <c r="P76" s="17">
        <v>6.06846668852409E-2</v>
      </c>
      <c r="Q76" s="17">
        <v>7.2025082919027997E-2</v>
      </c>
      <c r="R76" s="17"/>
      <c r="S76" s="17">
        <v>2.3588973494476501E-2</v>
      </c>
      <c r="T76" s="17">
        <v>5.0523763809462198E-2</v>
      </c>
      <c r="U76" s="17">
        <v>2.4460548136535299E-2</v>
      </c>
      <c r="V76" s="17">
        <v>8.8462046100836102E-3</v>
      </c>
      <c r="W76" s="17">
        <v>7.5488435938248194E-2</v>
      </c>
      <c r="X76" s="17">
        <v>5.6548437687232903E-2</v>
      </c>
      <c r="Y76" s="17">
        <v>6.8644431324697802E-2</v>
      </c>
      <c r="Z76" s="17">
        <v>8.0639307643317198E-2</v>
      </c>
      <c r="AA76" s="17">
        <v>4.4038306692230397E-2</v>
      </c>
      <c r="AB76" s="17">
        <v>5.7815480899376E-2</v>
      </c>
      <c r="AC76" s="17"/>
      <c r="AD76" s="17">
        <v>5.1745921515814301E-2</v>
      </c>
      <c r="AE76" s="17">
        <v>2.5938375623784999E-2</v>
      </c>
      <c r="AF76" s="17">
        <v>1.3415442425865899E-2</v>
      </c>
      <c r="AG76" s="17">
        <v>0.100035007842734</v>
      </c>
      <c r="AH76" s="17"/>
      <c r="AI76" s="17">
        <v>5.1921623751478303E-2</v>
      </c>
      <c r="AJ76" s="17">
        <v>9.5656919266044992E-3</v>
      </c>
      <c r="AK76" s="17">
        <v>3.5436763407928298E-2</v>
      </c>
      <c r="AL76" s="17"/>
      <c r="AM76" s="17">
        <v>2.0284413210416401E-2</v>
      </c>
      <c r="AN76" s="17">
        <v>4.9025452106635697E-2</v>
      </c>
      <c r="AO76" s="17">
        <v>1.4640966493729E-2</v>
      </c>
      <c r="AP76" s="17"/>
      <c r="AQ76" s="17">
        <v>5.9656358649408298E-2</v>
      </c>
      <c r="AR76" s="17">
        <v>5.64051483355699E-2</v>
      </c>
      <c r="AS76" s="17">
        <v>2.1291887207729301E-2</v>
      </c>
      <c r="AT76" s="17">
        <v>2.3779008710334899E-2</v>
      </c>
      <c r="AU76" s="17">
        <v>0</v>
      </c>
    </row>
    <row r="77" spans="2:47" x14ac:dyDescent="0.3">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row>
    <row r="78" spans="2:47" x14ac:dyDescent="0.3">
      <c r="B78" s="6" t="s">
        <v>126</v>
      </c>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row>
    <row r="79" spans="2:47" x14ac:dyDescent="0.3">
      <c r="B79" s="24" t="s">
        <v>79</v>
      </c>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row>
    <row r="80" spans="2:47" x14ac:dyDescent="0.3">
      <c r="B80" t="s">
        <v>117</v>
      </c>
      <c r="C80" s="17">
        <v>0.54492249712686702</v>
      </c>
      <c r="D80" s="17">
        <v>0.52036498832411104</v>
      </c>
      <c r="E80" s="17">
        <v>0.56783809514723804</v>
      </c>
      <c r="F80" s="17"/>
      <c r="G80" s="17">
        <v>0.33312701847382598</v>
      </c>
      <c r="H80" s="17">
        <v>0.52325904220781305</v>
      </c>
      <c r="I80" s="17">
        <v>0.52049031456547201</v>
      </c>
      <c r="J80" s="17">
        <v>0.51252583862961598</v>
      </c>
      <c r="K80" s="17">
        <v>0.67707544756775595</v>
      </c>
      <c r="L80" s="17">
        <v>0.65882774414719902</v>
      </c>
      <c r="M80" s="17"/>
      <c r="N80" s="17">
        <v>0.50090795348789297</v>
      </c>
      <c r="O80" s="17">
        <v>0.50580662459997805</v>
      </c>
      <c r="P80" s="17">
        <v>0.56654068974300498</v>
      </c>
      <c r="Q80" s="17">
        <v>0.60956535258931099</v>
      </c>
      <c r="R80" s="17"/>
      <c r="S80" s="17">
        <v>0.46913849256533602</v>
      </c>
      <c r="T80" s="17">
        <v>0.55712580853986904</v>
      </c>
      <c r="U80" s="17">
        <v>0.48785790175945698</v>
      </c>
      <c r="V80" s="17">
        <v>0.63719026342927199</v>
      </c>
      <c r="W80" s="17">
        <v>0.59627596926295301</v>
      </c>
      <c r="X80" s="17">
        <v>0.62690970544482005</v>
      </c>
      <c r="Y80" s="17">
        <v>0.52612252951597205</v>
      </c>
      <c r="Z80" s="17">
        <v>0.477458316699509</v>
      </c>
      <c r="AA80" s="17">
        <v>0.52833653293337601</v>
      </c>
      <c r="AB80" s="17">
        <v>0.55098625569136195</v>
      </c>
      <c r="AC80" s="17"/>
      <c r="AD80" s="17">
        <v>0.62706457090789103</v>
      </c>
      <c r="AE80" s="17">
        <v>0.52431929147229195</v>
      </c>
      <c r="AF80" s="17">
        <v>0.63968082582006902</v>
      </c>
      <c r="AG80" s="17">
        <v>0.47237801763684001</v>
      </c>
      <c r="AH80" s="17"/>
      <c r="AI80" s="17">
        <v>0.56528550382834997</v>
      </c>
      <c r="AJ80" s="17">
        <v>0.50966402127841204</v>
      </c>
      <c r="AK80" s="17">
        <v>0.64719312484156699</v>
      </c>
      <c r="AL80" s="17"/>
      <c r="AM80" s="17">
        <v>0.52584365197543703</v>
      </c>
      <c r="AN80" s="17">
        <v>0.58952325093241098</v>
      </c>
      <c r="AO80" s="17">
        <v>0.52737051237957</v>
      </c>
      <c r="AP80" s="17"/>
      <c r="AQ80" s="17">
        <v>0.60220732444592995</v>
      </c>
      <c r="AR80" s="17">
        <v>0.53761859737642403</v>
      </c>
      <c r="AS80" s="17">
        <v>0.48916176979235998</v>
      </c>
      <c r="AT80" s="17">
        <v>0.50637568492039797</v>
      </c>
      <c r="AU80" s="17">
        <v>0.62895960932093897</v>
      </c>
    </row>
    <row r="81" spans="2:47" x14ac:dyDescent="0.3">
      <c r="B81" t="s">
        <v>118</v>
      </c>
      <c r="C81" s="17">
        <v>0.48625781547645502</v>
      </c>
      <c r="D81" s="17">
        <v>0.49457650420288002</v>
      </c>
      <c r="E81" s="17">
        <v>0.47714219051615397</v>
      </c>
      <c r="F81" s="17"/>
      <c r="G81" s="17">
        <v>0.33476719638198099</v>
      </c>
      <c r="H81" s="17">
        <v>0.35621055008174002</v>
      </c>
      <c r="I81" s="17">
        <v>0.47404992656787998</v>
      </c>
      <c r="J81" s="17">
        <v>0.52424534100741704</v>
      </c>
      <c r="K81" s="17">
        <v>0.57989942420686102</v>
      </c>
      <c r="L81" s="17">
        <v>0.60685400849367699</v>
      </c>
      <c r="M81" s="17"/>
      <c r="N81" s="17">
        <v>0.44093307677190102</v>
      </c>
      <c r="O81" s="17">
        <v>0.456091363689686</v>
      </c>
      <c r="P81" s="17">
        <v>0.57330334772305103</v>
      </c>
      <c r="Q81" s="17">
        <v>0.47970673106813799</v>
      </c>
      <c r="R81" s="17"/>
      <c r="S81" s="17">
        <v>0.39200296549126901</v>
      </c>
      <c r="T81" s="17">
        <v>0.56613942393431205</v>
      </c>
      <c r="U81" s="17">
        <v>0.47927814921106499</v>
      </c>
      <c r="V81" s="17">
        <v>0.43317760852704701</v>
      </c>
      <c r="W81" s="17">
        <v>0.55135470986700996</v>
      </c>
      <c r="X81" s="17">
        <v>0.433677110923326</v>
      </c>
      <c r="Y81" s="17">
        <v>0.49294452033703701</v>
      </c>
      <c r="Z81" s="17">
        <v>0.53268863906187502</v>
      </c>
      <c r="AA81" s="17">
        <v>0.48548826251102101</v>
      </c>
      <c r="AB81" s="17">
        <v>0.60782382758036702</v>
      </c>
      <c r="AC81" s="17"/>
      <c r="AD81" s="17">
        <v>0.55917191308390302</v>
      </c>
      <c r="AE81" s="17">
        <v>0.42233305020774398</v>
      </c>
      <c r="AF81" s="17">
        <v>0.59736185732885205</v>
      </c>
      <c r="AG81" s="17">
        <v>0.53296539619042305</v>
      </c>
      <c r="AH81" s="17"/>
      <c r="AI81" s="17">
        <v>0.54980869485031603</v>
      </c>
      <c r="AJ81" s="17">
        <v>0.408680958599412</v>
      </c>
      <c r="AK81" s="17">
        <v>0.571719773759504</v>
      </c>
      <c r="AL81" s="17"/>
      <c r="AM81" s="17">
        <v>0.41327805927644501</v>
      </c>
      <c r="AN81" s="17">
        <v>0.51976978036926602</v>
      </c>
      <c r="AO81" s="17">
        <v>0.51139322201123205</v>
      </c>
      <c r="AP81" s="17"/>
      <c r="AQ81" s="17">
        <v>0.56222128359938806</v>
      </c>
      <c r="AR81" s="17">
        <v>0.46025292022103598</v>
      </c>
      <c r="AS81" s="17">
        <v>0.43091802918411498</v>
      </c>
      <c r="AT81" s="17">
        <v>0.417895528993178</v>
      </c>
      <c r="AU81" s="17">
        <v>0.55647320855812499</v>
      </c>
    </row>
    <row r="82" spans="2:47" x14ac:dyDescent="0.3">
      <c r="B82" t="s">
        <v>119</v>
      </c>
      <c r="C82" s="17">
        <v>0.34804129077864898</v>
      </c>
      <c r="D82" s="17">
        <v>0.392104507173267</v>
      </c>
      <c r="E82" s="17">
        <v>0.30394903532994699</v>
      </c>
      <c r="F82" s="17"/>
      <c r="G82" s="17">
        <v>0.307905019278016</v>
      </c>
      <c r="H82" s="17">
        <v>0.31661568276274599</v>
      </c>
      <c r="I82" s="17">
        <v>0.32752655396150399</v>
      </c>
      <c r="J82" s="17">
        <v>0.331810828122583</v>
      </c>
      <c r="K82" s="17">
        <v>0.35811673322030901</v>
      </c>
      <c r="L82" s="17">
        <v>0.42270847530567901</v>
      </c>
      <c r="M82" s="17"/>
      <c r="N82" s="17">
        <v>0.36283003480929499</v>
      </c>
      <c r="O82" s="17">
        <v>0.371713991498276</v>
      </c>
      <c r="P82" s="17">
        <v>0.28732087353546998</v>
      </c>
      <c r="Q82" s="17">
        <v>0.36397605478059902</v>
      </c>
      <c r="R82" s="17"/>
      <c r="S82" s="17">
        <v>0.34083111359359802</v>
      </c>
      <c r="T82" s="17">
        <v>0.42590269182507201</v>
      </c>
      <c r="U82" s="17">
        <v>0.32273321588374698</v>
      </c>
      <c r="V82" s="17">
        <v>0.38655822869669199</v>
      </c>
      <c r="W82" s="17">
        <v>0.311664183767143</v>
      </c>
      <c r="X82" s="17">
        <v>0.35374345046343803</v>
      </c>
      <c r="Y82" s="17">
        <v>0.26023484709953298</v>
      </c>
      <c r="Z82" s="17">
        <v>0.29117376660948902</v>
      </c>
      <c r="AA82" s="17">
        <v>0.324836188656486</v>
      </c>
      <c r="AB82" s="17">
        <v>0.41498671072897803</v>
      </c>
      <c r="AC82" s="17"/>
      <c r="AD82" s="17">
        <v>0.38163523988174902</v>
      </c>
      <c r="AE82" s="17">
        <v>0.34213774285577098</v>
      </c>
      <c r="AF82" s="17">
        <v>0.33717599640527601</v>
      </c>
      <c r="AG82" s="17">
        <v>0.25930287067982899</v>
      </c>
      <c r="AH82" s="17"/>
      <c r="AI82" s="17">
        <v>0.37622148642664099</v>
      </c>
      <c r="AJ82" s="17">
        <v>0.33571634982487503</v>
      </c>
      <c r="AK82" s="17">
        <v>0.398918447418386</v>
      </c>
      <c r="AL82" s="17"/>
      <c r="AM82" s="17">
        <v>0.37114207939867899</v>
      </c>
      <c r="AN82" s="17">
        <v>0.31732709998658198</v>
      </c>
      <c r="AO82" s="17">
        <v>0.380721565587956</v>
      </c>
      <c r="AP82" s="17"/>
      <c r="AQ82" s="17">
        <v>0.33939722721816101</v>
      </c>
      <c r="AR82" s="17">
        <v>0.36889980165845698</v>
      </c>
      <c r="AS82" s="17">
        <v>0.37259938659916197</v>
      </c>
      <c r="AT82" s="17">
        <v>0.25239329647522202</v>
      </c>
      <c r="AU82" s="17">
        <v>0.179471709880234</v>
      </c>
    </row>
    <row r="83" spans="2:47" x14ac:dyDescent="0.3">
      <c r="B83" t="s">
        <v>120</v>
      </c>
      <c r="C83" s="17">
        <v>0.29776917396290198</v>
      </c>
      <c r="D83" s="17">
        <v>0.27896661318201799</v>
      </c>
      <c r="E83" s="17">
        <v>0.316623767418585</v>
      </c>
      <c r="F83" s="17"/>
      <c r="G83" s="17">
        <v>0.243393320190636</v>
      </c>
      <c r="H83" s="17">
        <v>0.33193433236396302</v>
      </c>
      <c r="I83" s="17">
        <v>0.31148562276594499</v>
      </c>
      <c r="J83" s="17">
        <v>0.34896803865656301</v>
      </c>
      <c r="K83" s="17">
        <v>0.262857135107885</v>
      </c>
      <c r="L83" s="17">
        <v>0.27690931436122002</v>
      </c>
      <c r="M83" s="17"/>
      <c r="N83" s="17">
        <v>0.365044555804729</v>
      </c>
      <c r="O83" s="17">
        <v>0.301627653959056</v>
      </c>
      <c r="P83" s="17">
        <v>0.24468005731419801</v>
      </c>
      <c r="Q83" s="17">
        <v>0.27007103718807202</v>
      </c>
      <c r="R83" s="17"/>
      <c r="S83" s="17">
        <v>0.29726649873782501</v>
      </c>
      <c r="T83" s="17">
        <v>0.28741622801489303</v>
      </c>
      <c r="U83" s="17">
        <v>0.31696162435127401</v>
      </c>
      <c r="V83" s="17">
        <v>0.27244679586527998</v>
      </c>
      <c r="W83" s="17">
        <v>0.273112041089835</v>
      </c>
      <c r="X83" s="17">
        <v>0.32222590172293197</v>
      </c>
      <c r="Y83" s="17">
        <v>0.32056375346482102</v>
      </c>
      <c r="Z83" s="17">
        <v>0.26867626887215201</v>
      </c>
      <c r="AA83" s="17">
        <v>0.31571884584523702</v>
      </c>
      <c r="AB83" s="17">
        <v>0.27906208996524901</v>
      </c>
      <c r="AC83" s="17"/>
      <c r="AD83" s="17">
        <v>0.30770601952098903</v>
      </c>
      <c r="AE83" s="17">
        <v>0.37288779801662503</v>
      </c>
      <c r="AF83" s="17">
        <v>0.187113322555263</v>
      </c>
      <c r="AG83" s="17">
        <v>0.22890309733845501</v>
      </c>
      <c r="AH83" s="17"/>
      <c r="AI83" s="17">
        <v>0.29109426459926202</v>
      </c>
      <c r="AJ83" s="17">
        <v>0.38387301520675299</v>
      </c>
      <c r="AK83" s="17">
        <v>0.19886483004167199</v>
      </c>
      <c r="AL83" s="17"/>
      <c r="AM83" s="17">
        <v>0.40819099171592199</v>
      </c>
      <c r="AN83" s="17">
        <v>0.27726652440938498</v>
      </c>
      <c r="AO83" s="17">
        <v>0.28239479663119099</v>
      </c>
      <c r="AP83" s="17"/>
      <c r="AQ83" s="17">
        <v>0.254234999933037</v>
      </c>
      <c r="AR83" s="17">
        <v>0.29761128918900598</v>
      </c>
      <c r="AS83" s="17">
        <v>0.33010944825550098</v>
      </c>
      <c r="AT83" s="17">
        <v>0.37915095138635801</v>
      </c>
      <c r="AU83" s="17">
        <v>0.25265428518357902</v>
      </c>
    </row>
    <row r="84" spans="2:47" x14ac:dyDescent="0.3">
      <c r="B84" t="s">
        <v>121</v>
      </c>
      <c r="C84" s="17">
        <v>0.293005823250159</v>
      </c>
      <c r="D84" s="17">
        <v>0.33229025891984998</v>
      </c>
      <c r="E84" s="17">
        <v>0.25546669678212203</v>
      </c>
      <c r="F84" s="17"/>
      <c r="G84" s="17">
        <v>0.28035818556069297</v>
      </c>
      <c r="H84" s="17">
        <v>0.27454156637388</v>
      </c>
      <c r="I84" s="17">
        <v>0.231628114835294</v>
      </c>
      <c r="J84" s="17">
        <v>0.30023907504590402</v>
      </c>
      <c r="K84" s="17">
        <v>0.26402163822455699</v>
      </c>
      <c r="L84" s="17">
        <v>0.37939941033985097</v>
      </c>
      <c r="M84" s="17"/>
      <c r="N84" s="17">
        <v>0.29171205940039302</v>
      </c>
      <c r="O84" s="17">
        <v>0.325795711706656</v>
      </c>
      <c r="P84" s="17">
        <v>0.30341244371809001</v>
      </c>
      <c r="Q84" s="17">
        <v>0.25310473309088999</v>
      </c>
      <c r="R84" s="17"/>
      <c r="S84" s="17">
        <v>0.28291652253991101</v>
      </c>
      <c r="T84" s="17">
        <v>0.27558052847786602</v>
      </c>
      <c r="U84" s="17">
        <v>0.35846385653274299</v>
      </c>
      <c r="V84" s="17">
        <v>0.36761089354706</v>
      </c>
      <c r="W84" s="17">
        <v>0.192847861023802</v>
      </c>
      <c r="X84" s="17">
        <v>0.26424734491121799</v>
      </c>
      <c r="Y84" s="17">
        <v>0.31268570496855702</v>
      </c>
      <c r="Z84" s="17">
        <v>0.24299158764206399</v>
      </c>
      <c r="AA84" s="17">
        <v>0.32801656069097301</v>
      </c>
      <c r="AB84" s="17">
        <v>0.25131301385210603</v>
      </c>
      <c r="AC84" s="17"/>
      <c r="AD84" s="17">
        <v>0.29728627740810099</v>
      </c>
      <c r="AE84" s="17">
        <v>0.26854941508956698</v>
      </c>
      <c r="AF84" s="17">
        <v>0.35895736211624202</v>
      </c>
      <c r="AG84" s="17">
        <v>0.284916983063426</v>
      </c>
      <c r="AH84" s="17"/>
      <c r="AI84" s="17">
        <v>0.32701101220568102</v>
      </c>
      <c r="AJ84" s="17">
        <v>0.261222636387691</v>
      </c>
      <c r="AK84" s="17">
        <v>0.31375749616085602</v>
      </c>
      <c r="AL84" s="17"/>
      <c r="AM84" s="17">
        <v>0.29423188772737602</v>
      </c>
      <c r="AN84" s="17">
        <v>0.27146200499775902</v>
      </c>
      <c r="AO84" s="17">
        <v>0.31849665384387199</v>
      </c>
      <c r="AP84" s="17"/>
      <c r="AQ84" s="17">
        <v>0.26857834242240702</v>
      </c>
      <c r="AR84" s="17">
        <v>0.316994858027423</v>
      </c>
      <c r="AS84" s="17">
        <v>0.30865905775848101</v>
      </c>
      <c r="AT84" s="17">
        <v>0.245487700247327</v>
      </c>
      <c r="AU84" s="17">
        <v>0.26777242664960899</v>
      </c>
    </row>
    <row r="85" spans="2:47" x14ac:dyDescent="0.3">
      <c r="B85" t="s">
        <v>122</v>
      </c>
      <c r="C85" s="17">
        <v>0.20971019562014001</v>
      </c>
      <c r="D85" s="17">
        <v>0.19806543806316201</v>
      </c>
      <c r="E85" s="17">
        <v>0.221438427256998</v>
      </c>
      <c r="F85" s="17"/>
      <c r="G85" s="17">
        <v>0.30449682713797199</v>
      </c>
      <c r="H85" s="17">
        <v>0.24577611169562599</v>
      </c>
      <c r="I85" s="17">
        <v>0.227594817560242</v>
      </c>
      <c r="J85" s="17">
        <v>0.19089289826970399</v>
      </c>
      <c r="K85" s="17">
        <v>0.177605350040796</v>
      </c>
      <c r="L85" s="17">
        <v>0.140679591694024</v>
      </c>
      <c r="M85" s="17"/>
      <c r="N85" s="17">
        <v>0.24895742005299001</v>
      </c>
      <c r="O85" s="17">
        <v>0.21081090235814601</v>
      </c>
      <c r="P85" s="17">
        <v>0.18242969672170201</v>
      </c>
      <c r="Q85" s="17">
        <v>0.19437950116816599</v>
      </c>
      <c r="R85" s="17"/>
      <c r="S85" s="17">
        <v>0.25928133298211498</v>
      </c>
      <c r="T85" s="17">
        <v>0.200027195037946</v>
      </c>
      <c r="U85" s="17">
        <v>0.21940851181641599</v>
      </c>
      <c r="V85" s="17">
        <v>0.191608495532022</v>
      </c>
      <c r="W85" s="17">
        <v>0.227720600673081</v>
      </c>
      <c r="X85" s="17">
        <v>0.17533140885995899</v>
      </c>
      <c r="Y85" s="17">
        <v>0.16760423970185401</v>
      </c>
      <c r="Z85" s="17">
        <v>0.27737770493283198</v>
      </c>
      <c r="AA85" s="17">
        <v>0.21288220786142001</v>
      </c>
      <c r="AB85" s="17">
        <v>0.155440368556197</v>
      </c>
      <c r="AC85" s="17"/>
      <c r="AD85" s="17">
        <v>0.16654640872051399</v>
      </c>
      <c r="AE85" s="17">
        <v>0.26853979616760199</v>
      </c>
      <c r="AF85" s="17">
        <v>0.16134866551138699</v>
      </c>
      <c r="AG85" s="17">
        <v>0.163488881841068</v>
      </c>
      <c r="AH85" s="17"/>
      <c r="AI85" s="17">
        <v>0.18365680919520999</v>
      </c>
      <c r="AJ85" s="17">
        <v>0.26938514808396702</v>
      </c>
      <c r="AK85" s="17">
        <v>0.155744704870107</v>
      </c>
      <c r="AL85" s="17"/>
      <c r="AM85" s="17">
        <v>0.31697225621225</v>
      </c>
      <c r="AN85" s="17">
        <v>0.192962559575867</v>
      </c>
      <c r="AO85" s="17">
        <v>0.17910742322835599</v>
      </c>
      <c r="AP85" s="17"/>
      <c r="AQ85" s="17">
        <v>0.16574461170181501</v>
      </c>
      <c r="AR85" s="17">
        <v>0.19132012963509001</v>
      </c>
      <c r="AS85" s="17">
        <v>0.25031262437951701</v>
      </c>
      <c r="AT85" s="17">
        <v>0.31843531390310997</v>
      </c>
      <c r="AU85" s="17">
        <v>0.29117511029484699</v>
      </c>
    </row>
    <row r="86" spans="2:47" x14ac:dyDescent="0.3">
      <c r="B86" t="s">
        <v>123</v>
      </c>
      <c r="C86" s="17">
        <v>0.19200242240117099</v>
      </c>
      <c r="D86" s="17">
        <v>0.21230737836680499</v>
      </c>
      <c r="E86" s="17">
        <v>0.17268172996512501</v>
      </c>
      <c r="F86" s="17"/>
      <c r="G86" s="17">
        <v>0.25784471980843299</v>
      </c>
      <c r="H86" s="17">
        <v>0.226921506966237</v>
      </c>
      <c r="I86" s="17">
        <v>0.19805571515687201</v>
      </c>
      <c r="J86" s="17">
        <v>0.21834480134459999</v>
      </c>
      <c r="K86" s="17">
        <v>0.13360412640577299</v>
      </c>
      <c r="L86" s="17">
        <v>0.13358029715824399</v>
      </c>
      <c r="M86" s="17"/>
      <c r="N86" s="17">
        <v>0.19302978322997499</v>
      </c>
      <c r="O86" s="17">
        <v>0.227277303729742</v>
      </c>
      <c r="P86" s="17">
        <v>0.18595354116971</v>
      </c>
      <c r="Q86" s="17">
        <v>0.163370060056056</v>
      </c>
      <c r="R86" s="17"/>
      <c r="S86" s="17">
        <v>0.24847926794349001</v>
      </c>
      <c r="T86" s="17">
        <v>0.139712147714524</v>
      </c>
      <c r="U86" s="17">
        <v>0.22850103976103001</v>
      </c>
      <c r="V86" s="17">
        <v>0.19201600116926601</v>
      </c>
      <c r="W86" s="17">
        <v>0.101216712455394</v>
      </c>
      <c r="X86" s="17">
        <v>0.216695301880242</v>
      </c>
      <c r="Y86" s="17">
        <v>0.191370088438128</v>
      </c>
      <c r="Z86" s="17">
        <v>0.23022648132535001</v>
      </c>
      <c r="AA86" s="17">
        <v>0.18801854890379699</v>
      </c>
      <c r="AB86" s="17">
        <v>0.17268938960730701</v>
      </c>
      <c r="AC86" s="17"/>
      <c r="AD86" s="17">
        <v>0.17695718009497999</v>
      </c>
      <c r="AE86" s="17">
        <v>0.19982771743127201</v>
      </c>
      <c r="AF86" s="17">
        <v>0.25524766143301503</v>
      </c>
      <c r="AG86" s="17">
        <v>0.11654069666999101</v>
      </c>
      <c r="AH86" s="17"/>
      <c r="AI86" s="17">
        <v>0.181664718301221</v>
      </c>
      <c r="AJ86" s="17">
        <v>0.21722907918787801</v>
      </c>
      <c r="AK86" s="17">
        <v>0.196787257231964</v>
      </c>
      <c r="AL86" s="17"/>
      <c r="AM86" s="17">
        <v>0.14763178797173901</v>
      </c>
      <c r="AN86" s="17">
        <v>0.21049166017315299</v>
      </c>
      <c r="AO86" s="17">
        <v>0.214935194122403</v>
      </c>
      <c r="AP86" s="17"/>
      <c r="AQ86" s="17">
        <v>0.15844452017551799</v>
      </c>
      <c r="AR86" s="17">
        <v>0.17351428010627901</v>
      </c>
      <c r="AS86" s="17">
        <v>0.21928729015711501</v>
      </c>
      <c r="AT86" s="17">
        <v>0.197398793289283</v>
      </c>
      <c r="AU86" s="17">
        <v>0.23203890540707101</v>
      </c>
    </row>
    <row r="87" spans="2:47" x14ac:dyDescent="0.3">
      <c r="B87" t="s">
        <v>124</v>
      </c>
      <c r="C87" s="17">
        <v>0.110491582575714</v>
      </c>
      <c r="D87" s="17">
        <v>9.5715676932716501E-2</v>
      </c>
      <c r="E87" s="17">
        <v>0.125058155413101</v>
      </c>
      <c r="F87" s="17"/>
      <c r="G87" s="17">
        <v>0.215290655627079</v>
      </c>
      <c r="H87" s="17">
        <v>0.165389043585256</v>
      </c>
      <c r="I87" s="17">
        <v>9.4324287814998506E-2</v>
      </c>
      <c r="J87" s="17">
        <v>6.0697088290388099E-2</v>
      </c>
      <c r="K87" s="17">
        <v>6.4212750766145105E-2</v>
      </c>
      <c r="L87" s="17">
        <v>8.1819107627915694E-2</v>
      </c>
      <c r="M87" s="17"/>
      <c r="N87" s="17">
        <v>0.114779460895002</v>
      </c>
      <c r="O87" s="17">
        <v>0.107695872723873</v>
      </c>
      <c r="P87" s="17">
        <v>0.125642456993317</v>
      </c>
      <c r="Q87" s="17">
        <v>8.9114723982192001E-2</v>
      </c>
      <c r="R87" s="17"/>
      <c r="S87" s="17">
        <v>0.166604844288785</v>
      </c>
      <c r="T87" s="17">
        <v>7.2271792300491897E-2</v>
      </c>
      <c r="U87" s="17">
        <v>0.13664830300325101</v>
      </c>
      <c r="V87" s="17">
        <v>6.0172096700213E-2</v>
      </c>
      <c r="W87" s="17">
        <v>9.7805553640928605E-2</v>
      </c>
      <c r="X87" s="17">
        <v>7.5247210264793501E-2</v>
      </c>
      <c r="Y87" s="17">
        <v>0.14251233374257</v>
      </c>
      <c r="Z87" s="17">
        <v>0.115223257452175</v>
      </c>
      <c r="AA87" s="17">
        <v>0.14888024025896501</v>
      </c>
      <c r="AB87" s="17">
        <v>4.3260413950903798E-2</v>
      </c>
      <c r="AC87" s="17"/>
      <c r="AD87" s="17">
        <v>9.5629830007529407E-2</v>
      </c>
      <c r="AE87" s="17">
        <v>0.14562282840753599</v>
      </c>
      <c r="AF87" s="17">
        <v>5.47987279943579E-2</v>
      </c>
      <c r="AG87" s="17">
        <v>8.1046364358888706E-2</v>
      </c>
      <c r="AH87" s="17"/>
      <c r="AI87" s="17">
        <v>0.104793000830442</v>
      </c>
      <c r="AJ87" s="17">
        <v>0.158602598882949</v>
      </c>
      <c r="AK87" s="17">
        <v>8.08199952484175E-2</v>
      </c>
      <c r="AL87" s="17"/>
      <c r="AM87" s="17">
        <v>0.10264719089772401</v>
      </c>
      <c r="AN87" s="17">
        <v>0.10040737841967801</v>
      </c>
      <c r="AO87" s="17">
        <v>0.122751979155529</v>
      </c>
      <c r="AP87" s="17"/>
      <c r="AQ87" s="17">
        <v>8.9453324578884205E-2</v>
      </c>
      <c r="AR87" s="17">
        <v>8.9428331535181593E-2</v>
      </c>
      <c r="AS87" s="17">
        <v>0.133707195805783</v>
      </c>
      <c r="AT87" s="17">
        <v>0.16954615789525701</v>
      </c>
      <c r="AU87" s="17">
        <v>0.11497611035833701</v>
      </c>
    </row>
    <row r="88" spans="2:47" x14ac:dyDescent="0.3">
      <c r="B88" t="s">
        <v>125</v>
      </c>
      <c r="C88" s="17">
        <v>9.8377510655880004E-2</v>
      </c>
      <c r="D88" s="17">
        <v>0.10367881930202499</v>
      </c>
      <c r="E88" s="17">
        <v>9.3430927103661701E-2</v>
      </c>
      <c r="F88" s="17"/>
      <c r="G88" s="17">
        <v>0.115505662120497</v>
      </c>
      <c r="H88" s="17">
        <v>0.18196972970801101</v>
      </c>
      <c r="I88" s="17">
        <v>8.7115992104593795E-2</v>
      </c>
      <c r="J88" s="17">
        <v>6.3617321343920993E-2</v>
      </c>
      <c r="K88" s="17">
        <v>8.6099615006867497E-2</v>
      </c>
      <c r="L88" s="17">
        <v>6.5244980270003403E-2</v>
      </c>
      <c r="M88" s="17"/>
      <c r="N88" s="17">
        <v>0.12198705725678401</v>
      </c>
      <c r="O88" s="17">
        <v>9.5032787350936704E-2</v>
      </c>
      <c r="P88" s="17">
        <v>0.11270166057653599</v>
      </c>
      <c r="Q88" s="17">
        <v>6.57200108469852E-2</v>
      </c>
      <c r="R88" s="17"/>
      <c r="S88" s="17">
        <v>0.12911019145171601</v>
      </c>
      <c r="T88" s="17">
        <v>6.0154770958041601E-2</v>
      </c>
      <c r="U88" s="17">
        <v>0.120580877083832</v>
      </c>
      <c r="V88" s="17">
        <v>6.5900844509104606E-2</v>
      </c>
      <c r="W88" s="17">
        <v>0.13295461132616701</v>
      </c>
      <c r="X88" s="17">
        <v>0.16289706591858899</v>
      </c>
      <c r="Y88" s="17">
        <v>9.8786187543051698E-2</v>
      </c>
      <c r="Z88" s="17">
        <v>9.3482879783501199E-2</v>
      </c>
      <c r="AA88" s="17">
        <v>7.6613908202772904E-2</v>
      </c>
      <c r="AB88" s="17">
        <v>2.0800008861421498E-2</v>
      </c>
      <c r="AC88" s="17"/>
      <c r="AD88" s="17">
        <v>7.2060688490621902E-2</v>
      </c>
      <c r="AE88" s="17">
        <v>0.11274164325222601</v>
      </c>
      <c r="AF88" s="17">
        <v>0.12404459764009899</v>
      </c>
      <c r="AG88" s="17">
        <v>5.3756470882728301E-2</v>
      </c>
      <c r="AH88" s="17"/>
      <c r="AI88" s="17">
        <v>6.5655397318969397E-2</v>
      </c>
      <c r="AJ88" s="17">
        <v>0.12795824401898401</v>
      </c>
      <c r="AK88" s="17">
        <v>0.12781786777649501</v>
      </c>
      <c r="AL88" s="17"/>
      <c r="AM88" s="17">
        <v>8.9624537257209605E-2</v>
      </c>
      <c r="AN88" s="17">
        <v>0.10650860881535699</v>
      </c>
      <c r="AO88" s="17">
        <v>0.110820622052622</v>
      </c>
      <c r="AP88" s="17"/>
      <c r="AQ88" s="17">
        <v>7.6627062621953901E-2</v>
      </c>
      <c r="AR88" s="17">
        <v>7.9607464707952005E-2</v>
      </c>
      <c r="AS88" s="17">
        <v>0.120697608933433</v>
      </c>
      <c r="AT88" s="17">
        <v>0.14808835012251101</v>
      </c>
      <c r="AU88" s="17">
        <v>0.21806878681896799</v>
      </c>
    </row>
    <row r="89" spans="2:47" x14ac:dyDescent="0.3">
      <c r="B89" t="s">
        <v>94</v>
      </c>
      <c r="C89" s="17">
        <v>4.7106240476525001E-2</v>
      </c>
      <c r="D89" s="17">
        <v>2.90999836612327E-2</v>
      </c>
      <c r="E89" s="17">
        <v>6.4680045546999604E-2</v>
      </c>
      <c r="F89" s="17"/>
      <c r="G89" s="17">
        <v>7.1303910497380205E-2</v>
      </c>
      <c r="H89" s="17">
        <v>3.6600942361340399E-2</v>
      </c>
      <c r="I89" s="17">
        <v>5.3550925196001797E-2</v>
      </c>
      <c r="J89" s="17">
        <v>4.22142655745366E-2</v>
      </c>
      <c r="K89" s="17">
        <v>6.4419940656025701E-2</v>
      </c>
      <c r="L89" s="17">
        <v>2.6780386582525101E-2</v>
      </c>
      <c r="M89" s="17"/>
      <c r="N89" s="17">
        <v>3.9854748807394202E-2</v>
      </c>
      <c r="O89" s="17">
        <v>2.1502088754129799E-2</v>
      </c>
      <c r="P89" s="17">
        <v>5.8463946959202602E-2</v>
      </c>
      <c r="Q89" s="17">
        <v>7.2513512375251402E-2</v>
      </c>
      <c r="R89" s="17"/>
      <c r="S89" s="17">
        <v>4.2679690414037498E-2</v>
      </c>
      <c r="T89" s="17">
        <v>6.1050859943254598E-2</v>
      </c>
      <c r="U89" s="17">
        <v>0</v>
      </c>
      <c r="V89" s="17">
        <v>5.7224679784388E-2</v>
      </c>
      <c r="W89" s="17">
        <v>2.7540252470332299E-2</v>
      </c>
      <c r="X89" s="17">
        <v>3.05014778919224E-2</v>
      </c>
      <c r="Y89" s="17">
        <v>6.2376348571207198E-2</v>
      </c>
      <c r="Z89" s="17">
        <v>6.06352474351659E-2</v>
      </c>
      <c r="AA89" s="17">
        <v>5.0310582862238599E-2</v>
      </c>
      <c r="AB89" s="17">
        <v>9.5364296433121998E-2</v>
      </c>
      <c r="AC89" s="17"/>
      <c r="AD89" s="17">
        <v>3.59188283785426E-2</v>
      </c>
      <c r="AE89" s="17">
        <v>3.1321542952102599E-2</v>
      </c>
      <c r="AF89" s="17">
        <v>1.33938260605848E-2</v>
      </c>
      <c r="AG89" s="17">
        <v>0.142297939717137</v>
      </c>
      <c r="AH89" s="17"/>
      <c r="AI89" s="17">
        <v>3.1605495918068403E-2</v>
      </c>
      <c r="AJ89" s="17">
        <v>1.8592178149000198E-2</v>
      </c>
      <c r="AK89" s="17">
        <v>1.73588380416731E-2</v>
      </c>
      <c r="AL89" s="17"/>
      <c r="AM89" s="17">
        <v>2.26839177669079E-2</v>
      </c>
      <c r="AN89" s="17">
        <v>4.67704371069785E-2</v>
      </c>
      <c r="AO89" s="17">
        <v>2.50977944533478E-2</v>
      </c>
      <c r="AP89" s="17"/>
      <c r="AQ89" s="17">
        <v>5.4670002939583802E-2</v>
      </c>
      <c r="AR89" s="17">
        <v>6.4069372088998003E-2</v>
      </c>
      <c r="AS89" s="17">
        <v>3.6743879629138401E-2</v>
      </c>
      <c r="AT89" s="17">
        <v>4.5615923204981999E-2</v>
      </c>
      <c r="AU89" s="17">
        <v>0</v>
      </c>
    </row>
    <row r="90" spans="2:47" x14ac:dyDescent="0.3">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row>
    <row r="91" spans="2:47" x14ac:dyDescent="0.3">
      <c r="B91" s="6" t="s">
        <v>129</v>
      </c>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row>
    <row r="92" spans="2:47" x14ac:dyDescent="0.3">
      <c r="B92" s="24" t="s">
        <v>79</v>
      </c>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row>
    <row r="93" spans="2:47" x14ac:dyDescent="0.3">
      <c r="B93" t="s">
        <v>127</v>
      </c>
      <c r="C93" s="17">
        <v>0.49142674208562998</v>
      </c>
      <c r="D93" s="17">
        <v>0.50382904965668696</v>
      </c>
      <c r="E93" s="17">
        <v>0.47835768902085701</v>
      </c>
      <c r="F93" s="17"/>
      <c r="G93" s="17">
        <v>0.60556383979268702</v>
      </c>
      <c r="H93" s="17">
        <v>0.61123029164994003</v>
      </c>
      <c r="I93" s="17">
        <v>0.56216777260065498</v>
      </c>
      <c r="J93" s="17">
        <v>0.49391436917488502</v>
      </c>
      <c r="K93" s="17">
        <v>0.346311657796257</v>
      </c>
      <c r="L93" s="17">
        <v>0.35818507360882201</v>
      </c>
      <c r="M93" s="17"/>
      <c r="N93" s="17">
        <v>0.57714108905973605</v>
      </c>
      <c r="O93" s="17">
        <v>0.53807857895731603</v>
      </c>
      <c r="P93" s="17">
        <v>0.43119556960574601</v>
      </c>
      <c r="Q93" s="17">
        <v>0.408617103167002</v>
      </c>
      <c r="R93" s="17"/>
      <c r="S93" s="17">
        <v>0.66270025844827896</v>
      </c>
      <c r="T93" s="17">
        <v>0.54991881105599705</v>
      </c>
      <c r="U93" s="17">
        <v>0.46019678639269601</v>
      </c>
      <c r="V93" s="17">
        <v>0.386383125194458</v>
      </c>
      <c r="W93" s="17">
        <v>0.50777098467229898</v>
      </c>
      <c r="X93" s="17">
        <v>0.38123636007821299</v>
      </c>
      <c r="Y93" s="17">
        <v>0.35946832302862503</v>
      </c>
      <c r="Z93" s="17">
        <v>0.46649338818924102</v>
      </c>
      <c r="AA93" s="17">
        <v>0.51009186512957205</v>
      </c>
      <c r="AB93" s="17">
        <v>0.46454863916834399</v>
      </c>
      <c r="AC93" s="17"/>
      <c r="AD93" s="17">
        <v>0.37709034037105499</v>
      </c>
      <c r="AE93" s="17">
        <v>0.60102427566338401</v>
      </c>
      <c r="AF93" s="17">
        <v>0.30596704008131498</v>
      </c>
      <c r="AG93" s="17">
        <v>0.487502205416735</v>
      </c>
      <c r="AH93" s="17"/>
      <c r="AI93" s="17">
        <v>0.41580079159736799</v>
      </c>
      <c r="AJ93" s="17">
        <v>0.63778236927615795</v>
      </c>
      <c r="AK93" s="17">
        <v>0.299268034956233</v>
      </c>
      <c r="AL93" s="17"/>
      <c r="AM93" s="17">
        <v>0.67096808565975496</v>
      </c>
      <c r="AN93" s="17">
        <v>0.47676522288954298</v>
      </c>
      <c r="AO93" s="17">
        <v>0.42039799979104298</v>
      </c>
      <c r="AP93" s="17"/>
      <c r="AQ93" s="17">
        <v>0.37277292076588497</v>
      </c>
      <c r="AR93" s="17">
        <v>0.475758564550678</v>
      </c>
      <c r="AS93" s="17">
        <v>0.58900541310321597</v>
      </c>
      <c r="AT93" s="17">
        <v>0.67501869305295603</v>
      </c>
      <c r="AU93" s="17">
        <v>0.48834798378355199</v>
      </c>
    </row>
    <row r="94" spans="2:47" x14ac:dyDescent="0.3">
      <c r="B94" t="s">
        <v>128</v>
      </c>
      <c r="C94" s="17">
        <v>0.40189956144136302</v>
      </c>
      <c r="D94" s="17">
        <v>0.41309828219001299</v>
      </c>
      <c r="E94" s="17">
        <v>0.39184337847681699</v>
      </c>
      <c r="F94" s="17"/>
      <c r="G94" s="17">
        <v>0.30353826280908702</v>
      </c>
      <c r="H94" s="17">
        <v>0.34625689859672698</v>
      </c>
      <c r="I94" s="17">
        <v>0.34279706835391999</v>
      </c>
      <c r="J94" s="17">
        <v>0.42548763244625298</v>
      </c>
      <c r="K94" s="17">
        <v>0.50115077659561602</v>
      </c>
      <c r="L94" s="17">
        <v>0.47335907877398298</v>
      </c>
      <c r="M94" s="17"/>
      <c r="N94" s="17">
        <v>0.33212866093765397</v>
      </c>
      <c r="O94" s="17">
        <v>0.39438812462696299</v>
      </c>
      <c r="P94" s="17">
        <v>0.43367643382453402</v>
      </c>
      <c r="Q94" s="17">
        <v>0.44969057226803399</v>
      </c>
      <c r="R94" s="17"/>
      <c r="S94" s="17">
        <v>0.27854815387370002</v>
      </c>
      <c r="T94" s="17">
        <v>0.33654914635313499</v>
      </c>
      <c r="U94" s="17">
        <v>0.40126205447483099</v>
      </c>
      <c r="V94" s="17">
        <v>0.50072793325470399</v>
      </c>
      <c r="W94" s="17">
        <v>0.39020987753948</v>
      </c>
      <c r="X94" s="17">
        <v>0.52446790406663302</v>
      </c>
      <c r="Y94" s="17">
        <v>0.50767292575684497</v>
      </c>
      <c r="Z94" s="17">
        <v>0.377080104167136</v>
      </c>
      <c r="AA94" s="17">
        <v>0.36747444496586801</v>
      </c>
      <c r="AB94" s="17">
        <v>0.46205517810362601</v>
      </c>
      <c r="AC94" s="17"/>
      <c r="AD94" s="17">
        <v>0.50768244807571805</v>
      </c>
      <c r="AE94" s="17">
        <v>0.32445086551036301</v>
      </c>
      <c r="AF94" s="17">
        <v>0.62773244570144004</v>
      </c>
      <c r="AG94" s="17">
        <v>0.297856712488349</v>
      </c>
      <c r="AH94" s="17"/>
      <c r="AI94" s="17">
        <v>0.48936318053267902</v>
      </c>
      <c r="AJ94" s="17">
        <v>0.30095052817860102</v>
      </c>
      <c r="AK94" s="17">
        <v>0.60378110203842805</v>
      </c>
      <c r="AL94" s="17"/>
      <c r="AM94" s="17">
        <v>0.25340264453448003</v>
      </c>
      <c r="AN94" s="17">
        <v>0.40593484390814999</v>
      </c>
      <c r="AO94" s="17">
        <v>0.50318386383958802</v>
      </c>
      <c r="AP94" s="17"/>
      <c r="AQ94" s="17">
        <v>0.51491767056600701</v>
      </c>
      <c r="AR94" s="17">
        <v>0.40619535362893</v>
      </c>
      <c r="AS94" s="17">
        <v>0.33796718850207402</v>
      </c>
      <c r="AT94" s="17">
        <v>0.25563164881906603</v>
      </c>
      <c r="AU94" s="17">
        <v>0.30667035556111599</v>
      </c>
    </row>
    <row r="95" spans="2:47" x14ac:dyDescent="0.3">
      <c r="B95" t="s">
        <v>94</v>
      </c>
      <c r="C95" s="17">
        <v>0.10667369647300699</v>
      </c>
      <c r="D95" s="17">
        <v>8.3072668153300097E-2</v>
      </c>
      <c r="E95" s="17">
        <v>0.12979893250232599</v>
      </c>
      <c r="F95" s="17"/>
      <c r="G95" s="17">
        <v>9.0897897398225805E-2</v>
      </c>
      <c r="H95" s="17">
        <v>4.2512809753332499E-2</v>
      </c>
      <c r="I95" s="17">
        <v>9.5035159045425505E-2</v>
      </c>
      <c r="J95" s="17">
        <v>8.0597998378862501E-2</v>
      </c>
      <c r="K95" s="17">
        <v>0.15253756560812701</v>
      </c>
      <c r="L95" s="17">
        <v>0.16845584761719401</v>
      </c>
      <c r="M95" s="17"/>
      <c r="N95" s="17">
        <v>9.0730250002610494E-2</v>
      </c>
      <c r="O95" s="17">
        <v>6.7533296415720798E-2</v>
      </c>
      <c r="P95" s="17">
        <v>0.13512799656971999</v>
      </c>
      <c r="Q95" s="17">
        <v>0.141692324564965</v>
      </c>
      <c r="R95" s="17"/>
      <c r="S95" s="17">
        <v>5.8751587678021702E-2</v>
      </c>
      <c r="T95" s="17">
        <v>0.11353204259086799</v>
      </c>
      <c r="U95" s="17">
        <v>0.138541159132473</v>
      </c>
      <c r="V95" s="17">
        <v>0.11288894155083801</v>
      </c>
      <c r="W95" s="17">
        <v>0.102019137788221</v>
      </c>
      <c r="X95" s="17">
        <v>9.4295735855154703E-2</v>
      </c>
      <c r="Y95" s="17">
        <v>0.13285875121453</v>
      </c>
      <c r="Z95" s="17">
        <v>0.15642650764362201</v>
      </c>
      <c r="AA95" s="17">
        <v>0.12243368990455999</v>
      </c>
      <c r="AB95" s="17">
        <v>7.3396182728029793E-2</v>
      </c>
      <c r="AC95" s="17"/>
      <c r="AD95" s="17">
        <v>0.115227211553226</v>
      </c>
      <c r="AE95" s="17">
        <v>7.4524858826252996E-2</v>
      </c>
      <c r="AF95" s="17">
        <v>6.6300514217244505E-2</v>
      </c>
      <c r="AG95" s="17">
        <v>0.214641082094917</v>
      </c>
      <c r="AH95" s="17"/>
      <c r="AI95" s="17">
        <v>9.4836027869953099E-2</v>
      </c>
      <c r="AJ95" s="17">
        <v>6.1267102545241203E-2</v>
      </c>
      <c r="AK95" s="17">
        <v>9.6950863005338797E-2</v>
      </c>
      <c r="AL95" s="17"/>
      <c r="AM95" s="17">
        <v>7.5629269805764898E-2</v>
      </c>
      <c r="AN95" s="17">
        <v>0.117299933202306</v>
      </c>
      <c r="AO95" s="17">
        <v>7.64181363693682E-2</v>
      </c>
      <c r="AP95" s="17"/>
      <c r="AQ95" s="17">
        <v>0.112309408668108</v>
      </c>
      <c r="AR95" s="17">
        <v>0.118046081820391</v>
      </c>
      <c r="AS95" s="17">
        <v>7.30273983947098E-2</v>
      </c>
      <c r="AT95" s="17">
        <v>6.93496581279784E-2</v>
      </c>
      <c r="AU95" s="17">
        <v>0.20498166065533199</v>
      </c>
    </row>
    <row r="96" spans="2:47" x14ac:dyDescent="0.3">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row>
    <row r="97" spans="2:47" x14ac:dyDescent="0.3">
      <c r="B97" s="6" t="s">
        <v>145</v>
      </c>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row>
    <row r="98" spans="2:47" x14ac:dyDescent="0.3">
      <c r="B98" s="24" t="s">
        <v>79</v>
      </c>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row>
    <row r="99" spans="2:47" x14ac:dyDescent="0.3">
      <c r="B99" t="s">
        <v>138</v>
      </c>
      <c r="C99" s="17">
        <v>0.72299771059075402</v>
      </c>
      <c r="D99" s="17">
        <v>0.69050467042081498</v>
      </c>
      <c r="E99" s="17">
        <v>0.75397696606479503</v>
      </c>
      <c r="F99" s="17"/>
      <c r="G99" s="17">
        <v>0.58352444575342</v>
      </c>
      <c r="H99" s="17">
        <v>0.55965646197010499</v>
      </c>
      <c r="I99" s="17">
        <v>0.66521965758071799</v>
      </c>
      <c r="J99" s="17">
        <v>0.79318311145301001</v>
      </c>
      <c r="K99" s="17">
        <v>0.80121846904899396</v>
      </c>
      <c r="L99" s="17">
        <v>0.88361475195600003</v>
      </c>
      <c r="M99" s="17"/>
      <c r="N99" s="17">
        <v>0.65412175129396</v>
      </c>
      <c r="O99" s="17">
        <v>0.69036328942424396</v>
      </c>
      <c r="P99" s="17">
        <v>0.765686400881049</v>
      </c>
      <c r="Q99" s="17">
        <v>0.788217451400816</v>
      </c>
      <c r="R99" s="17"/>
      <c r="S99" s="17">
        <v>0.63445054170063397</v>
      </c>
      <c r="T99" s="17">
        <v>0.74310118270133996</v>
      </c>
      <c r="U99" s="17">
        <v>0.75506037483444299</v>
      </c>
      <c r="V99" s="17">
        <v>0.81071195186431599</v>
      </c>
      <c r="W99" s="17">
        <v>0.72056139192470303</v>
      </c>
      <c r="X99" s="17">
        <v>0.71807178646272896</v>
      </c>
      <c r="Y99" s="17">
        <v>0.75277972010774097</v>
      </c>
      <c r="Z99" s="17">
        <v>0.47404730861053801</v>
      </c>
      <c r="AA99" s="17">
        <v>0.75375731012353797</v>
      </c>
      <c r="AB99" s="17">
        <v>0.80726552232160798</v>
      </c>
      <c r="AC99" s="17"/>
      <c r="AD99" s="17">
        <v>0.79865775287526897</v>
      </c>
      <c r="AE99" s="17">
        <v>0.67539145911715304</v>
      </c>
      <c r="AF99" s="17">
        <v>0.82126717585822595</v>
      </c>
      <c r="AG99" s="17">
        <v>0.69038558978365105</v>
      </c>
      <c r="AH99" s="17"/>
      <c r="AI99" s="17">
        <v>0.79499831759681805</v>
      </c>
      <c r="AJ99" s="17">
        <v>0.61848888789644096</v>
      </c>
      <c r="AK99" s="17">
        <v>0.86605349346548399</v>
      </c>
      <c r="AL99" s="17"/>
      <c r="AM99" s="17">
        <v>0.65945785534242995</v>
      </c>
      <c r="AN99" s="17">
        <v>0.77445463165717798</v>
      </c>
      <c r="AO99" s="17">
        <v>0.69176982598749204</v>
      </c>
      <c r="AP99" s="17"/>
      <c r="AQ99" s="17">
        <v>0.81435408513755903</v>
      </c>
      <c r="AR99" s="17">
        <v>0.71847212343134303</v>
      </c>
      <c r="AS99" s="17">
        <v>0.66372338531417496</v>
      </c>
      <c r="AT99" s="17">
        <v>0.61335156681522995</v>
      </c>
      <c r="AU99" s="17">
        <v>0.69024894606014398</v>
      </c>
    </row>
    <row r="100" spans="2:47" x14ac:dyDescent="0.3">
      <c r="B100" t="s">
        <v>139</v>
      </c>
      <c r="C100" s="17">
        <v>0.22425175384104301</v>
      </c>
      <c r="D100" s="17">
        <v>0.247741379704258</v>
      </c>
      <c r="E100" s="17">
        <v>0.20190509134461501</v>
      </c>
      <c r="F100" s="17"/>
      <c r="G100" s="17">
        <v>0.30507696427903302</v>
      </c>
      <c r="H100" s="17">
        <v>0.35645179905129998</v>
      </c>
      <c r="I100" s="17">
        <v>0.27431231795659</v>
      </c>
      <c r="J100" s="17">
        <v>0.180140195211383</v>
      </c>
      <c r="K100" s="17">
        <v>0.159651399436507</v>
      </c>
      <c r="L100" s="17">
        <v>0.103263030170881</v>
      </c>
      <c r="M100" s="17"/>
      <c r="N100" s="17">
        <v>0.29466274986656799</v>
      </c>
      <c r="O100" s="17">
        <v>0.27132348220365698</v>
      </c>
      <c r="P100" s="17">
        <v>0.16333432715066101</v>
      </c>
      <c r="Q100" s="17">
        <v>0.157345651200713</v>
      </c>
      <c r="R100" s="17"/>
      <c r="S100" s="17">
        <v>0.30884784904725299</v>
      </c>
      <c r="T100" s="17">
        <v>0.197466457790336</v>
      </c>
      <c r="U100" s="17">
        <v>0.19512760163829199</v>
      </c>
      <c r="V100" s="17">
        <v>0.14738031768252699</v>
      </c>
      <c r="W100" s="17">
        <v>0.194668262386192</v>
      </c>
      <c r="X100" s="17">
        <v>0.2315626487189</v>
      </c>
      <c r="Y100" s="17">
        <v>0.22673190623974801</v>
      </c>
      <c r="Z100" s="17">
        <v>0.35927908186451701</v>
      </c>
      <c r="AA100" s="17">
        <v>0.20818850380316101</v>
      </c>
      <c r="AB100" s="17">
        <v>0.192734477678392</v>
      </c>
      <c r="AC100" s="17"/>
      <c r="AD100" s="17">
        <v>0.172627972317172</v>
      </c>
      <c r="AE100" s="17">
        <v>0.27736711016578502</v>
      </c>
      <c r="AF100" s="17">
        <v>0.150986314438152</v>
      </c>
      <c r="AG100" s="17">
        <v>0.20482414166329099</v>
      </c>
      <c r="AH100" s="17"/>
      <c r="AI100" s="17">
        <v>0.175292454933587</v>
      </c>
      <c r="AJ100" s="17">
        <v>0.332626834598379</v>
      </c>
      <c r="AK100" s="17">
        <v>0.116989049148253</v>
      </c>
      <c r="AL100" s="17"/>
      <c r="AM100" s="17">
        <v>0.28888426255350502</v>
      </c>
      <c r="AN100" s="17">
        <v>0.18260074749600799</v>
      </c>
      <c r="AO100" s="17">
        <v>0.25740041856387003</v>
      </c>
      <c r="AP100" s="17"/>
      <c r="AQ100" s="17">
        <v>0.13977301979220799</v>
      </c>
      <c r="AR100" s="17">
        <v>0.21023186801401</v>
      </c>
      <c r="AS100" s="17">
        <v>0.29409496138222901</v>
      </c>
      <c r="AT100" s="17">
        <v>0.34591697202565802</v>
      </c>
      <c r="AU100" s="17">
        <v>0.30975105393985602</v>
      </c>
    </row>
    <row r="101" spans="2:47" x14ac:dyDescent="0.3">
      <c r="B101" t="s">
        <v>140</v>
      </c>
      <c r="C101" s="17">
        <v>3.1279287937429998E-2</v>
      </c>
      <c r="D101" s="17">
        <v>4.0317743371060102E-2</v>
      </c>
      <c r="E101" s="17">
        <v>2.2569181542706401E-2</v>
      </c>
      <c r="F101" s="17"/>
      <c r="G101" s="17">
        <v>8.3057080392613794E-2</v>
      </c>
      <c r="H101" s="17">
        <v>5.3220256388722201E-2</v>
      </c>
      <c r="I101" s="17">
        <v>3.5556731246466203E-2</v>
      </c>
      <c r="J101" s="17">
        <v>1.6348878503973301E-2</v>
      </c>
      <c r="K101" s="17">
        <v>1.36959889251759E-2</v>
      </c>
      <c r="L101" s="17">
        <v>0</v>
      </c>
      <c r="M101" s="17"/>
      <c r="N101" s="17">
        <v>3.5190734275688897E-2</v>
      </c>
      <c r="O101" s="17">
        <v>2.2299243352251402E-2</v>
      </c>
      <c r="P101" s="17">
        <v>4.74907480897237E-2</v>
      </c>
      <c r="Q101" s="17">
        <v>2.2753673085426401E-2</v>
      </c>
      <c r="R101" s="17"/>
      <c r="S101" s="17">
        <v>3.1165446650726802E-2</v>
      </c>
      <c r="T101" s="17">
        <v>3.9400965931278703E-2</v>
      </c>
      <c r="U101" s="17">
        <v>4.9812023527264999E-2</v>
      </c>
      <c r="V101" s="17">
        <v>3.2887848596852599E-2</v>
      </c>
      <c r="W101" s="17">
        <v>2.8251180824829799E-2</v>
      </c>
      <c r="X101" s="17">
        <v>2.1206794803065799E-2</v>
      </c>
      <c r="Y101" s="17">
        <v>1.1200311624571999E-2</v>
      </c>
      <c r="Z101" s="17">
        <v>7.96509789262934E-2</v>
      </c>
      <c r="AA101" s="17">
        <v>2.8330468237522201E-2</v>
      </c>
      <c r="AB101" s="17">
        <v>0</v>
      </c>
      <c r="AC101" s="17"/>
      <c r="AD101" s="17">
        <v>1.21160236589562E-2</v>
      </c>
      <c r="AE101" s="17">
        <v>3.8618723019390601E-2</v>
      </c>
      <c r="AF101" s="17">
        <v>2.7746509703621799E-2</v>
      </c>
      <c r="AG101" s="17">
        <v>4.64141465690368E-2</v>
      </c>
      <c r="AH101" s="17"/>
      <c r="AI101" s="17">
        <v>1.25358451614515E-2</v>
      </c>
      <c r="AJ101" s="17">
        <v>3.6929336970726999E-2</v>
      </c>
      <c r="AK101" s="17">
        <v>1.6957457386263301E-2</v>
      </c>
      <c r="AL101" s="17"/>
      <c r="AM101" s="17">
        <v>3.5080568128177003E-2</v>
      </c>
      <c r="AN101" s="17">
        <v>2.4041054607262299E-2</v>
      </c>
      <c r="AO101" s="17">
        <v>3.63030387257752E-2</v>
      </c>
      <c r="AP101" s="17"/>
      <c r="AQ101" s="17">
        <v>2.0880693289514401E-2</v>
      </c>
      <c r="AR101" s="17">
        <v>5.0781970275312303E-2</v>
      </c>
      <c r="AS101" s="17">
        <v>1.2119231454255201E-2</v>
      </c>
      <c r="AT101" s="17">
        <v>3.34362698140028E-2</v>
      </c>
      <c r="AU101" s="17">
        <v>0</v>
      </c>
    </row>
    <row r="102" spans="2:47" x14ac:dyDescent="0.3">
      <c r="B102" t="s">
        <v>141</v>
      </c>
      <c r="C102" s="17">
        <v>4.9715502528125599E-3</v>
      </c>
      <c r="D102" s="17">
        <v>7.6572949733271101E-3</v>
      </c>
      <c r="E102" s="17">
        <v>2.3746151553585E-3</v>
      </c>
      <c r="F102" s="17"/>
      <c r="G102" s="17">
        <v>1.0527810856962E-2</v>
      </c>
      <c r="H102" s="17">
        <v>1.4222422756915799E-2</v>
      </c>
      <c r="I102" s="17">
        <v>6.49421906727794E-3</v>
      </c>
      <c r="J102" s="17">
        <v>0</v>
      </c>
      <c r="K102" s="17">
        <v>0</v>
      </c>
      <c r="L102" s="17">
        <v>0</v>
      </c>
      <c r="M102" s="17"/>
      <c r="N102" s="17">
        <v>9.9022963589988199E-3</v>
      </c>
      <c r="O102" s="17">
        <v>0</v>
      </c>
      <c r="P102" s="17">
        <v>1.05581272143043E-2</v>
      </c>
      <c r="Q102" s="17">
        <v>0</v>
      </c>
      <c r="R102" s="17"/>
      <c r="S102" s="17">
        <v>9.1495612907136706E-3</v>
      </c>
      <c r="T102" s="17">
        <v>0</v>
      </c>
      <c r="U102" s="17">
        <v>0</v>
      </c>
      <c r="V102" s="17">
        <v>0</v>
      </c>
      <c r="W102" s="17">
        <v>2.8978912393942201E-2</v>
      </c>
      <c r="X102" s="17">
        <v>0</v>
      </c>
      <c r="Y102" s="17">
        <v>0</v>
      </c>
      <c r="Z102" s="17">
        <v>2.6387383163485999E-2</v>
      </c>
      <c r="AA102" s="17">
        <v>0</v>
      </c>
      <c r="AB102" s="17">
        <v>0</v>
      </c>
      <c r="AC102" s="17"/>
      <c r="AD102" s="17">
        <v>6.5743171080212904E-3</v>
      </c>
      <c r="AE102" s="17">
        <v>4.1588964247644697E-3</v>
      </c>
      <c r="AF102" s="17">
        <v>0</v>
      </c>
      <c r="AG102" s="17">
        <v>0</v>
      </c>
      <c r="AH102" s="17"/>
      <c r="AI102" s="17">
        <v>6.8021178918312398E-3</v>
      </c>
      <c r="AJ102" s="17">
        <v>9.3245151150580605E-3</v>
      </c>
      <c r="AK102" s="17">
        <v>0</v>
      </c>
      <c r="AL102" s="17"/>
      <c r="AM102" s="17">
        <v>0</v>
      </c>
      <c r="AN102" s="17">
        <v>2.80572866758323E-3</v>
      </c>
      <c r="AO102" s="17">
        <v>1.17533965058802E-2</v>
      </c>
      <c r="AP102" s="17"/>
      <c r="AQ102" s="17">
        <v>4.3878236079785502E-3</v>
      </c>
      <c r="AR102" s="17">
        <v>0</v>
      </c>
      <c r="AS102" s="17">
        <v>1.08196783687288E-2</v>
      </c>
      <c r="AT102" s="17">
        <v>0</v>
      </c>
      <c r="AU102" s="17">
        <v>0</v>
      </c>
    </row>
    <row r="103" spans="2:47" x14ac:dyDescent="0.3">
      <c r="B103" t="s">
        <v>94</v>
      </c>
      <c r="C103" s="17">
        <v>1.6499697377961E-2</v>
      </c>
      <c r="D103" s="17">
        <v>1.37789115305405E-2</v>
      </c>
      <c r="E103" s="17">
        <v>1.9174145892524499E-2</v>
      </c>
      <c r="F103" s="17"/>
      <c r="G103" s="17">
        <v>1.7813698717971099E-2</v>
      </c>
      <c r="H103" s="17">
        <v>1.6449059832957202E-2</v>
      </c>
      <c r="I103" s="17">
        <v>1.8417074148947599E-2</v>
      </c>
      <c r="J103" s="17">
        <v>1.03278148316333E-2</v>
      </c>
      <c r="K103" s="17">
        <v>2.5434142589322899E-2</v>
      </c>
      <c r="L103" s="17">
        <v>1.31222178731183E-2</v>
      </c>
      <c r="M103" s="17"/>
      <c r="N103" s="17">
        <v>6.1224682047842103E-3</v>
      </c>
      <c r="O103" s="17">
        <v>1.6013985019848E-2</v>
      </c>
      <c r="P103" s="17">
        <v>1.2930396664261899E-2</v>
      </c>
      <c r="Q103" s="17">
        <v>3.1683224313044003E-2</v>
      </c>
      <c r="R103" s="17"/>
      <c r="S103" s="17">
        <v>1.6386601310672499E-2</v>
      </c>
      <c r="T103" s="17">
        <v>2.0031393577045298E-2</v>
      </c>
      <c r="U103" s="17">
        <v>0</v>
      </c>
      <c r="V103" s="17">
        <v>9.0198818563052303E-3</v>
      </c>
      <c r="W103" s="17">
        <v>2.7540252470332299E-2</v>
      </c>
      <c r="X103" s="17">
        <v>2.91587700153055E-2</v>
      </c>
      <c r="Y103" s="17">
        <v>9.2880620279391108E-3</v>
      </c>
      <c r="Z103" s="17">
        <v>6.06352474351659E-2</v>
      </c>
      <c r="AA103" s="17">
        <v>9.72371783577935E-3</v>
      </c>
      <c r="AB103" s="17">
        <v>0</v>
      </c>
      <c r="AC103" s="17"/>
      <c r="AD103" s="17">
        <v>1.00239340405813E-2</v>
      </c>
      <c r="AE103" s="17">
        <v>4.4638112729068896E-3</v>
      </c>
      <c r="AF103" s="17">
        <v>0</v>
      </c>
      <c r="AG103" s="17">
        <v>5.8376121984021999E-2</v>
      </c>
      <c r="AH103" s="17"/>
      <c r="AI103" s="17">
        <v>1.03712644163123E-2</v>
      </c>
      <c r="AJ103" s="17">
        <v>2.6304254193948301E-3</v>
      </c>
      <c r="AK103" s="17">
        <v>0</v>
      </c>
      <c r="AL103" s="17"/>
      <c r="AM103" s="17">
        <v>1.6577313975887999E-2</v>
      </c>
      <c r="AN103" s="17">
        <v>1.6097837571968601E-2</v>
      </c>
      <c r="AO103" s="17">
        <v>2.7733202169827201E-3</v>
      </c>
      <c r="AP103" s="17"/>
      <c r="AQ103" s="17">
        <v>2.0604378172739499E-2</v>
      </c>
      <c r="AR103" s="17">
        <v>2.05140382793348E-2</v>
      </c>
      <c r="AS103" s="17">
        <v>1.9242743480612799E-2</v>
      </c>
      <c r="AT103" s="17">
        <v>7.2951913451093503E-3</v>
      </c>
      <c r="AU103" s="17">
        <v>0</v>
      </c>
    </row>
    <row r="104" spans="2:47" x14ac:dyDescent="0.3">
      <c r="B104" t="s">
        <v>142</v>
      </c>
      <c r="C104" s="17">
        <v>0.94724946443179603</v>
      </c>
      <c r="D104" s="17">
        <v>0.93824605012507201</v>
      </c>
      <c r="E104" s="17">
        <v>0.95588205740941101</v>
      </c>
      <c r="F104" s="17"/>
      <c r="G104" s="17">
        <v>0.88860141003245297</v>
      </c>
      <c r="H104" s="17">
        <v>0.91610826102140497</v>
      </c>
      <c r="I104" s="17">
        <v>0.93953197553730805</v>
      </c>
      <c r="J104" s="17">
        <v>0.97332330666439304</v>
      </c>
      <c r="K104" s="17">
        <v>0.96086986848550104</v>
      </c>
      <c r="L104" s="17">
        <v>0.98687778212688204</v>
      </c>
      <c r="M104" s="17"/>
      <c r="N104" s="17">
        <v>0.94878450116052804</v>
      </c>
      <c r="O104" s="17">
        <v>0.96168677162790095</v>
      </c>
      <c r="P104" s="17">
        <v>0.92902072803170999</v>
      </c>
      <c r="Q104" s="17">
        <v>0.94556310260152998</v>
      </c>
      <c r="R104" s="17"/>
      <c r="S104" s="17">
        <v>0.94329839074788702</v>
      </c>
      <c r="T104" s="17">
        <v>0.94056764049167596</v>
      </c>
      <c r="U104" s="17">
        <v>0.95018797647273501</v>
      </c>
      <c r="V104" s="17">
        <v>0.95809226954684201</v>
      </c>
      <c r="W104" s="17">
        <v>0.91522965431089598</v>
      </c>
      <c r="X104" s="17">
        <v>0.94963443518162904</v>
      </c>
      <c r="Y104" s="17">
        <v>0.97951162634748901</v>
      </c>
      <c r="Z104" s="17">
        <v>0.83332639047505497</v>
      </c>
      <c r="AA104" s="17">
        <v>0.96194581392669898</v>
      </c>
      <c r="AB104" s="17">
        <v>1</v>
      </c>
      <c r="AC104" s="17"/>
      <c r="AD104" s="17">
        <v>0.97128572519244105</v>
      </c>
      <c r="AE104" s="17">
        <v>0.95275856928293801</v>
      </c>
      <c r="AF104" s="17">
        <v>0.97225349029637798</v>
      </c>
      <c r="AG104" s="17">
        <v>0.89520973144694105</v>
      </c>
      <c r="AH104" s="17"/>
      <c r="AI104" s="17">
        <v>0.97029077253040497</v>
      </c>
      <c r="AJ104" s="17">
        <v>0.95111572249482002</v>
      </c>
      <c r="AK104" s="17">
        <v>0.98304254261373702</v>
      </c>
      <c r="AL104" s="17"/>
      <c r="AM104" s="17">
        <v>0.94834211789593503</v>
      </c>
      <c r="AN104" s="17">
        <v>0.95705537915318595</v>
      </c>
      <c r="AO104" s="17">
        <v>0.94917024455136201</v>
      </c>
      <c r="AP104" s="17"/>
      <c r="AQ104" s="17">
        <v>0.95412710492976804</v>
      </c>
      <c r="AR104" s="17">
        <v>0.92870399144535298</v>
      </c>
      <c r="AS104" s="17">
        <v>0.95781834669640298</v>
      </c>
      <c r="AT104" s="17">
        <v>0.95926853884088803</v>
      </c>
      <c r="AU104" s="17">
        <v>1</v>
      </c>
    </row>
    <row r="105" spans="2:47" x14ac:dyDescent="0.3">
      <c r="B105" t="s">
        <v>478</v>
      </c>
      <c r="C105" s="17">
        <f>C101+C102</f>
        <v>3.6250838190242558E-2</v>
      </c>
      <c r="D105" s="17">
        <f>D101+D102</f>
        <v>4.7975038344387211E-2</v>
      </c>
      <c r="E105" s="17">
        <f t="shared" ref="E105:AU105" si="0">E101+E102</f>
        <v>2.4943796698064902E-2</v>
      </c>
      <c r="F105" s="17"/>
      <c r="G105" s="17">
        <f t="shared" si="0"/>
        <v>9.3584891249575794E-2</v>
      </c>
      <c r="H105" s="17">
        <f t="shared" si="0"/>
        <v>6.7442679145638007E-2</v>
      </c>
      <c r="I105" s="17">
        <f t="shared" si="0"/>
        <v>4.2050950313744145E-2</v>
      </c>
      <c r="J105" s="17">
        <f t="shared" si="0"/>
        <v>1.6348878503973301E-2</v>
      </c>
      <c r="K105" s="17">
        <f t="shared" si="0"/>
        <v>1.36959889251759E-2</v>
      </c>
      <c r="L105" s="17">
        <f t="shared" si="0"/>
        <v>0</v>
      </c>
      <c r="M105" s="17"/>
      <c r="N105" s="17">
        <f t="shared" si="0"/>
        <v>4.5093030634687718E-2</v>
      </c>
      <c r="O105" s="17">
        <f t="shared" si="0"/>
        <v>2.2299243352251402E-2</v>
      </c>
      <c r="P105" s="17">
        <f t="shared" si="0"/>
        <v>5.8048875304027997E-2</v>
      </c>
      <c r="Q105" s="17">
        <f t="shared" si="0"/>
        <v>2.2753673085426401E-2</v>
      </c>
      <c r="R105" s="17"/>
      <c r="S105" s="17">
        <f t="shared" si="0"/>
        <v>4.0315007941440474E-2</v>
      </c>
      <c r="T105" s="17">
        <f t="shared" si="0"/>
        <v>3.9400965931278703E-2</v>
      </c>
      <c r="U105" s="17">
        <f t="shared" si="0"/>
        <v>4.9812023527264999E-2</v>
      </c>
      <c r="V105" s="17">
        <f t="shared" si="0"/>
        <v>3.2887848596852599E-2</v>
      </c>
      <c r="W105" s="17">
        <f t="shared" si="0"/>
        <v>5.7230093218771996E-2</v>
      </c>
      <c r="X105" s="17">
        <f t="shared" si="0"/>
        <v>2.1206794803065799E-2</v>
      </c>
      <c r="Y105" s="17">
        <f t="shared" si="0"/>
        <v>1.1200311624571999E-2</v>
      </c>
      <c r="Z105" s="17">
        <f t="shared" si="0"/>
        <v>0.1060383620897794</v>
      </c>
      <c r="AA105" s="17">
        <f t="shared" si="0"/>
        <v>2.8330468237522201E-2</v>
      </c>
      <c r="AB105" s="17">
        <f t="shared" si="0"/>
        <v>0</v>
      </c>
      <c r="AC105" s="17"/>
      <c r="AD105" s="17">
        <f t="shared" si="0"/>
        <v>1.8690340766977492E-2</v>
      </c>
      <c r="AE105" s="17">
        <f t="shared" si="0"/>
        <v>4.277761944415507E-2</v>
      </c>
      <c r="AF105" s="17">
        <f t="shared" si="0"/>
        <v>2.7746509703621799E-2</v>
      </c>
      <c r="AG105" s="17">
        <f t="shared" si="0"/>
        <v>4.64141465690368E-2</v>
      </c>
      <c r="AH105" s="17"/>
      <c r="AI105" s="17">
        <f t="shared" si="0"/>
        <v>1.9337963053282739E-2</v>
      </c>
      <c r="AJ105" s="17">
        <f t="shared" si="0"/>
        <v>4.6253852085785058E-2</v>
      </c>
      <c r="AK105" s="17">
        <f t="shared" si="0"/>
        <v>1.6957457386263301E-2</v>
      </c>
      <c r="AL105" s="17"/>
      <c r="AM105" s="17">
        <f t="shared" si="0"/>
        <v>3.5080568128177003E-2</v>
      </c>
      <c r="AN105" s="17">
        <f t="shared" si="0"/>
        <v>2.6846783274845527E-2</v>
      </c>
      <c r="AO105" s="17">
        <f t="shared" si="0"/>
        <v>4.8056435231655398E-2</v>
      </c>
      <c r="AP105" s="17"/>
      <c r="AQ105" s="17">
        <f t="shared" si="0"/>
        <v>2.5268516897492953E-2</v>
      </c>
      <c r="AR105" s="17">
        <f t="shared" si="0"/>
        <v>5.0781970275312303E-2</v>
      </c>
      <c r="AS105" s="17">
        <f t="shared" si="0"/>
        <v>2.2938909822984001E-2</v>
      </c>
      <c r="AT105" s="17">
        <f t="shared" si="0"/>
        <v>3.34362698140028E-2</v>
      </c>
      <c r="AU105" s="17">
        <f t="shared" si="0"/>
        <v>0</v>
      </c>
    </row>
    <row r="106" spans="2:47" x14ac:dyDescent="0.3">
      <c r="B106" t="s">
        <v>143</v>
      </c>
      <c r="C106" s="17">
        <f>C104-C105</f>
        <v>0.91099862624155348</v>
      </c>
      <c r="D106" s="17">
        <f t="shared" ref="D106:AU106" si="1">D104-D105</f>
        <v>0.8902710117806848</v>
      </c>
      <c r="E106" s="17">
        <f t="shared" si="1"/>
        <v>0.93093826071134611</v>
      </c>
      <c r="F106" s="17"/>
      <c r="G106" s="17">
        <f t="shared" si="1"/>
        <v>0.79501651878287716</v>
      </c>
      <c r="H106" s="17">
        <f t="shared" si="1"/>
        <v>0.84866558187576691</v>
      </c>
      <c r="I106" s="17">
        <f t="shared" si="1"/>
        <v>0.89748102522356388</v>
      </c>
      <c r="J106" s="17">
        <f t="shared" si="1"/>
        <v>0.95697442816041978</v>
      </c>
      <c r="K106" s="17">
        <f t="shared" si="1"/>
        <v>0.94717387956032517</v>
      </c>
      <c r="L106" s="17">
        <f t="shared" si="1"/>
        <v>0.98687778212688204</v>
      </c>
      <c r="M106" s="17"/>
      <c r="N106" s="17">
        <f t="shared" si="1"/>
        <v>0.90369147052584031</v>
      </c>
      <c r="O106" s="17">
        <f t="shared" si="1"/>
        <v>0.93938752827564953</v>
      </c>
      <c r="P106" s="17">
        <f t="shared" si="1"/>
        <v>0.87097185272768196</v>
      </c>
      <c r="Q106" s="17">
        <f t="shared" si="1"/>
        <v>0.92280942951610356</v>
      </c>
      <c r="R106" s="17"/>
      <c r="S106" s="17">
        <f t="shared" si="1"/>
        <v>0.90298338280644652</v>
      </c>
      <c r="T106" s="17">
        <f t="shared" si="1"/>
        <v>0.90116667456039723</v>
      </c>
      <c r="U106" s="17">
        <f t="shared" si="1"/>
        <v>0.90037595294547002</v>
      </c>
      <c r="V106" s="17">
        <f t="shared" si="1"/>
        <v>0.92520442094998945</v>
      </c>
      <c r="W106" s="17">
        <f t="shared" si="1"/>
        <v>0.85799956109212394</v>
      </c>
      <c r="X106" s="17">
        <f t="shared" si="1"/>
        <v>0.92842764037856329</v>
      </c>
      <c r="Y106" s="17">
        <f t="shared" si="1"/>
        <v>0.96831131472291698</v>
      </c>
      <c r="Z106" s="17">
        <f t="shared" si="1"/>
        <v>0.72728802838527562</v>
      </c>
      <c r="AA106" s="17">
        <f t="shared" si="1"/>
        <v>0.93361534568917681</v>
      </c>
      <c r="AB106" s="17">
        <f t="shared" si="1"/>
        <v>1</v>
      </c>
      <c r="AC106" s="17"/>
      <c r="AD106" s="17">
        <f t="shared" si="1"/>
        <v>0.95259538442546354</v>
      </c>
      <c r="AE106" s="17">
        <f t="shared" si="1"/>
        <v>0.90998094983878297</v>
      </c>
      <c r="AF106" s="17">
        <f t="shared" si="1"/>
        <v>0.94450698059275617</v>
      </c>
      <c r="AG106" s="17">
        <f t="shared" si="1"/>
        <v>0.8487955848779043</v>
      </c>
      <c r="AH106" s="17"/>
      <c r="AI106" s="17">
        <f t="shared" si="1"/>
        <v>0.95095280947712224</v>
      </c>
      <c r="AJ106" s="17">
        <f t="shared" si="1"/>
        <v>0.90486187040903499</v>
      </c>
      <c r="AK106" s="17">
        <f t="shared" si="1"/>
        <v>0.96608508522747372</v>
      </c>
      <c r="AL106" s="17"/>
      <c r="AM106" s="17">
        <f t="shared" si="1"/>
        <v>0.91326154976775809</v>
      </c>
      <c r="AN106" s="17">
        <f t="shared" si="1"/>
        <v>0.93020859587834037</v>
      </c>
      <c r="AO106" s="17">
        <f t="shared" si="1"/>
        <v>0.90111380931970664</v>
      </c>
      <c r="AP106" s="17"/>
      <c r="AQ106" s="17">
        <f t="shared" si="1"/>
        <v>0.92885858803227506</v>
      </c>
      <c r="AR106" s="17">
        <f t="shared" si="1"/>
        <v>0.8779220211700407</v>
      </c>
      <c r="AS106" s="17">
        <f t="shared" si="1"/>
        <v>0.93487943687341901</v>
      </c>
      <c r="AT106" s="17">
        <f t="shared" si="1"/>
        <v>0.9258322690268852</v>
      </c>
      <c r="AU106" s="17">
        <f t="shared" si="1"/>
        <v>1</v>
      </c>
    </row>
    <row r="107" spans="2:47" x14ac:dyDescent="0.3">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row>
    <row r="108" spans="2:47" x14ac:dyDescent="0.3">
      <c r="B108" s="6" t="s">
        <v>146</v>
      </c>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row>
    <row r="109" spans="2:47" x14ac:dyDescent="0.3">
      <c r="B109" s="24" t="s">
        <v>79</v>
      </c>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row>
    <row r="110" spans="2:47" x14ac:dyDescent="0.3">
      <c r="B110" t="s">
        <v>138</v>
      </c>
      <c r="C110" s="17">
        <v>0.46378273499948403</v>
      </c>
      <c r="D110" s="17">
        <v>0.40225305100431002</v>
      </c>
      <c r="E110" s="17">
        <v>0.52444816218744805</v>
      </c>
      <c r="F110" s="17"/>
      <c r="G110" s="17">
        <v>0.49485730879408701</v>
      </c>
      <c r="H110" s="17">
        <v>0.47164997027543898</v>
      </c>
      <c r="I110" s="17">
        <v>0.46991423260329601</v>
      </c>
      <c r="J110" s="17">
        <v>0.47734353700239401</v>
      </c>
      <c r="K110" s="17">
        <v>0.48131328053591299</v>
      </c>
      <c r="L110" s="17">
        <v>0.40928813678359599</v>
      </c>
      <c r="M110" s="17"/>
      <c r="N110" s="17">
        <v>0.53069369435237201</v>
      </c>
      <c r="O110" s="17">
        <v>0.46908510899432998</v>
      </c>
      <c r="P110" s="17">
        <v>0.41013941347598798</v>
      </c>
      <c r="Q110" s="17">
        <v>0.42618791890416502</v>
      </c>
      <c r="R110" s="17"/>
      <c r="S110" s="17">
        <v>0.51442146441294301</v>
      </c>
      <c r="T110" s="17">
        <v>0.44572548564678299</v>
      </c>
      <c r="U110" s="17">
        <v>0.44507690631181401</v>
      </c>
      <c r="V110" s="17">
        <v>0.47030475762900498</v>
      </c>
      <c r="W110" s="17">
        <v>0.44232788301481701</v>
      </c>
      <c r="X110" s="17">
        <v>0.41851421032380398</v>
      </c>
      <c r="Y110" s="17">
        <v>0.42887430530685799</v>
      </c>
      <c r="Z110" s="17">
        <v>0.45663008784630998</v>
      </c>
      <c r="AA110" s="17">
        <v>0.51659536025903496</v>
      </c>
      <c r="AB110" s="17">
        <v>0.443458076074362</v>
      </c>
      <c r="AC110" s="17"/>
      <c r="AD110" s="17">
        <v>0.463753933512984</v>
      </c>
      <c r="AE110" s="17">
        <v>0.54119354426469002</v>
      </c>
      <c r="AF110" s="17">
        <v>0.30035332049341901</v>
      </c>
      <c r="AG110" s="17">
        <v>0.44773321883059702</v>
      </c>
      <c r="AH110" s="17"/>
      <c r="AI110" s="17">
        <v>0.494730984306954</v>
      </c>
      <c r="AJ110" s="17">
        <v>0.53769549053215504</v>
      </c>
      <c r="AK110" s="17">
        <v>0.32353282143031398</v>
      </c>
      <c r="AL110" s="17"/>
      <c r="AM110" s="17">
        <v>0.60858643040910398</v>
      </c>
      <c r="AN110" s="17">
        <v>0.463023049379162</v>
      </c>
      <c r="AO110" s="17">
        <v>0.368041000952884</v>
      </c>
      <c r="AP110" s="17"/>
      <c r="AQ110" s="17">
        <v>0.40081862161903098</v>
      </c>
      <c r="AR110" s="17">
        <v>0.45593926146307201</v>
      </c>
      <c r="AS110" s="17">
        <v>0.50886351615524394</v>
      </c>
      <c r="AT110" s="17">
        <v>0.55654628345933599</v>
      </c>
      <c r="AU110" s="17">
        <v>0.60986104866011104</v>
      </c>
    </row>
    <row r="111" spans="2:47" x14ac:dyDescent="0.3">
      <c r="B111" t="s">
        <v>139</v>
      </c>
      <c r="C111" s="17">
        <v>0.38601482449698998</v>
      </c>
      <c r="D111" s="17">
        <v>0.44810447767609601</v>
      </c>
      <c r="E111" s="17">
        <v>0.324501542637119</v>
      </c>
      <c r="F111" s="17"/>
      <c r="G111" s="17">
        <v>0.35737788678155502</v>
      </c>
      <c r="H111" s="17">
        <v>0.42540108178556102</v>
      </c>
      <c r="I111" s="17">
        <v>0.36918074508910897</v>
      </c>
      <c r="J111" s="17">
        <v>0.35061526143451499</v>
      </c>
      <c r="K111" s="17">
        <v>0.33520097916741598</v>
      </c>
      <c r="L111" s="17">
        <v>0.44952452967244799</v>
      </c>
      <c r="M111" s="17"/>
      <c r="N111" s="17">
        <v>0.36694054544528298</v>
      </c>
      <c r="O111" s="17">
        <v>0.37439610310419602</v>
      </c>
      <c r="P111" s="17">
        <v>0.43042182156108399</v>
      </c>
      <c r="Q111" s="17">
        <v>0.383638943875101</v>
      </c>
      <c r="R111" s="17"/>
      <c r="S111" s="17">
        <v>0.39831776502833499</v>
      </c>
      <c r="T111" s="17">
        <v>0.40504723723176</v>
      </c>
      <c r="U111" s="17">
        <v>0.40465522183214298</v>
      </c>
      <c r="V111" s="17">
        <v>0.38661686750056201</v>
      </c>
      <c r="W111" s="17">
        <v>0.363470701195313</v>
      </c>
      <c r="X111" s="17">
        <v>0.414873403070044</v>
      </c>
      <c r="Y111" s="17">
        <v>0.34301502474624501</v>
      </c>
      <c r="Z111" s="17">
        <v>0.33336088179050299</v>
      </c>
      <c r="AA111" s="17">
        <v>0.365500716096335</v>
      </c>
      <c r="AB111" s="17">
        <v>0.40714358051302302</v>
      </c>
      <c r="AC111" s="17"/>
      <c r="AD111" s="17">
        <v>0.33679002815516801</v>
      </c>
      <c r="AE111" s="17">
        <v>0.34450016958601998</v>
      </c>
      <c r="AF111" s="17">
        <v>0.52496428749630797</v>
      </c>
      <c r="AG111" s="17">
        <v>0.35060595731344801</v>
      </c>
      <c r="AH111" s="17"/>
      <c r="AI111" s="17">
        <v>0.337260358051096</v>
      </c>
      <c r="AJ111" s="17">
        <v>0.34141415166038702</v>
      </c>
      <c r="AK111" s="17">
        <v>0.49014851787284702</v>
      </c>
      <c r="AL111" s="17"/>
      <c r="AM111" s="17">
        <v>0.29128507668578602</v>
      </c>
      <c r="AN111" s="17">
        <v>0.38651306283023001</v>
      </c>
      <c r="AO111" s="17">
        <v>0.47954023105772797</v>
      </c>
      <c r="AP111" s="17"/>
      <c r="AQ111" s="17">
        <v>0.42105548928504599</v>
      </c>
      <c r="AR111" s="17">
        <v>0.39279899481463898</v>
      </c>
      <c r="AS111" s="17">
        <v>0.36482868912607602</v>
      </c>
      <c r="AT111" s="17">
        <v>0.36586029159866901</v>
      </c>
      <c r="AU111" s="17">
        <v>0.277494635774165</v>
      </c>
    </row>
    <row r="112" spans="2:47" x14ac:dyDescent="0.3">
      <c r="B112" t="s">
        <v>140</v>
      </c>
      <c r="C112" s="17">
        <v>8.2542184460305895E-2</v>
      </c>
      <c r="D112" s="17">
        <v>8.4683166443815905E-2</v>
      </c>
      <c r="E112" s="17">
        <v>8.06311952859496E-2</v>
      </c>
      <c r="F112" s="17"/>
      <c r="G112" s="17">
        <v>9.4334595826228204E-2</v>
      </c>
      <c r="H112" s="17">
        <v>4.1388435774542903E-2</v>
      </c>
      <c r="I112" s="17">
        <v>9.7171463033024999E-2</v>
      </c>
      <c r="J112" s="17">
        <v>8.6385300683647206E-2</v>
      </c>
      <c r="K112" s="17">
        <v>8.8707316450552701E-2</v>
      </c>
      <c r="L112" s="17">
        <v>8.8882241310723906E-2</v>
      </c>
      <c r="M112" s="17"/>
      <c r="N112" s="17">
        <v>5.7418001177536197E-2</v>
      </c>
      <c r="O112" s="17">
        <v>9.6981738608392001E-2</v>
      </c>
      <c r="P112" s="17">
        <v>9.1671687729827298E-2</v>
      </c>
      <c r="Q112" s="17">
        <v>8.8276046903714794E-2</v>
      </c>
      <c r="R112" s="17"/>
      <c r="S112" s="17">
        <v>4.5836124748729598E-2</v>
      </c>
      <c r="T112" s="17">
        <v>9.6926104646949104E-2</v>
      </c>
      <c r="U112" s="17">
        <v>9.8374889993045403E-2</v>
      </c>
      <c r="V112" s="17">
        <v>0.105337446297136</v>
      </c>
      <c r="W112" s="17">
        <v>9.1433913714469198E-2</v>
      </c>
      <c r="X112" s="17">
        <v>5.64930324908961E-2</v>
      </c>
      <c r="Y112" s="17">
        <v>0.124597390573236</v>
      </c>
      <c r="Z112" s="17">
        <v>6.4723940861022997E-2</v>
      </c>
      <c r="AA112" s="17">
        <v>6.8494961942695498E-2</v>
      </c>
      <c r="AB112" s="17">
        <v>9.4560795313122101E-2</v>
      </c>
      <c r="AC112" s="17"/>
      <c r="AD112" s="17">
        <v>0.13622357072618901</v>
      </c>
      <c r="AE112" s="17">
        <v>7.1313148346639293E-2</v>
      </c>
      <c r="AF112" s="17">
        <v>0.12739081875390801</v>
      </c>
      <c r="AG112" s="17">
        <v>7.6015807786241493E-2</v>
      </c>
      <c r="AH112" s="17"/>
      <c r="AI112" s="17">
        <v>0.108885480837995</v>
      </c>
      <c r="AJ112" s="17">
        <v>7.9739834338872606E-2</v>
      </c>
      <c r="AK112" s="17">
        <v>0.13459061447381099</v>
      </c>
      <c r="AL112" s="17"/>
      <c r="AM112" s="17">
        <v>3.9289828853786797E-2</v>
      </c>
      <c r="AN112" s="17">
        <v>8.6576832137995899E-2</v>
      </c>
      <c r="AO112" s="17">
        <v>0.10436317070131799</v>
      </c>
      <c r="AP112" s="17"/>
      <c r="AQ112" s="17">
        <v>8.2573440329729395E-2</v>
      </c>
      <c r="AR112" s="17">
        <v>9.0404892474779605E-2</v>
      </c>
      <c r="AS112" s="17">
        <v>7.4533295750343398E-2</v>
      </c>
      <c r="AT112" s="17">
        <v>5.41835349377369E-2</v>
      </c>
      <c r="AU112" s="17">
        <v>4.6780352791589999E-2</v>
      </c>
    </row>
    <row r="113" spans="2:47" x14ac:dyDescent="0.3">
      <c r="B113" t="s">
        <v>141</v>
      </c>
      <c r="C113" s="17">
        <v>2.0194939316604599E-2</v>
      </c>
      <c r="D113" s="17">
        <v>2.7618253573981899E-2</v>
      </c>
      <c r="E113" s="17">
        <v>1.3030166982679701E-2</v>
      </c>
      <c r="F113" s="17"/>
      <c r="G113" s="17">
        <v>8.9162679772889202E-3</v>
      </c>
      <c r="H113" s="17">
        <v>1.9826914482985201E-2</v>
      </c>
      <c r="I113" s="17">
        <v>2.9221019775802701E-2</v>
      </c>
      <c r="J113" s="17">
        <v>2.13580543044842E-2</v>
      </c>
      <c r="K113" s="17">
        <v>2.38472237241091E-2</v>
      </c>
      <c r="L113" s="17">
        <v>1.72220121449447E-2</v>
      </c>
      <c r="M113" s="17"/>
      <c r="N113" s="17">
        <v>1.0744810658655001E-2</v>
      </c>
      <c r="O113" s="17">
        <v>2.07237312534304E-2</v>
      </c>
      <c r="P113" s="17">
        <v>2.5543821665407401E-2</v>
      </c>
      <c r="Q113" s="17">
        <v>2.5548016972276901E-2</v>
      </c>
      <c r="R113" s="17"/>
      <c r="S113" s="17">
        <v>1.08505470416511E-2</v>
      </c>
      <c r="T113" s="17">
        <v>2.0204997021678401E-2</v>
      </c>
      <c r="U113" s="17">
        <v>2.0490641962711002E-2</v>
      </c>
      <c r="V113" s="17">
        <v>1.0653347578322101E-2</v>
      </c>
      <c r="W113" s="17">
        <v>2.6904803817779401E-2</v>
      </c>
      <c r="X113" s="17">
        <v>2.8823372663627701E-2</v>
      </c>
      <c r="Y113" s="17">
        <v>2.94829304073921E-2</v>
      </c>
      <c r="Z113" s="17">
        <v>5.6777616082591999E-2</v>
      </c>
      <c r="AA113" s="17">
        <v>1.7391730487466599E-2</v>
      </c>
      <c r="AB113" s="17">
        <v>0</v>
      </c>
      <c r="AC113" s="17"/>
      <c r="AD113" s="17">
        <v>2.3086559498908501E-2</v>
      </c>
      <c r="AE113" s="17">
        <v>1.7148804326413698E-2</v>
      </c>
      <c r="AF113" s="17">
        <v>3.41611530993653E-2</v>
      </c>
      <c r="AG113" s="17">
        <v>6.6364273982039796E-3</v>
      </c>
      <c r="AH113" s="17"/>
      <c r="AI113" s="17">
        <v>1.8583911901841599E-2</v>
      </c>
      <c r="AJ113" s="17">
        <v>2.0834013994710101E-2</v>
      </c>
      <c r="AK113" s="17">
        <v>2.5936323430170001E-2</v>
      </c>
      <c r="AL113" s="17"/>
      <c r="AM113" s="17">
        <v>2.6454673928246901E-2</v>
      </c>
      <c r="AN113" s="17">
        <v>1.26702968684174E-2</v>
      </c>
      <c r="AO113" s="17">
        <v>2.9059324448236602E-2</v>
      </c>
      <c r="AP113" s="17"/>
      <c r="AQ113" s="17">
        <v>2.2064005328723098E-2</v>
      </c>
      <c r="AR113" s="17">
        <v>1.19598708673666E-2</v>
      </c>
      <c r="AS113" s="17">
        <v>2.4387288277954101E-2</v>
      </c>
      <c r="AT113" s="17">
        <v>7.9650656975205902E-3</v>
      </c>
      <c r="AU113" s="17">
        <v>0</v>
      </c>
    </row>
    <row r="114" spans="2:47" x14ac:dyDescent="0.3">
      <c r="B114" t="s">
        <v>94</v>
      </c>
      <c r="C114" s="17">
        <v>4.7465316726616101E-2</v>
      </c>
      <c r="D114" s="17">
        <v>3.73410513017964E-2</v>
      </c>
      <c r="E114" s="17">
        <v>5.7388932906803497E-2</v>
      </c>
      <c r="F114" s="17"/>
      <c r="G114" s="17">
        <v>4.4513940620840402E-2</v>
      </c>
      <c r="H114" s="17">
        <v>4.1733597681471897E-2</v>
      </c>
      <c r="I114" s="17">
        <v>3.4512539498767203E-2</v>
      </c>
      <c r="J114" s="17">
        <v>6.4297846574959003E-2</v>
      </c>
      <c r="K114" s="17">
        <v>7.0931200122008403E-2</v>
      </c>
      <c r="L114" s="17">
        <v>3.5083080088286797E-2</v>
      </c>
      <c r="M114" s="17"/>
      <c r="N114" s="17">
        <v>3.4202948366154201E-2</v>
      </c>
      <c r="O114" s="17">
        <v>3.8813318039651698E-2</v>
      </c>
      <c r="P114" s="17">
        <v>4.2223255567692901E-2</v>
      </c>
      <c r="Q114" s="17">
        <v>7.6349073344742696E-2</v>
      </c>
      <c r="R114" s="17"/>
      <c r="S114" s="17">
        <v>3.0574098768341801E-2</v>
      </c>
      <c r="T114" s="17">
        <v>3.2096175452829098E-2</v>
      </c>
      <c r="U114" s="17">
        <v>3.1402339900286097E-2</v>
      </c>
      <c r="V114" s="17">
        <v>2.70875809949758E-2</v>
      </c>
      <c r="W114" s="17">
        <v>7.5862698257621097E-2</v>
      </c>
      <c r="X114" s="17">
        <v>8.1295981451627794E-2</v>
      </c>
      <c r="Y114" s="17">
        <v>7.4030348966269394E-2</v>
      </c>
      <c r="Z114" s="17">
        <v>8.8507473419571797E-2</v>
      </c>
      <c r="AA114" s="17">
        <v>3.20172312144687E-2</v>
      </c>
      <c r="AB114" s="17">
        <v>5.4837548099492602E-2</v>
      </c>
      <c r="AC114" s="17"/>
      <c r="AD114" s="17">
        <v>4.0145908106749902E-2</v>
      </c>
      <c r="AE114" s="17">
        <v>2.58443334762362E-2</v>
      </c>
      <c r="AF114" s="17">
        <v>1.3130420156999899E-2</v>
      </c>
      <c r="AG114" s="17">
        <v>0.11900858867151</v>
      </c>
      <c r="AH114" s="17"/>
      <c r="AI114" s="17">
        <v>4.0539264902113702E-2</v>
      </c>
      <c r="AJ114" s="17">
        <v>2.0316509473876001E-2</v>
      </c>
      <c r="AK114" s="17">
        <v>2.5791722792858698E-2</v>
      </c>
      <c r="AL114" s="17"/>
      <c r="AM114" s="17">
        <v>3.4383990123075997E-2</v>
      </c>
      <c r="AN114" s="17">
        <v>5.1216758784194398E-2</v>
      </c>
      <c r="AO114" s="17">
        <v>1.8996272839833E-2</v>
      </c>
      <c r="AP114" s="17"/>
      <c r="AQ114" s="17">
        <v>7.3488443437470699E-2</v>
      </c>
      <c r="AR114" s="17">
        <v>4.8896980380142598E-2</v>
      </c>
      <c r="AS114" s="17">
        <v>2.7387210690382299E-2</v>
      </c>
      <c r="AT114" s="17">
        <v>1.54448243067374E-2</v>
      </c>
      <c r="AU114" s="17">
        <v>6.5863962774133603E-2</v>
      </c>
    </row>
    <row r="115" spans="2:47" x14ac:dyDescent="0.3">
      <c r="B115" t="s">
        <v>142</v>
      </c>
      <c r="C115" s="17">
        <v>0.84979755949647395</v>
      </c>
      <c r="D115" s="17">
        <v>0.85035752868040604</v>
      </c>
      <c r="E115" s="17">
        <v>0.848949704824567</v>
      </c>
      <c r="F115" s="17"/>
      <c r="G115" s="17">
        <v>0.85223519557564198</v>
      </c>
      <c r="H115" s="17">
        <v>0.897051052061</v>
      </c>
      <c r="I115" s="17">
        <v>0.83909497769240504</v>
      </c>
      <c r="J115" s="17">
        <v>0.82795879843691</v>
      </c>
      <c r="K115" s="17">
        <v>0.81651425970333003</v>
      </c>
      <c r="L115" s="17">
        <v>0.85881266645604404</v>
      </c>
      <c r="M115" s="17"/>
      <c r="N115" s="17">
        <v>0.897634239797655</v>
      </c>
      <c r="O115" s="17">
        <v>0.843481212098526</v>
      </c>
      <c r="P115" s="17">
        <v>0.84056123503707303</v>
      </c>
      <c r="Q115" s="17">
        <v>0.80982686277926597</v>
      </c>
      <c r="R115" s="17"/>
      <c r="S115" s="17">
        <v>0.91273922944127694</v>
      </c>
      <c r="T115" s="17">
        <v>0.850772722878543</v>
      </c>
      <c r="U115" s="17">
        <v>0.84973212814395804</v>
      </c>
      <c r="V115" s="17">
        <v>0.85692162512956604</v>
      </c>
      <c r="W115" s="17">
        <v>0.80579858421012995</v>
      </c>
      <c r="X115" s="17">
        <v>0.83338761339384804</v>
      </c>
      <c r="Y115" s="17">
        <v>0.77188933005310201</v>
      </c>
      <c r="Z115" s="17">
        <v>0.78999096963681303</v>
      </c>
      <c r="AA115" s="17">
        <v>0.88209607635536902</v>
      </c>
      <c r="AB115" s="17">
        <v>0.85060165658738496</v>
      </c>
      <c r="AC115" s="17"/>
      <c r="AD115" s="17">
        <v>0.800543961668152</v>
      </c>
      <c r="AE115" s="17">
        <v>0.88569371385071105</v>
      </c>
      <c r="AF115" s="17">
        <v>0.82531760798972698</v>
      </c>
      <c r="AG115" s="17">
        <v>0.79833917614404504</v>
      </c>
      <c r="AH115" s="17"/>
      <c r="AI115" s="17">
        <v>0.83199134235804995</v>
      </c>
      <c r="AJ115" s="17">
        <v>0.87910964219254095</v>
      </c>
      <c r="AK115" s="17">
        <v>0.81368133930316</v>
      </c>
      <c r="AL115" s="17"/>
      <c r="AM115" s="17">
        <v>0.89987150709489006</v>
      </c>
      <c r="AN115" s="17">
        <v>0.84953611220939296</v>
      </c>
      <c r="AO115" s="17">
        <v>0.84758123201061197</v>
      </c>
      <c r="AP115" s="17"/>
      <c r="AQ115" s="17">
        <v>0.82187411090407703</v>
      </c>
      <c r="AR115" s="17">
        <v>0.84873825627771105</v>
      </c>
      <c r="AS115" s="17">
        <v>0.87369220528131997</v>
      </c>
      <c r="AT115" s="17">
        <v>0.92240657505800505</v>
      </c>
      <c r="AU115" s="17">
        <v>0.88735568443427604</v>
      </c>
    </row>
    <row r="116" spans="2:47" x14ac:dyDescent="0.3">
      <c r="B116" t="s">
        <v>478</v>
      </c>
      <c r="C116" s="17">
        <f>C112+C113</f>
        <v>0.10273712377691049</v>
      </c>
      <c r="D116" s="17">
        <f t="shared" ref="D116:AU116" si="2">D112+D113</f>
        <v>0.1123014200177978</v>
      </c>
      <c r="E116" s="17">
        <f t="shared" si="2"/>
        <v>9.3661362268629297E-2</v>
      </c>
      <c r="F116" s="17"/>
      <c r="G116" s="17">
        <f t="shared" si="2"/>
        <v>0.10325086380351713</v>
      </c>
      <c r="H116" s="17">
        <f t="shared" si="2"/>
        <v>6.1215350257528105E-2</v>
      </c>
      <c r="I116" s="17">
        <f t="shared" si="2"/>
        <v>0.1263924828088277</v>
      </c>
      <c r="J116" s="17">
        <f t="shared" si="2"/>
        <v>0.10774335498813141</v>
      </c>
      <c r="K116" s="17">
        <f t="shared" si="2"/>
        <v>0.11255454017466179</v>
      </c>
      <c r="L116" s="17">
        <f t="shared" si="2"/>
        <v>0.10610425345566861</v>
      </c>
      <c r="M116" s="17"/>
      <c r="N116" s="17">
        <f t="shared" si="2"/>
        <v>6.8162811836191203E-2</v>
      </c>
      <c r="O116" s="17">
        <f t="shared" si="2"/>
        <v>0.1177054698618224</v>
      </c>
      <c r="P116" s="17">
        <f t="shared" si="2"/>
        <v>0.1172155093952347</v>
      </c>
      <c r="Q116" s="17">
        <f t="shared" si="2"/>
        <v>0.1138240638759917</v>
      </c>
      <c r="R116" s="17"/>
      <c r="S116" s="17">
        <f t="shared" si="2"/>
        <v>5.6686671790380699E-2</v>
      </c>
      <c r="T116" s="17">
        <f t="shared" si="2"/>
        <v>0.1171311016686275</v>
      </c>
      <c r="U116" s="17">
        <f t="shared" si="2"/>
        <v>0.1188655319557564</v>
      </c>
      <c r="V116" s="17">
        <f t="shared" si="2"/>
        <v>0.1159907938754581</v>
      </c>
      <c r="W116" s="17">
        <f t="shared" si="2"/>
        <v>0.1183387175322486</v>
      </c>
      <c r="X116" s="17">
        <f t="shared" si="2"/>
        <v>8.5316405154523794E-2</v>
      </c>
      <c r="Y116" s="17">
        <f t="shared" si="2"/>
        <v>0.1540803209806281</v>
      </c>
      <c r="Z116" s="17">
        <f t="shared" si="2"/>
        <v>0.121501556943615</v>
      </c>
      <c r="AA116" s="17">
        <f t="shared" si="2"/>
        <v>8.5886692430162101E-2</v>
      </c>
      <c r="AB116" s="17">
        <f t="shared" si="2"/>
        <v>9.4560795313122101E-2</v>
      </c>
      <c r="AC116" s="17"/>
      <c r="AD116" s="17">
        <f t="shared" si="2"/>
        <v>0.15931013022509752</v>
      </c>
      <c r="AE116" s="17">
        <f t="shared" si="2"/>
        <v>8.8461952673052985E-2</v>
      </c>
      <c r="AF116" s="17">
        <f t="shared" si="2"/>
        <v>0.1615519718532733</v>
      </c>
      <c r="AG116" s="17">
        <f t="shared" si="2"/>
        <v>8.2652235184445477E-2</v>
      </c>
      <c r="AH116" s="17"/>
      <c r="AI116" s="17">
        <f t="shared" si="2"/>
        <v>0.1274693927398366</v>
      </c>
      <c r="AJ116" s="17">
        <f t="shared" si="2"/>
        <v>0.10057384833358271</v>
      </c>
      <c r="AK116" s="17">
        <f t="shared" si="2"/>
        <v>0.16052693790398098</v>
      </c>
      <c r="AL116" s="17"/>
      <c r="AM116" s="17">
        <f t="shared" si="2"/>
        <v>6.5744502782033698E-2</v>
      </c>
      <c r="AN116" s="17">
        <f t="shared" si="2"/>
        <v>9.9247129006413304E-2</v>
      </c>
      <c r="AO116" s="17">
        <f t="shared" si="2"/>
        <v>0.13342249514955459</v>
      </c>
      <c r="AP116" s="17"/>
      <c r="AQ116" s="17">
        <f t="shared" si="2"/>
        <v>0.1046374456584525</v>
      </c>
      <c r="AR116" s="17">
        <f t="shared" si="2"/>
        <v>0.1023647633421462</v>
      </c>
      <c r="AS116" s="17">
        <f t="shared" si="2"/>
        <v>9.8920584028297495E-2</v>
      </c>
      <c r="AT116" s="17">
        <f t="shared" si="2"/>
        <v>6.2148600635257491E-2</v>
      </c>
      <c r="AU116" s="17">
        <f t="shared" si="2"/>
        <v>4.6780352791589999E-2</v>
      </c>
    </row>
    <row r="117" spans="2:47" x14ac:dyDescent="0.3">
      <c r="B117" t="s">
        <v>143</v>
      </c>
      <c r="C117" s="17">
        <f>C115-C116</f>
        <v>0.74706043571956349</v>
      </c>
      <c r="D117" s="17">
        <f t="shared" ref="D117:AU117" si="3">D115-D116</f>
        <v>0.73805610866260829</v>
      </c>
      <c r="E117" s="17">
        <f t="shared" si="3"/>
        <v>0.75528834255593769</v>
      </c>
      <c r="F117" s="17"/>
      <c r="G117" s="17">
        <f t="shared" si="3"/>
        <v>0.74898433177212487</v>
      </c>
      <c r="H117" s="17">
        <f t="shared" si="3"/>
        <v>0.83583570180347189</v>
      </c>
      <c r="I117" s="17">
        <f t="shared" si="3"/>
        <v>0.7127024948835774</v>
      </c>
      <c r="J117" s="17">
        <f t="shared" si="3"/>
        <v>0.72021544344877864</v>
      </c>
      <c r="K117" s="17">
        <f t="shared" si="3"/>
        <v>0.7039597195286682</v>
      </c>
      <c r="L117" s="17">
        <f t="shared" si="3"/>
        <v>0.75270841300037539</v>
      </c>
      <c r="M117" s="17"/>
      <c r="N117" s="17">
        <f t="shared" si="3"/>
        <v>0.82947142796146378</v>
      </c>
      <c r="O117" s="17">
        <f t="shared" si="3"/>
        <v>0.7257757422367036</v>
      </c>
      <c r="P117" s="17">
        <f t="shared" si="3"/>
        <v>0.7233457256418383</v>
      </c>
      <c r="Q117" s="17">
        <f t="shared" si="3"/>
        <v>0.69600279890327421</v>
      </c>
      <c r="R117" s="17"/>
      <c r="S117" s="17">
        <f t="shared" si="3"/>
        <v>0.85605255765089627</v>
      </c>
      <c r="T117" s="17">
        <f t="shared" si="3"/>
        <v>0.7336416212099155</v>
      </c>
      <c r="U117" s="17">
        <f t="shared" si="3"/>
        <v>0.7308665961882016</v>
      </c>
      <c r="V117" s="17">
        <f t="shared" si="3"/>
        <v>0.74093083125410797</v>
      </c>
      <c r="W117" s="17">
        <f t="shared" si="3"/>
        <v>0.68745986667788139</v>
      </c>
      <c r="X117" s="17">
        <f t="shared" si="3"/>
        <v>0.74807120823932427</v>
      </c>
      <c r="Y117" s="17">
        <f t="shared" si="3"/>
        <v>0.61780900907247394</v>
      </c>
      <c r="Z117" s="17">
        <f t="shared" si="3"/>
        <v>0.66848941269319806</v>
      </c>
      <c r="AA117" s="17">
        <f t="shared" si="3"/>
        <v>0.7962093839252069</v>
      </c>
      <c r="AB117" s="17">
        <f t="shared" si="3"/>
        <v>0.75604086127426284</v>
      </c>
      <c r="AC117" s="17"/>
      <c r="AD117" s="17">
        <f t="shared" si="3"/>
        <v>0.64123383144305446</v>
      </c>
      <c r="AE117" s="17">
        <f t="shared" si="3"/>
        <v>0.79723176117765804</v>
      </c>
      <c r="AF117" s="17">
        <f t="shared" si="3"/>
        <v>0.66376563613645367</v>
      </c>
      <c r="AG117" s="17">
        <f t="shared" si="3"/>
        <v>0.71568694095959962</v>
      </c>
      <c r="AH117" s="17"/>
      <c r="AI117" s="17">
        <f t="shared" si="3"/>
        <v>0.70452194961821335</v>
      </c>
      <c r="AJ117" s="17">
        <f t="shared" si="3"/>
        <v>0.77853579385895821</v>
      </c>
      <c r="AK117" s="17">
        <f t="shared" si="3"/>
        <v>0.65315440139917902</v>
      </c>
      <c r="AL117" s="17"/>
      <c r="AM117" s="17">
        <f t="shared" si="3"/>
        <v>0.83412700431285636</v>
      </c>
      <c r="AN117" s="17">
        <f t="shared" si="3"/>
        <v>0.75028898320297965</v>
      </c>
      <c r="AO117" s="17">
        <f t="shared" si="3"/>
        <v>0.71415873686105735</v>
      </c>
      <c r="AP117" s="17"/>
      <c r="AQ117" s="17">
        <f t="shared" si="3"/>
        <v>0.71723666524562457</v>
      </c>
      <c r="AR117" s="17">
        <f t="shared" si="3"/>
        <v>0.74637349293556488</v>
      </c>
      <c r="AS117" s="17">
        <f t="shared" si="3"/>
        <v>0.77477162125302246</v>
      </c>
      <c r="AT117" s="17">
        <f t="shared" si="3"/>
        <v>0.86025797442274754</v>
      </c>
      <c r="AU117" s="17">
        <f t="shared" si="3"/>
        <v>0.84057533164268605</v>
      </c>
    </row>
    <row r="118" spans="2:47" x14ac:dyDescent="0.3">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row>
    <row r="119" spans="2:47" x14ac:dyDescent="0.3">
      <c r="B119" s="6" t="s">
        <v>147</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row>
    <row r="120" spans="2:47" x14ac:dyDescent="0.3">
      <c r="B120" s="24" t="s">
        <v>79</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row>
    <row r="121" spans="2:47" x14ac:dyDescent="0.3">
      <c r="B121" t="s">
        <v>138</v>
      </c>
      <c r="C121" s="17">
        <v>0.61508401243935196</v>
      </c>
      <c r="D121" s="17">
        <v>0.59635608361204395</v>
      </c>
      <c r="E121" s="17">
        <v>0.63248307874218002</v>
      </c>
      <c r="F121" s="17"/>
      <c r="G121" s="17">
        <v>0.48524968645081101</v>
      </c>
      <c r="H121" s="17">
        <v>0.51741343469095102</v>
      </c>
      <c r="I121" s="17">
        <v>0.56007863259673396</v>
      </c>
      <c r="J121" s="17">
        <v>0.57978152595839005</v>
      </c>
      <c r="K121" s="17">
        <v>0.746511512199734</v>
      </c>
      <c r="L121" s="17">
        <v>0.76387960029177204</v>
      </c>
      <c r="M121" s="17"/>
      <c r="N121" s="17">
        <v>0.53594922524271205</v>
      </c>
      <c r="O121" s="17">
        <v>0.57674211962362998</v>
      </c>
      <c r="P121" s="17">
        <v>0.67013591269339101</v>
      </c>
      <c r="Q121" s="17">
        <v>0.68428115916530396</v>
      </c>
      <c r="R121" s="17"/>
      <c r="S121" s="17">
        <v>0.49683316277781198</v>
      </c>
      <c r="T121" s="17">
        <v>0.621797338381892</v>
      </c>
      <c r="U121" s="17">
        <v>0.64934101629131402</v>
      </c>
      <c r="V121" s="17">
        <v>0.679391807551603</v>
      </c>
      <c r="W121" s="17">
        <v>0.58074921094260101</v>
      </c>
      <c r="X121" s="17">
        <v>0.63011555304510303</v>
      </c>
      <c r="Y121" s="17">
        <v>0.681600267867704</v>
      </c>
      <c r="Z121" s="17">
        <v>0.56736017097472102</v>
      </c>
      <c r="AA121" s="17">
        <v>0.61903679665936495</v>
      </c>
      <c r="AB121" s="17">
        <v>0.703166467142055</v>
      </c>
      <c r="AC121" s="17"/>
      <c r="AD121" s="17">
        <v>0.70350783498090597</v>
      </c>
      <c r="AE121" s="17">
        <v>0.57506429992317598</v>
      </c>
      <c r="AF121" s="17">
        <v>0.73836994735806705</v>
      </c>
      <c r="AG121" s="17">
        <v>0.55833744760313397</v>
      </c>
      <c r="AH121" s="17"/>
      <c r="AI121" s="17">
        <v>0.68328508009651601</v>
      </c>
      <c r="AJ121" s="17">
        <v>0.52089148420746201</v>
      </c>
      <c r="AK121" s="17">
        <v>0.77168977473751199</v>
      </c>
      <c r="AL121" s="17"/>
      <c r="AM121" s="17">
        <v>0.47259771215679103</v>
      </c>
      <c r="AN121" s="17">
        <v>0.67586044397671596</v>
      </c>
      <c r="AO121" s="17">
        <v>0.65097884437301601</v>
      </c>
      <c r="AP121" s="17"/>
      <c r="AQ121" s="17">
        <v>0.73176370107968702</v>
      </c>
      <c r="AR121" s="17">
        <v>0.59125293817990499</v>
      </c>
      <c r="AS121" s="17">
        <v>0.55359838223650804</v>
      </c>
      <c r="AT121" s="17">
        <v>0.55126678410085606</v>
      </c>
      <c r="AU121" s="17">
        <v>0.36569113538069797</v>
      </c>
    </row>
    <row r="122" spans="2:47" x14ac:dyDescent="0.3">
      <c r="B122" t="s">
        <v>139</v>
      </c>
      <c r="C122" s="17">
        <v>0.30578761526772202</v>
      </c>
      <c r="D122" s="17">
        <v>0.30427242507551899</v>
      </c>
      <c r="E122" s="17">
        <v>0.307877894032004</v>
      </c>
      <c r="F122" s="17"/>
      <c r="G122" s="17">
        <v>0.36409606142084899</v>
      </c>
      <c r="H122" s="17">
        <v>0.38476833435638802</v>
      </c>
      <c r="I122" s="17">
        <v>0.33952665644648899</v>
      </c>
      <c r="J122" s="17">
        <v>0.365019515133435</v>
      </c>
      <c r="K122" s="17">
        <v>0.17219630276353401</v>
      </c>
      <c r="L122" s="17">
        <v>0.21834264765491099</v>
      </c>
      <c r="M122" s="17"/>
      <c r="N122" s="17">
        <v>0.38657198395987802</v>
      </c>
      <c r="O122" s="17">
        <v>0.328661241501225</v>
      </c>
      <c r="P122" s="17">
        <v>0.246106625770693</v>
      </c>
      <c r="Q122" s="17">
        <v>0.253386948860089</v>
      </c>
      <c r="R122" s="17"/>
      <c r="S122" s="17">
        <v>0.41379881879953201</v>
      </c>
      <c r="T122" s="17">
        <v>0.29927703318340698</v>
      </c>
      <c r="U122" s="17">
        <v>0.28484280752702501</v>
      </c>
      <c r="V122" s="17">
        <v>0.26104236564397598</v>
      </c>
      <c r="W122" s="17">
        <v>0.358692144506291</v>
      </c>
      <c r="X122" s="17">
        <v>0.25970281172241499</v>
      </c>
      <c r="Y122" s="17">
        <v>0.226778380918459</v>
      </c>
      <c r="Z122" s="17">
        <v>0.308390287024909</v>
      </c>
      <c r="AA122" s="17">
        <v>0.31801366166942302</v>
      </c>
      <c r="AB122" s="17">
        <v>0.239989145916852</v>
      </c>
      <c r="AC122" s="17"/>
      <c r="AD122" s="17">
        <v>0.242711344014267</v>
      </c>
      <c r="AE122" s="17">
        <v>0.347814750955591</v>
      </c>
      <c r="AF122" s="17">
        <v>0.202539774690182</v>
      </c>
      <c r="AG122" s="17">
        <v>0.35271397609302801</v>
      </c>
      <c r="AH122" s="17"/>
      <c r="AI122" s="17">
        <v>0.27283001692023401</v>
      </c>
      <c r="AJ122" s="17">
        <v>0.395914547726678</v>
      </c>
      <c r="AK122" s="17">
        <v>0.17630380932298101</v>
      </c>
      <c r="AL122" s="17"/>
      <c r="AM122" s="17">
        <v>0.40405904085156702</v>
      </c>
      <c r="AN122" s="17">
        <v>0.27554607613867399</v>
      </c>
      <c r="AO122" s="17">
        <v>0.280105060796358</v>
      </c>
      <c r="AP122" s="17"/>
      <c r="AQ122" s="17">
        <v>0.22172486981829401</v>
      </c>
      <c r="AR122" s="17">
        <v>0.29203706058013701</v>
      </c>
      <c r="AS122" s="17">
        <v>0.36082634403470198</v>
      </c>
      <c r="AT122" s="17">
        <v>0.37670077109431599</v>
      </c>
      <c r="AU122" s="17">
        <v>0.59293534903001899</v>
      </c>
    </row>
    <row r="123" spans="2:47" x14ac:dyDescent="0.3">
      <c r="B123" t="s">
        <v>140</v>
      </c>
      <c r="C123" s="17">
        <v>5.2224445705032999E-2</v>
      </c>
      <c r="D123" s="17">
        <v>7.0767310436200506E-2</v>
      </c>
      <c r="E123" s="17">
        <v>3.4331002955476302E-2</v>
      </c>
      <c r="F123" s="17"/>
      <c r="G123" s="17">
        <v>9.6150360733419898E-2</v>
      </c>
      <c r="H123" s="17">
        <v>7.1146526341715893E-2</v>
      </c>
      <c r="I123" s="17">
        <v>6.6065684845068001E-2</v>
      </c>
      <c r="J123" s="17">
        <v>3.9509351961509301E-2</v>
      </c>
      <c r="K123" s="17">
        <v>4.3038450329539797E-2</v>
      </c>
      <c r="L123" s="17">
        <v>1.3379512492260799E-2</v>
      </c>
      <c r="M123" s="17"/>
      <c r="N123" s="17">
        <v>7.3835345026761506E-2</v>
      </c>
      <c r="O123" s="17">
        <v>5.4347425693550597E-2</v>
      </c>
      <c r="P123" s="17">
        <v>4.5020455459699203E-2</v>
      </c>
      <c r="Q123" s="17">
        <v>3.4060775579502302E-2</v>
      </c>
      <c r="R123" s="17"/>
      <c r="S123" s="17">
        <v>7.1684140642378505E-2</v>
      </c>
      <c r="T123" s="17">
        <v>5.7957633979441897E-2</v>
      </c>
      <c r="U123" s="17">
        <v>5.5312695726788E-2</v>
      </c>
      <c r="V123" s="17">
        <v>5.0545944948115297E-2</v>
      </c>
      <c r="W123" s="17">
        <v>2.1478713714317602E-2</v>
      </c>
      <c r="X123" s="17">
        <v>6.8815486439976994E-2</v>
      </c>
      <c r="Y123" s="17">
        <v>4.0954160061571203E-2</v>
      </c>
      <c r="Z123" s="17">
        <v>8.3555732736075597E-2</v>
      </c>
      <c r="AA123" s="17">
        <v>3.5354472221847302E-2</v>
      </c>
      <c r="AB123" s="17">
        <v>2.3946481264576099E-2</v>
      </c>
      <c r="AC123" s="17"/>
      <c r="AD123" s="17">
        <v>3.49493499058528E-2</v>
      </c>
      <c r="AE123" s="17">
        <v>7.2095888131970307E-2</v>
      </c>
      <c r="AF123" s="17">
        <v>4.0968048357101598E-2</v>
      </c>
      <c r="AG123" s="17">
        <v>1.06379397612763E-2</v>
      </c>
      <c r="AH123" s="17"/>
      <c r="AI123" s="17">
        <v>3.1129624304164601E-2</v>
      </c>
      <c r="AJ123" s="17">
        <v>7.2255224333653098E-2</v>
      </c>
      <c r="AK123" s="17">
        <v>4.0562981189904597E-2</v>
      </c>
      <c r="AL123" s="17"/>
      <c r="AM123" s="17">
        <v>8.1724130549182303E-2</v>
      </c>
      <c r="AN123" s="17">
        <v>3.5563993011639303E-2</v>
      </c>
      <c r="AO123" s="17">
        <v>5.75563976371012E-2</v>
      </c>
      <c r="AP123" s="17"/>
      <c r="AQ123" s="17">
        <v>2.1981360614063899E-2</v>
      </c>
      <c r="AR123" s="17">
        <v>7.9998656532968906E-2</v>
      </c>
      <c r="AS123" s="17">
        <v>5.9548988488584302E-2</v>
      </c>
      <c r="AT123" s="17">
        <v>5.6682869767911301E-2</v>
      </c>
      <c r="AU123" s="17">
        <v>4.1373515589282803E-2</v>
      </c>
    </row>
    <row r="124" spans="2:47" x14ac:dyDescent="0.3">
      <c r="B124" t="s">
        <v>141</v>
      </c>
      <c r="C124" s="17">
        <v>7.7524356687814896E-3</v>
      </c>
      <c r="D124" s="17">
        <v>1.18784874423722E-2</v>
      </c>
      <c r="E124" s="17">
        <v>3.7630526839388702E-3</v>
      </c>
      <c r="F124" s="17"/>
      <c r="G124" s="17">
        <v>1.8810667337348101E-2</v>
      </c>
      <c r="H124" s="17">
        <v>7.4592354945417997E-3</v>
      </c>
      <c r="I124" s="17">
        <v>1.7457263692407E-2</v>
      </c>
      <c r="J124" s="17">
        <v>0</v>
      </c>
      <c r="K124" s="17">
        <v>6.4981487697258799E-3</v>
      </c>
      <c r="L124" s="17">
        <v>0</v>
      </c>
      <c r="M124" s="17"/>
      <c r="N124" s="17">
        <v>3.6434457706479E-3</v>
      </c>
      <c r="O124" s="17">
        <v>1.6175432915525201E-2</v>
      </c>
      <c r="P124" s="17">
        <v>1.1826613322790501E-2</v>
      </c>
      <c r="Q124" s="17">
        <v>0</v>
      </c>
      <c r="R124" s="17"/>
      <c r="S124" s="17">
        <v>1.2484692208736201E-2</v>
      </c>
      <c r="T124" s="17">
        <v>8.5891934044378497E-3</v>
      </c>
      <c r="U124" s="17">
        <v>0</v>
      </c>
      <c r="V124" s="17">
        <v>0</v>
      </c>
      <c r="W124" s="17">
        <v>1.1539678366458099E-2</v>
      </c>
      <c r="X124" s="17">
        <v>9.5474957996617305E-3</v>
      </c>
      <c r="Y124" s="17">
        <v>1.4115656387391399E-2</v>
      </c>
      <c r="Z124" s="17">
        <v>0</v>
      </c>
      <c r="AA124" s="17">
        <v>1.0574877355856001E-2</v>
      </c>
      <c r="AB124" s="17">
        <v>0</v>
      </c>
      <c r="AC124" s="17"/>
      <c r="AD124" s="17">
        <v>1.2328108417261299E-2</v>
      </c>
      <c r="AE124" s="17">
        <v>2.62329246839946E-3</v>
      </c>
      <c r="AF124" s="17">
        <v>9.3167069421523502E-3</v>
      </c>
      <c r="AG124" s="17">
        <v>1.5777662310809699E-2</v>
      </c>
      <c r="AH124" s="17"/>
      <c r="AI124" s="17">
        <v>1.2755278679085101E-2</v>
      </c>
      <c r="AJ124" s="17">
        <v>3.3463783350497801E-3</v>
      </c>
      <c r="AK124" s="17">
        <v>5.8831131907279999E-3</v>
      </c>
      <c r="AL124" s="17"/>
      <c r="AM124" s="17">
        <v>1.3612260156612E-2</v>
      </c>
      <c r="AN124" s="17">
        <v>2.4887442991492299E-3</v>
      </c>
      <c r="AO124" s="17">
        <v>7.7275358604593902E-3</v>
      </c>
      <c r="AP124" s="17"/>
      <c r="AQ124" s="17">
        <v>3.6532408881834802E-3</v>
      </c>
      <c r="AR124" s="17">
        <v>1.09245859258111E-2</v>
      </c>
      <c r="AS124" s="17">
        <v>9.1802965441145305E-3</v>
      </c>
      <c r="AT124" s="17">
        <v>8.0543836918071203E-3</v>
      </c>
      <c r="AU124" s="17">
        <v>0</v>
      </c>
    </row>
    <row r="125" spans="2:47" x14ac:dyDescent="0.3">
      <c r="B125" t="s">
        <v>94</v>
      </c>
      <c r="C125" s="17">
        <v>1.9151490919112401E-2</v>
      </c>
      <c r="D125" s="17">
        <v>1.6725693433863899E-2</v>
      </c>
      <c r="E125" s="17">
        <v>2.15449715864009E-2</v>
      </c>
      <c r="F125" s="17"/>
      <c r="G125" s="17">
        <v>3.5693224057572297E-2</v>
      </c>
      <c r="H125" s="17">
        <v>1.9212469116403699E-2</v>
      </c>
      <c r="I125" s="17">
        <v>1.6871762419302699E-2</v>
      </c>
      <c r="J125" s="17">
        <v>1.5689606946666001E-2</v>
      </c>
      <c r="K125" s="17">
        <v>3.1755585937466801E-2</v>
      </c>
      <c r="L125" s="17">
        <v>4.3982395610564599E-3</v>
      </c>
      <c r="M125" s="17"/>
      <c r="N125" s="17">
        <v>0</v>
      </c>
      <c r="O125" s="17">
        <v>2.40737802660697E-2</v>
      </c>
      <c r="P125" s="17">
        <v>2.6910392753426E-2</v>
      </c>
      <c r="Q125" s="17">
        <v>2.8271116395104601E-2</v>
      </c>
      <c r="R125" s="17"/>
      <c r="S125" s="17">
        <v>5.1991855715412096E-3</v>
      </c>
      <c r="T125" s="17">
        <v>1.2378801050821101E-2</v>
      </c>
      <c r="U125" s="17">
        <v>1.0503480454872999E-2</v>
      </c>
      <c r="V125" s="17">
        <v>9.0198818563052303E-3</v>
      </c>
      <c r="W125" s="17">
        <v>2.7540252470332299E-2</v>
      </c>
      <c r="X125" s="17">
        <v>3.1818652992842998E-2</v>
      </c>
      <c r="Y125" s="17">
        <v>3.6551534764874501E-2</v>
      </c>
      <c r="Z125" s="17">
        <v>4.0693809264294299E-2</v>
      </c>
      <c r="AA125" s="17">
        <v>1.7020192093508298E-2</v>
      </c>
      <c r="AB125" s="17">
        <v>3.2897905676516903E-2</v>
      </c>
      <c r="AC125" s="17"/>
      <c r="AD125" s="17">
        <v>6.5033626817130302E-3</v>
      </c>
      <c r="AE125" s="17">
        <v>2.4017685208633402E-3</v>
      </c>
      <c r="AF125" s="17">
        <v>8.8055226524972208E-3</v>
      </c>
      <c r="AG125" s="17">
        <v>6.2532974231751595E-2</v>
      </c>
      <c r="AH125" s="17"/>
      <c r="AI125" s="17">
        <v>0</v>
      </c>
      <c r="AJ125" s="17">
        <v>7.5923653971564798E-3</v>
      </c>
      <c r="AK125" s="17">
        <v>5.5603215588739801E-3</v>
      </c>
      <c r="AL125" s="17"/>
      <c r="AM125" s="17">
        <v>2.8006856285848002E-2</v>
      </c>
      <c r="AN125" s="17">
        <v>1.05407425738222E-2</v>
      </c>
      <c r="AO125" s="17">
        <v>3.63216133306539E-3</v>
      </c>
      <c r="AP125" s="17"/>
      <c r="AQ125" s="17">
        <v>2.0876827599771601E-2</v>
      </c>
      <c r="AR125" s="17">
        <v>2.5786758781177602E-2</v>
      </c>
      <c r="AS125" s="17">
        <v>1.6845988696091101E-2</v>
      </c>
      <c r="AT125" s="17">
        <v>7.2951913451093503E-3</v>
      </c>
      <c r="AU125" s="17">
        <v>0</v>
      </c>
    </row>
    <row r="126" spans="2:47" x14ac:dyDescent="0.3">
      <c r="B126" t="s">
        <v>478</v>
      </c>
      <c r="C126" s="17">
        <v>0.92087162770707298</v>
      </c>
      <c r="D126" s="17">
        <v>0.90062850868756394</v>
      </c>
      <c r="E126" s="17">
        <v>0.94036097277418396</v>
      </c>
      <c r="F126" s="17"/>
      <c r="G126" s="17">
        <v>0.84934574787165995</v>
      </c>
      <c r="H126" s="17">
        <v>0.90218176904733904</v>
      </c>
      <c r="I126" s="17">
        <v>0.89960528904322201</v>
      </c>
      <c r="J126" s="17">
        <v>0.94480104109182494</v>
      </c>
      <c r="K126" s="17">
        <v>0.91870781496326703</v>
      </c>
      <c r="L126" s="17">
        <v>0.982222247946683</v>
      </c>
      <c r="M126" s="17"/>
      <c r="N126" s="17">
        <v>0.92252120920259095</v>
      </c>
      <c r="O126" s="17">
        <v>0.90540336112485398</v>
      </c>
      <c r="P126" s="17">
        <v>0.91624253846408399</v>
      </c>
      <c r="Q126" s="17">
        <v>0.93766810802539302</v>
      </c>
      <c r="R126" s="17"/>
      <c r="S126" s="17">
        <v>0.91063198157734404</v>
      </c>
      <c r="T126" s="17">
        <v>0.92107437156529903</v>
      </c>
      <c r="U126" s="17">
        <v>0.93418382381833898</v>
      </c>
      <c r="V126" s="17">
        <v>0.94043417319557898</v>
      </c>
      <c r="W126" s="17">
        <v>0.93944135544889196</v>
      </c>
      <c r="X126" s="17">
        <v>0.88981836476751797</v>
      </c>
      <c r="Y126" s="17">
        <v>0.90837864878616303</v>
      </c>
      <c r="Z126" s="17">
        <v>0.87575045799963003</v>
      </c>
      <c r="AA126" s="17">
        <v>0.93705045832878797</v>
      </c>
      <c r="AB126" s="17">
        <v>0.94315561305890705</v>
      </c>
      <c r="AC126" s="17"/>
      <c r="AD126" s="17">
        <v>0.94621917899517305</v>
      </c>
      <c r="AE126" s="17">
        <v>0.92287905087876698</v>
      </c>
      <c r="AF126" s="17">
        <v>0.94090972204824896</v>
      </c>
      <c r="AG126" s="17">
        <v>0.91105142369616199</v>
      </c>
      <c r="AH126" s="17"/>
      <c r="AI126" s="17">
        <v>0.95611509701675002</v>
      </c>
      <c r="AJ126" s="17">
        <v>0.91680603193414101</v>
      </c>
      <c r="AK126" s="17">
        <v>0.94799358406049306</v>
      </c>
      <c r="AL126" s="17"/>
      <c r="AM126" s="17">
        <v>0.87665675300835799</v>
      </c>
      <c r="AN126" s="17">
        <v>0.95140652011538895</v>
      </c>
      <c r="AO126" s="17">
        <v>0.931083905169374</v>
      </c>
      <c r="AP126" s="17"/>
      <c r="AQ126" s="17">
        <v>0.953488570897981</v>
      </c>
      <c r="AR126" s="17">
        <v>0.88328999876004199</v>
      </c>
      <c r="AS126" s="17">
        <v>0.91442472627120996</v>
      </c>
      <c r="AT126" s="17">
        <v>0.92796755519517204</v>
      </c>
      <c r="AU126" s="17">
        <v>0.95862648441071696</v>
      </c>
    </row>
    <row r="127" spans="2:47" x14ac:dyDescent="0.3">
      <c r="B127" t="s">
        <v>142</v>
      </c>
      <c r="C127" s="17">
        <f>C123+C124</f>
        <v>5.9976881373814489E-2</v>
      </c>
      <c r="D127" s="17">
        <f t="shared" ref="D127:AU127" si="4">D123+D124</f>
        <v>8.2645797878572708E-2</v>
      </c>
      <c r="E127" s="17">
        <f t="shared" si="4"/>
        <v>3.8094055639415175E-2</v>
      </c>
      <c r="F127" s="17"/>
      <c r="G127" s="17">
        <f t="shared" si="4"/>
        <v>0.114961028070768</v>
      </c>
      <c r="H127" s="17">
        <f t="shared" si="4"/>
        <v>7.8605761836257698E-2</v>
      </c>
      <c r="I127" s="17">
        <f t="shared" si="4"/>
        <v>8.3522948537474995E-2</v>
      </c>
      <c r="J127" s="17">
        <f t="shared" si="4"/>
        <v>3.9509351961509301E-2</v>
      </c>
      <c r="K127" s="17">
        <f t="shared" si="4"/>
        <v>4.953659909926568E-2</v>
      </c>
      <c r="L127" s="17">
        <f t="shared" si="4"/>
        <v>1.3379512492260799E-2</v>
      </c>
      <c r="M127" s="17"/>
      <c r="N127" s="17">
        <f t="shared" si="4"/>
        <v>7.7478790797409408E-2</v>
      </c>
      <c r="O127" s="17">
        <f t="shared" si="4"/>
        <v>7.0522858609075798E-2</v>
      </c>
      <c r="P127" s="17">
        <f t="shared" si="4"/>
        <v>5.6847068782489706E-2</v>
      </c>
      <c r="Q127" s="17">
        <f t="shared" si="4"/>
        <v>3.4060775579502302E-2</v>
      </c>
      <c r="R127" s="17"/>
      <c r="S127" s="17">
        <f t="shared" si="4"/>
        <v>8.4168832851114705E-2</v>
      </c>
      <c r="T127" s="17">
        <f t="shared" si="4"/>
        <v>6.654682738387975E-2</v>
      </c>
      <c r="U127" s="17">
        <f t="shared" si="4"/>
        <v>5.5312695726788E-2</v>
      </c>
      <c r="V127" s="17">
        <f t="shared" si="4"/>
        <v>5.0545944948115297E-2</v>
      </c>
      <c r="W127" s="17">
        <f t="shared" si="4"/>
        <v>3.3018392080775699E-2</v>
      </c>
      <c r="X127" s="17">
        <f t="shared" si="4"/>
        <v>7.8362982239638723E-2</v>
      </c>
      <c r="Y127" s="17">
        <f t="shared" si="4"/>
        <v>5.5069816448962604E-2</v>
      </c>
      <c r="Z127" s="17">
        <f t="shared" si="4"/>
        <v>8.3555732736075597E-2</v>
      </c>
      <c r="AA127" s="17">
        <f t="shared" si="4"/>
        <v>4.5929349577703303E-2</v>
      </c>
      <c r="AB127" s="17">
        <f t="shared" si="4"/>
        <v>2.3946481264576099E-2</v>
      </c>
      <c r="AC127" s="17"/>
      <c r="AD127" s="17">
        <f t="shared" si="4"/>
        <v>4.7277458323114099E-2</v>
      </c>
      <c r="AE127" s="17">
        <f t="shared" si="4"/>
        <v>7.4719180600369764E-2</v>
      </c>
      <c r="AF127" s="17">
        <f t="shared" si="4"/>
        <v>5.0284755299253948E-2</v>
      </c>
      <c r="AG127" s="17">
        <f t="shared" si="4"/>
        <v>2.6415602072086E-2</v>
      </c>
      <c r="AH127" s="17"/>
      <c r="AI127" s="17">
        <f t="shared" si="4"/>
        <v>4.38849029832497E-2</v>
      </c>
      <c r="AJ127" s="17">
        <f t="shared" si="4"/>
        <v>7.5601602668702875E-2</v>
      </c>
      <c r="AK127" s="17">
        <f t="shared" si="4"/>
        <v>4.6446094380632595E-2</v>
      </c>
      <c r="AL127" s="17"/>
      <c r="AM127" s="17">
        <f t="shared" si="4"/>
        <v>9.5336390705794305E-2</v>
      </c>
      <c r="AN127" s="17">
        <f t="shared" si="4"/>
        <v>3.805273731078853E-2</v>
      </c>
      <c r="AO127" s="17">
        <f t="shared" si="4"/>
        <v>6.5283933497560592E-2</v>
      </c>
      <c r="AP127" s="17"/>
      <c r="AQ127" s="17">
        <f t="shared" si="4"/>
        <v>2.5634601502247379E-2</v>
      </c>
      <c r="AR127" s="17">
        <f t="shared" si="4"/>
        <v>9.0923242458780001E-2</v>
      </c>
      <c r="AS127" s="17">
        <f t="shared" si="4"/>
        <v>6.8729285032698831E-2</v>
      </c>
      <c r="AT127" s="17">
        <f t="shared" si="4"/>
        <v>6.4737253459718425E-2</v>
      </c>
      <c r="AU127" s="17">
        <f t="shared" si="4"/>
        <v>4.1373515589282803E-2</v>
      </c>
    </row>
    <row r="128" spans="2:47" x14ac:dyDescent="0.3">
      <c r="B128" t="s">
        <v>143</v>
      </c>
      <c r="C128" s="17">
        <f>C126-C127</f>
        <v>0.86089474633325846</v>
      </c>
      <c r="D128" s="17">
        <f t="shared" ref="D128:AU128" si="5">D126-D127</f>
        <v>0.81798271080899121</v>
      </c>
      <c r="E128" s="17">
        <f t="shared" si="5"/>
        <v>0.90226691713476881</v>
      </c>
      <c r="F128" s="17"/>
      <c r="G128" s="17">
        <f t="shared" si="5"/>
        <v>0.73438471980089193</v>
      </c>
      <c r="H128" s="17">
        <f t="shared" si="5"/>
        <v>0.82357600721108137</v>
      </c>
      <c r="I128" s="17">
        <f t="shared" si="5"/>
        <v>0.81608234050574702</v>
      </c>
      <c r="J128" s="17">
        <f t="shared" si="5"/>
        <v>0.90529168913031566</v>
      </c>
      <c r="K128" s="17">
        <f t="shared" si="5"/>
        <v>0.86917121586400137</v>
      </c>
      <c r="L128" s="17">
        <f t="shared" si="5"/>
        <v>0.96884273545442223</v>
      </c>
      <c r="M128" s="17"/>
      <c r="N128" s="17">
        <f t="shared" si="5"/>
        <v>0.84504241840518157</v>
      </c>
      <c r="O128" s="17">
        <f t="shared" si="5"/>
        <v>0.83488050251577817</v>
      </c>
      <c r="P128" s="17">
        <f t="shared" si="5"/>
        <v>0.8593954696815943</v>
      </c>
      <c r="Q128" s="17">
        <f t="shared" si="5"/>
        <v>0.90360733244589075</v>
      </c>
      <c r="R128" s="17"/>
      <c r="S128" s="17">
        <f t="shared" si="5"/>
        <v>0.82646314872622928</v>
      </c>
      <c r="T128" s="17">
        <f t="shared" si="5"/>
        <v>0.8545275441814193</v>
      </c>
      <c r="U128" s="17">
        <f t="shared" si="5"/>
        <v>0.87887112809155099</v>
      </c>
      <c r="V128" s="17">
        <f t="shared" si="5"/>
        <v>0.88988822824746372</v>
      </c>
      <c r="W128" s="17">
        <f t="shared" si="5"/>
        <v>0.90642296336811623</v>
      </c>
      <c r="X128" s="17">
        <f t="shared" si="5"/>
        <v>0.81145538252787919</v>
      </c>
      <c r="Y128" s="17">
        <f t="shared" si="5"/>
        <v>0.85330883233720045</v>
      </c>
      <c r="Z128" s="17">
        <f t="shared" si="5"/>
        <v>0.79219472526355439</v>
      </c>
      <c r="AA128" s="17">
        <f t="shared" si="5"/>
        <v>0.89112110875108463</v>
      </c>
      <c r="AB128" s="17">
        <f t="shared" si="5"/>
        <v>0.91920913179433095</v>
      </c>
      <c r="AC128" s="17"/>
      <c r="AD128" s="17">
        <f t="shared" si="5"/>
        <v>0.89894172067205891</v>
      </c>
      <c r="AE128" s="17">
        <f t="shared" si="5"/>
        <v>0.84815987027839723</v>
      </c>
      <c r="AF128" s="17">
        <f t="shared" si="5"/>
        <v>0.89062496674899505</v>
      </c>
      <c r="AG128" s="17">
        <f t="shared" si="5"/>
        <v>0.88463582162407595</v>
      </c>
      <c r="AH128" s="17"/>
      <c r="AI128" s="17">
        <f t="shared" si="5"/>
        <v>0.91223019403350036</v>
      </c>
      <c r="AJ128" s="17">
        <f t="shared" si="5"/>
        <v>0.84120442926543815</v>
      </c>
      <c r="AK128" s="17">
        <f t="shared" si="5"/>
        <v>0.90154748967986043</v>
      </c>
      <c r="AL128" s="17"/>
      <c r="AM128" s="17">
        <f t="shared" si="5"/>
        <v>0.78132036230256374</v>
      </c>
      <c r="AN128" s="17">
        <f t="shared" si="5"/>
        <v>0.91335378280460044</v>
      </c>
      <c r="AO128" s="17">
        <f t="shared" si="5"/>
        <v>0.86579997167181344</v>
      </c>
      <c r="AP128" s="17"/>
      <c r="AQ128" s="17">
        <f t="shared" si="5"/>
        <v>0.92785396939573361</v>
      </c>
      <c r="AR128" s="17">
        <f t="shared" si="5"/>
        <v>0.79236675630126197</v>
      </c>
      <c r="AS128" s="17">
        <f t="shared" si="5"/>
        <v>0.84569544123851115</v>
      </c>
      <c r="AT128" s="17">
        <f t="shared" si="5"/>
        <v>0.86323030173545368</v>
      </c>
      <c r="AU128" s="17">
        <f t="shared" si="5"/>
        <v>0.91725296882143414</v>
      </c>
    </row>
    <row r="129" spans="2:48" x14ac:dyDescent="0.3">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row>
    <row r="130" spans="2:48" x14ac:dyDescent="0.3">
      <c r="B130" s="6" t="s">
        <v>148</v>
      </c>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row>
    <row r="131" spans="2:48" x14ac:dyDescent="0.3">
      <c r="B131" s="24" t="s">
        <v>79</v>
      </c>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row>
    <row r="132" spans="2:48" x14ac:dyDescent="0.3">
      <c r="B132" t="s">
        <v>138</v>
      </c>
      <c r="C132" s="17">
        <v>0.43316537355713602</v>
      </c>
      <c r="D132" s="17">
        <v>0.42503875956790199</v>
      </c>
      <c r="E132" s="17">
        <v>0.44193131054736301</v>
      </c>
      <c r="F132" s="17"/>
      <c r="G132" s="17">
        <v>0.33522198648651602</v>
      </c>
      <c r="H132" s="17">
        <v>0.36667865342999201</v>
      </c>
      <c r="I132" s="17">
        <v>0.42960992114353902</v>
      </c>
      <c r="J132" s="17">
        <v>0.43988200233651298</v>
      </c>
      <c r="K132" s="17">
        <v>0.45049224557988099</v>
      </c>
      <c r="L132" s="17">
        <v>0.53694878001186497</v>
      </c>
      <c r="M132" s="17"/>
      <c r="N132" s="17">
        <v>0.37761675919056398</v>
      </c>
      <c r="O132" s="17">
        <v>0.41659288749325701</v>
      </c>
      <c r="P132" s="17">
        <v>0.462206686824568</v>
      </c>
      <c r="Q132" s="17">
        <v>0.47805241483932398</v>
      </c>
      <c r="R132" s="17"/>
      <c r="S132" s="17">
        <v>0.38659058534789498</v>
      </c>
      <c r="T132" s="17">
        <v>0.39298075804948301</v>
      </c>
      <c r="U132" s="17">
        <v>0.46891632362901198</v>
      </c>
      <c r="V132" s="17">
        <v>0.54972657815348203</v>
      </c>
      <c r="W132" s="17">
        <v>0.391681861562519</v>
      </c>
      <c r="X132" s="17">
        <v>0.327343996746842</v>
      </c>
      <c r="Y132" s="17">
        <v>0.49976678496257998</v>
      </c>
      <c r="Z132" s="17">
        <v>0.40608970476036998</v>
      </c>
      <c r="AA132" s="17">
        <v>0.46744567481801902</v>
      </c>
      <c r="AB132" s="17">
        <v>0.48965188126751702</v>
      </c>
      <c r="AC132" s="17"/>
      <c r="AD132" s="17">
        <v>0.53173163542050506</v>
      </c>
      <c r="AE132" s="17">
        <v>0.413076861689748</v>
      </c>
      <c r="AF132" s="17">
        <v>0.54113423141131001</v>
      </c>
      <c r="AG132" s="17">
        <v>0.384499210914857</v>
      </c>
      <c r="AH132" s="17"/>
      <c r="AI132" s="17">
        <v>0.50522373914644902</v>
      </c>
      <c r="AJ132" s="17">
        <v>0.387413778221606</v>
      </c>
      <c r="AK132" s="17">
        <v>0.57027927718225302</v>
      </c>
      <c r="AL132" s="17"/>
      <c r="AM132" s="17">
        <v>0.27862771747493498</v>
      </c>
      <c r="AN132" s="17">
        <v>0.47322101327022198</v>
      </c>
      <c r="AO132" s="17">
        <v>0.48772951092484701</v>
      </c>
      <c r="AP132" s="17"/>
      <c r="AQ132" s="17">
        <v>0.50358804478717301</v>
      </c>
      <c r="AR132" s="17">
        <v>0.38481415905005101</v>
      </c>
      <c r="AS132" s="17">
        <v>0.40937723324559899</v>
      </c>
      <c r="AT132" s="17">
        <v>0.42444986682201302</v>
      </c>
      <c r="AU132" s="17">
        <v>0.37435681316376201</v>
      </c>
    </row>
    <row r="133" spans="2:48" x14ac:dyDescent="0.3">
      <c r="B133" t="s">
        <v>139</v>
      </c>
      <c r="C133" s="17">
        <v>0.373703381394701</v>
      </c>
      <c r="D133" s="17">
        <v>0.38437557887990997</v>
      </c>
      <c r="E133" s="17">
        <v>0.36207521591164898</v>
      </c>
      <c r="F133" s="17"/>
      <c r="G133" s="17">
        <v>0.44364014480147401</v>
      </c>
      <c r="H133" s="17">
        <v>0.45884408677477301</v>
      </c>
      <c r="I133" s="17">
        <v>0.35114575982022</v>
      </c>
      <c r="J133" s="17">
        <v>0.36574737045309502</v>
      </c>
      <c r="K133" s="17">
        <v>0.33655114231745598</v>
      </c>
      <c r="L133" s="17">
        <v>0.30872364149813503</v>
      </c>
      <c r="M133" s="17"/>
      <c r="N133" s="17">
        <v>0.40897776007434899</v>
      </c>
      <c r="O133" s="17">
        <v>0.39980822095254598</v>
      </c>
      <c r="P133" s="17">
        <v>0.38897971605673898</v>
      </c>
      <c r="Q133" s="17">
        <v>0.29793671194177401</v>
      </c>
      <c r="R133" s="17"/>
      <c r="S133" s="17">
        <v>0.44454319965134897</v>
      </c>
      <c r="T133" s="17">
        <v>0.33666875373015298</v>
      </c>
      <c r="U133" s="17">
        <v>0.35050038888775298</v>
      </c>
      <c r="V133" s="17">
        <v>0.29764837933378502</v>
      </c>
      <c r="W133" s="17">
        <v>0.39095396503712299</v>
      </c>
      <c r="X133" s="17">
        <v>0.433053975621156</v>
      </c>
      <c r="Y133" s="17">
        <v>0.31905315815759999</v>
      </c>
      <c r="Z133" s="17">
        <v>0.35103838702683099</v>
      </c>
      <c r="AA133" s="17">
        <v>0.38600507223621899</v>
      </c>
      <c r="AB133" s="17">
        <v>0.392527136948852</v>
      </c>
      <c r="AC133" s="17"/>
      <c r="AD133" s="17">
        <v>0.337360684158165</v>
      </c>
      <c r="AE133" s="17">
        <v>0.39299360449577497</v>
      </c>
      <c r="AF133" s="17">
        <v>0.35712244932706</v>
      </c>
      <c r="AG133" s="17">
        <v>0.33566076248673998</v>
      </c>
      <c r="AH133" s="17"/>
      <c r="AI133" s="17">
        <v>0.33879666246128198</v>
      </c>
      <c r="AJ133" s="17">
        <v>0.42045082286505597</v>
      </c>
      <c r="AK133" s="17">
        <v>0.33349027831781097</v>
      </c>
      <c r="AL133" s="17"/>
      <c r="AM133" s="17">
        <v>0.411172483681571</v>
      </c>
      <c r="AN133" s="17">
        <v>0.37129053757054598</v>
      </c>
      <c r="AO133" s="17">
        <v>0.36941865484840303</v>
      </c>
      <c r="AP133" s="17"/>
      <c r="AQ133" s="17">
        <v>0.32093331852860901</v>
      </c>
      <c r="AR133" s="17">
        <v>0.42788983173699602</v>
      </c>
      <c r="AS133" s="17">
        <v>0.37101918304711901</v>
      </c>
      <c r="AT133" s="17">
        <v>0.38893634569031099</v>
      </c>
      <c r="AU133" s="17">
        <v>0.48251382062578202</v>
      </c>
    </row>
    <row r="134" spans="2:48" x14ac:dyDescent="0.3">
      <c r="B134" t="s">
        <v>140</v>
      </c>
      <c r="C134" s="17">
        <v>0.12792785865849099</v>
      </c>
      <c r="D134" s="17">
        <v>0.13928210877088801</v>
      </c>
      <c r="E134" s="17">
        <v>0.117165654123622</v>
      </c>
      <c r="F134" s="17"/>
      <c r="G134" s="17">
        <v>0.146849233511888</v>
      </c>
      <c r="H134" s="17">
        <v>0.105992157415032</v>
      </c>
      <c r="I134" s="17">
        <v>0.13637446433276201</v>
      </c>
      <c r="J134" s="17">
        <v>0.129508106520665</v>
      </c>
      <c r="K134" s="17">
        <v>0.14388089486468</v>
      </c>
      <c r="L134" s="17">
        <v>0.11433939029224301</v>
      </c>
      <c r="M134" s="17"/>
      <c r="N134" s="17">
        <v>0.143034892641936</v>
      </c>
      <c r="O134" s="17">
        <v>0.137523673287377</v>
      </c>
      <c r="P134" s="17">
        <v>9.9750841483927905E-2</v>
      </c>
      <c r="Q134" s="17">
        <v>0.12898694702911401</v>
      </c>
      <c r="R134" s="17"/>
      <c r="S134" s="17">
        <v>0.111299260145164</v>
      </c>
      <c r="T134" s="17">
        <v>0.167738931998307</v>
      </c>
      <c r="U134" s="17">
        <v>8.3089323187235803E-2</v>
      </c>
      <c r="V134" s="17">
        <v>8.4239297346111505E-2</v>
      </c>
      <c r="W134" s="17">
        <v>0.12559226221626801</v>
      </c>
      <c r="X134" s="17">
        <v>0.16287480511320801</v>
      </c>
      <c r="Y134" s="17">
        <v>0.16218558523643301</v>
      </c>
      <c r="Z134" s="17">
        <v>0.17870548017252899</v>
      </c>
      <c r="AA134" s="17">
        <v>0.12972149478842501</v>
      </c>
      <c r="AB134" s="17">
        <v>6.2323932928603797E-2</v>
      </c>
      <c r="AC134" s="17"/>
      <c r="AD134" s="17">
        <v>9.0160264808670398E-2</v>
      </c>
      <c r="AE134" s="17">
        <v>0.14291170313419499</v>
      </c>
      <c r="AF134" s="17">
        <v>8.3370058589410698E-2</v>
      </c>
      <c r="AG134" s="17">
        <v>0.15437211432733899</v>
      </c>
      <c r="AH134" s="17"/>
      <c r="AI134" s="17">
        <v>0.114079027560653</v>
      </c>
      <c r="AJ134" s="17">
        <v>0.15067765631419999</v>
      </c>
      <c r="AK134" s="17">
        <v>8.0085872273401901E-2</v>
      </c>
      <c r="AL134" s="17"/>
      <c r="AM134" s="17">
        <v>0.19125181069796601</v>
      </c>
      <c r="AN134" s="17">
        <v>0.116674589553476</v>
      </c>
      <c r="AO134" s="17">
        <v>0.112381263173782</v>
      </c>
      <c r="AP134" s="17"/>
      <c r="AQ134" s="17">
        <v>0.106093101024289</v>
      </c>
      <c r="AR134" s="17">
        <v>0.12249344522587299</v>
      </c>
      <c r="AS134" s="17">
        <v>0.13981239954135799</v>
      </c>
      <c r="AT134" s="17">
        <v>0.14989136471220699</v>
      </c>
      <c r="AU134" s="17">
        <v>0.14312936621045599</v>
      </c>
    </row>
    <row r="135" spans="2:48" x14ac:dyDescent="0.3">
      <c r="B135" t="s">
        <v>141</v>
      </c>
      <c r="C135" s="17">
        <v>3.16444873970603E-2</v>
      </c>
      <c r="D135" s="17">
        <v>3.3458390906454201E-2</v>
      </c>
      <c r="E135" s="17">
        <v>2.9947871813284802E-2</v>
      </c>
      <c r="F135" s="17"/>
      <c r="G135" s="17">
        <v>2.8277506933714901E-2</v>
      </c>
      <c r="H135" s="17">
        <v>4.0911490062159397E-2</v>
      </c>
      <c r="I135" s="17">
        <v>4.1296683405079603E-2</v>
      </c>
      <c r="J135" s="17">
        <v>3.8713467039285902E-2</v>
      </c>
      <c r="K135" s="17">
        <v>3.0776535061867699E-2</v>
      </c>
      <c r="L135" s="17">
        <v>1.3451792471439499E-2</v>
      </c>
      <c r="M135" s="17"/>
      <c r="N135" s="17">
        <v>5.8457776028268002E-2</v>
      </c>
      <c r="O135" s="17">
        <v>2.2276182427458598E-2</v>
      </c>
      <c r="P135" s="17">
        <v>3.1742416914780199E-2</v>
      </c>
      <c r="Q135" s="17">
        <v>1.29758846160896E-2</v>
      </c>
      <c r="R135" s="17"/>
      <c r="S135" s="17">
        <v>3.4158010818117202E-2</v>
      </c>
      <c r="T135" s="17">
        <v>4.9046583318172202E-2</v>
      </c>
      <c r="U135" s="17">
        <v>4.77880829470635E-2</v>
      </c>
      <c r="V135" s="17">
        <v>5.0068031427539302E-2</v>
      </c>
      <c r="W135" s="17">
        <v>3.95985781939295E-2</v>
      </c>
      <c r="X135" s="17">
        <v>2.98676856356247E-2</v>
      </c>
      <c r="Y135" s="17">
        <v>0</v>
      </c>
      <c r="Z135" s="17">
        <v>2.3472618775975802E-2</v>
      </c>
      <c r="AA135" s="17">
        <v>0</v>
      </c>
      <c r="AB135" s="17">
        <v>3.9344307858277902E-2</v>
      </c>
      <c r="AC135" s="17"/>
      <c r="AD135" s="17">
        <v>2.5903274796744501E-2</v>
      </c>
      <c r="AE135" s="17">
        <v>3.5017204648057201E-2</v>
      </c>
      <c r="AF135" s="17">
        <v>1.8373260672218301E-2</v>
      </c>
      <c r="AG135" s="17">
        <v>2.0269405736037801E-2</v>
      </c>
      <c r="AH135" s="17"/>
      <c r="AI135" s="17">
        <v>2.6542078964892499E-2</v>
      </c>
      <c r="AJ135" s="17">
        <v>3.1595906269058303E-2</v>
      </c>
      <c r="AK135" s="17">
        <v>1.6144572226533802E-2</v>
      </c>
      <c r="AL135" s="17"/>
      <c r="AM135" s="17">
        <v>8.1908043079819901E-2</v>
      </c>
      <c r="AN135" s="17">
        <v>1.5583807346240401E-2</v>
      </c>
      <c r="AO135" s="17">
        <v>2.1501571762145899E-2</v>
      </c>
      <c r="AP135" s="17"/>
      <c r="AQ135" s="17">
        <v>1.9143086762114701E-2</v>
      </c>
      <c r="AR135" s="17">
        <v>3.5283964707884197E-2</v>
      </c>
      <c r="AS135" s="17">
        <v>5.7593589803393602E-2</v>
      </c>
      <c r="AT135" s="17">
        <v>2.1093047026762301E-2</v>
      </c>
      <c r="AU135" s="17">
        <v>0</v>
      </c>
    </row>
    <row r="136" spans="2:48" x14ac:dyDescent="0.3">
      <c r="B136" t="s">
        <v>94</v>
      </c>
      <c r="C136" s="17">
        <v>3.3558898992610602E-2</v>
      </c>
      <c r="D136" s="17">
        <v>1.7845161874846301E-2</v>
      </c>
      <c r="E136" s="17">
        <v>4.8879947604080903E-2</v>
      </c>
      <c r="F136" s="17"/>
      <c r="G136" s="17">
        <v>4.6011128266406798E-2</v>
      </c>
      <c r="H136" s="17">
        <v>2.75736123180432E-2</v>
      </c>
      <c r="I136" s="17">
        <v>4.1573171298399603E-2</v>
      </c>
      <c r="J136" s="17">
        <v>2.6149053650441002E-2</v>
      </c>
      <c r="K136" s="17">
        <v>3.8299182176114603E-2</v>
      </c>
      <c r="L136" s="17">
        <v>2.6536395726317601E-2</v>
      </c>
      <c r="M136" s="17"/>
      <c r="N136" s="17">
        <v>1.1912812064883101E-2</v>
      </c>
      <c r="O136" s="17">
        <v>2.37990358393609E-2</v>
      </c>
      <c r="P136" s="17">
        <v>1.73203387199856E-2</v>
      </c>
      <c r="Q136" s="17">
        <v>8.2048041573698202E-2</v>
      </c>
      <c r="R136" s="17"/>
      <c r="S136" s="17">
        <v>2.3408944037474001E-2</v>
      </c>
      <c r="T136" s="17">
        <v>5.3564972903883797E-2</v>
      </c>
      <c r="U136" s="17">
        <v>4.9705881348935603E-2</v>
      </c>
      <c r="V136" s="17">
        <v>1.8317713739082499E-2</v>
      </c>
      <c r="W136" s="17">
        <v>5.2173332990161199E-2</v>
      </c>
      <c r="X136" s="17">
        <v>4.6859536883169101E-2</v>
      </c>
      <c r="Y136" s="17">
        <v>1.8994471643386499E-2</v>
      </c>
      <c r="Z136" s="17">
        <v>4.0693809264294299E-2</v>
      </c>
      <c r="AA136" s="17">
        <v>1.68277581573371E-2</v>
      </c>
      <c r="AB136" s="17">
        <v>1.6152740996748901E-2</v>
      </c>
      <c r="AC136" s="17"/>
      <c r="AD136" s="17">
        <v>1.4844140815915501E-2</v>
      </c>
      <c r="AE136" s="17">
        <v>1.6000626032225199E-2</v>
      </c>
      <c r="AF136" s="17">
        <v>0</v>
      </c>
      <c r="AG136" s="17">
        <v>0.10519850653502701</v>
      </c>
      <c r="AH136" s="17"/>
      <c r="AI136" s="17">
        <v>1.5358491866722701E-2</v>
      </c>
      <c r="AJ136" s="17">
        <v>9.8618363300786299E-3</v>
      </c>
      <c r="AK136" s="17">
        <v>0</v>
      </c>
      <c r="AL136" s="17"/>
      <c r="AM136" s="17">
        <v>3.7039945065708603E-2</v>
      </c>
      <c r="AN136" s="17">
        <v>2.32300522595155E-2</v>
      </c>
      <c r="AO136" s="17">
        <v>8.9689992908215405E-3</v>
      </c>
      <c r="AP136" s="17"/>
      <c r="AQ136" s="17">
        <v>5.0242448897815602E-2</v>
      </c>
      <c r="AR136" s="17">
        <v>2.95185992791967E-2</v>
      </c>
      <c r="AS136" s="17">
        <v>2.2197594362530802E-2</v>
      </c>
      <c r="AT136" s="17">
        <v>1.5629375748706799E-2</v>
      </c>
      <c r="AU136" s="17">
        <v>0</v>
      </c>
    </row>
    <row r="137" spans="2:48" x14ac:dyDescent="0.3">
      <c r="B137" t="s">
        <v>478</v>
      </c>
      <c r="C137" s="17">
        <v>0.80686875495183796</v>
      </c>
      <c r="D137" s="17">
        <v>0.80941433844781197</v>
      </c>
      <c r="E137" s="17">
        <v>0.80400652645901205</v>
      </c>
      <c r="F137" s="17"/>
      <c r="G137" s="17">
        <v>0.77886213128798998</v>
      </c>
      <c r="H137" s="17">
        <v>0.82552274020476502</v>
      </c>
      <c r="I137" s="17">
        <v>0.78075568096375902</v>
      </c>
      <c r="J137" s="17">
        <v>0.805629372789608</v>
      </c>
      <c r="K137" s="17">
        <v>0.78704338789733796</v>
      </c>
      <c r="L137" s="17">
        <v>0.84567242150999999</v>
      </c>
      <c r="M137" s="17"/>
      <c r="N137" s="17">
        <v>0.78659451926491297</v>
      </c>
      <c r="O137" s="17">
        <v>0.81640110844580305</v>
      </c>
      <c r="P137" s="17">
        <v>0.85118640288130598</v>
      </c>
      <c r="Q137" s="17">
        <v>0.77598912678109799</v>
      </c>
      <c r="R137" s="17"/>
      <c r="S137" s="17">
        <v>0.83113378499924495</v>
      </c>
      <c r="T137" s="17">
        <v>0.72964951177963699</v>
      </c>
      <c r="U137" s="17">
        <v>0.81941671251676496</v>
      </c>
      <c r="V137" s="17">
        <v>0.84737495748726699</v>
      </c>
      <c r="W137" s="17">
        <v>0.78263582659964204</v>
      </c>
      <c r="X137" s="17">
        <v>0.760397972367998</v>
      </c>
      <c r="Y137" s="17">
        <v>0.81881994312018003</v>
      </c>
      <c r="Z137" s="17">
        <v>0.75712809178720097</v>
      </c>
      <c r="AA137" s="17">
        <v>0.85345074705423796</v>
      </c>
      <c r="AB137" s="17">
        <v>0.88217901821636902</v>
      </c>
      <c r="AC137" s="17"/>
      <c r="AD137" s="17">
        <v>0.86909231957866995</v>
      </c>
      <c r="AE137" s="17">
        <v>0.80607046618552303</v>
      </c>
      <c r="AF137" s="17">
        <v>0.89825668073837095</v>
      </c>
      <c r="AG137" s="17">
        <v>0.72015997340159699</v>
      </c>
      <c r="AH137" s="17"/>
      <c r="AI137" s="17">
        <v>0.84402040160773195</v>
      </c>
      <c r="AJ137" s="17">
        <v>0.80786460108666303</v>
      </c>
      <c r="AK137" s="17">
        <v>0.90376955550006399</v>
      </c>
      <c r="AL137" s="17"/>
      <c r="AM137" s="17">
        <v>0.68980020115650498</v>
      </c>
      <c r="AN137" s="17">
        <v>0.84451155084076801</v>
      </c>
      <c r="AO137" s="17">
        <v>0.85714816577325004</v>
      </c>
      <c r="AP137" s="17"/>
      <c r="AQ137" s="17">
        <v>0.82452136331578096</v>
      </c>
      <c r="AR137" s="17">
        <v>0.81270399078704603</v>
      </c>
      <c r="AS137" s="17">
        <v>0.78039641629271705</v>
      </c>
      <c r="AT137" s="17">
        <v>0.81338621251232401</v>
      </c>
      <c r="AU137" s="17">
        <v>0.85687063378954398</v>
      </c>
    </row>
    <row r="138" spans="2:48" x14ac:dyDescent="0.3">
      <c r="B138" t="s">
        <v>142</v>
      </c>
      <c r="C138" s="17">
        <f>C134+C135</f>
        <v>0.15957234605555129</v>
      </c>
      <c r="D138" s="17">
        <f t="shared" ref="D138:AU138" si="6">D134+D135</f>
        <v>0.1727404996773422</v>
      </c>
      <c r="E138" s="17">
        <f t="shared" si="6"/>
        <v>0.1471135259369068</v>
      </c>
      <c r="F138" s="17"/>
      <c r="G138" s="17">
        <f t="shared" si="6"/>
        <v>0.17512674044560289</v>
      </c>
      <c r="H138" s="17">
        <f t="shared" si="6"/>
        <v>0.1469036474771914</v>
      </c>
      <c r="I138" s="17">
        <f t="shared" si="6"/>
        <v>0.17767114773784162</v>
      </c>
      <c r="J138" s="17">
        <f t="shared" si="6"/>
        <v>0.1682215735599509</v>
      </c>
      <c r="K138" s="17">
        <f t="shared" si="6"/>
        <v>0.1746574299265477</v>
      </c>
      <c r="L138" s="17">
        <f t="shared" si="6"/>
        <v>0.12779118276368251</v>
      </c>
      <c r="M138" s="17"/>
      <c r="N138" s="17">
        <f t="shared" si="6"/>
        <v>0.20149266867020399</v>
      </c>
      <c r="O138" s="17">
        <f t="shared" si="6"/>
        <v>0.1597998557148356</v>
      </c>
      <c r="P138" s="17">
        <f t="shared" si="6"/>
        <v>0.1314932583987081</v>
      </c>
      <c r="Q138" s="17">
        <f t="shared" si="6"/>
        <v>0.1419628316452036</v>
      </c>
      <c r="R138" s="17"/>
      <c r="S138" s="17">
        <f t="shared" si="6"/>
        <v>0.1454572709632812</v>
      </c>
      <c r="T138" s="17">
        <f t="shared" si="6"/>
        <v>0.21678551531647922</v>
      </c>
      <c r="U138" s="17">
        <f t="shared" si="6"/>
        <v>0.1308774061342993</v>
      </c>
      <c r="V138" s="17">
        <f t="shared" si="6"/>
        <v>0.13430732877365081</v>
      </c>
      <c r="W138" s="17">
        <f t="shared" si="6"/>
        <v>0.16519084041019752</v>
      </c>
      <c r="X138" s="17">
        <f t="shared" si="6"/>
        <v>0.19274249074883271</v>
      </c>
      <c r="Y138" s="17">
        <f t="shared" si="6"/>
        <v>0.16218558523643301</v>
      </c>
      <c r="Z138" s="17">
        <f t="shared" si="6"/>
        <v>0.2021780989485048</v>
      </c>
      <c r="AA138" s="17">
        <f t="shared" si="6"/>
        <v>0.12972149478842501</v>
      </c>
      <c r="AB138" s="17">
        <f t="shared" si="6"/>
        <v>0.10166824078688169</v>
      </c>
      <c r="AC138" s="17"/>
      <c r="AD138" s="17">
        <f t="shared" si="6"/>
        <v>0.11606353960541491</v>
      </c>
      <c r="AE138" s="17">
        <f t="shared" si="6"/>
        <v>0.17792890778225218</v>
      </c>
      <c r="AF138" s="17">
        <f t="shared" si="6"/>
        <v>0.10174331926162899</v>
      </c>
      <c r="AG138" s="17">
        <f t="shared" si="6"/>
        <v>0.1746415200633768</v>
      </c>
      <c r="AH138" s="17"/>
      <c r="AI138" s="17">
        <f t="shared" si="6"/>
        <v>0.14062110652554549</v>
      </c>
      <c r="AJ138" s="17">
        <f t="shared" si="6"/>
        <v>0.1822735625832583</v>
      </c>
      <c r="AK138" s="17">
        <f t="shared" si="6"/>
        <v>9.6230444499935702E-2</v>
      </c>
      <c r="AL138" s="17"/>
      <c r="AM138" s="17">
        <f t="shared" si="6"/>
        <v>0.2731598537777859</v>
      </c>
      <c r="AN138" s="17">
        <f t="shared" si="6"/>
        <v>0.13225839689971639</v>
      </c>
      <c r="AO138" s="17">
        <f t="shared" si="6"/>
        <v>0.1338828349359279</v>
      </c>
      <c r="AP138" s="17"/>
      <c r="AQ138" s="17">
        <f t="shared" si="6"/>
        <v>0.12523618778640369</v>
      </c>
      <c r="AR138" s="17">
        <f t="shared" si="6"/>
        <v>0.15777740993375719</v>
      </c>
      <c r="AS138" s="17">
        <f t="shared" si="6"/>
        <v>0.19740598934475159</v>
      </c>
      <c r="AT138" s="17">
        <f t="shared" si="6"/>
        <v>0.17098441173896928</v>
      </c>
      <c r="AU138" s="17">
        <f t="shared" si="6"/>
        <v>0.14312936621045599</v>
      </c>
      <c r="AV138" s="17"/>
    </row>
    <row r="139" spans="2:48" x14ac:dyDescent="0.3">
      <c r="B139" t="s">
        <v>143</v>
      </c>
      <c r="C139" s="17">
        <f>C137-C138</f>
        <v>0.6472964088962867</v>
      </c>
      <c r="D139" s="17">
        <f t="shared" ref="D139:AU139" si="7">D137-D138</f>
        <v>0.63667383877046979</v>
      </c>
      <c r="E139" s="17">
        <f t="shared" si="7"/>
        <v>0.6568930005221052</v>
      </c>
      <c r="F139" s="17"/>
      <c r="G139" s="17">
        <f t="shared" si="7"/>
        <v>0.60373539084238703</v>
      </c>
      <c r="H139" s="17">
        <f t="shared" si="7"/>
        <v>0.67861909272757359</v>
      </c>
      <c r="I139" s="17">
        <f t="shared" si="7"/>
        <v>0.60308453322591737</v>
      </c>
      <c r="J139" s="17">
        <f t="shared" si="7"/>
        <v>0.63740779922965707</v>
      </c>
      <c r="K139" s="17">
        <f t="shared" si="7"/>
        <v>0.61238595797079021</v>
      </c>
      <c r="L139" s="17">
        <f t="shared" si="7"/>
        <v>0.71788123874631748</v>
      </c>
      <c r="M139" s="17"/>
      <c r="N139" s="17">
        <f t="shared" si="7"/>
        <v>0.58510185059470898</v>
      </c>
      <c r="O139" s="17">
        <f t="shared" si="7"/>
        <v>0.65660125273096748</v>
      </c>
      <c r="P139" s="17">
        <f t="shared" si="7"/>
        <v>0.71969314448259791</v>
      </c>
      <c r="Q139" s="17">
        <f t="shared" si="7"/>
        <v>0.63402629513589437</v>
      </c>
      <c r="R139" s="17"/>
      <c r="S139" s="17">
        <f t="shared" si="7"/>
        <v>0.68567651403596375</v>
      </c>
      <c r="T139" s="17">
        <f t="shared" si="7"/>
        <v>0.51286399646315783</v>
      </c>
      <c r="U139" s="17">
        <f t="shared" si="7"/>
        <v>0.68853930638246563</v>
      </c>
      <c r="V139" s="17">
        <f t="shared" si="7"/>
        <v>0.71306762871361618</v>
      </c>
      <c r="W139" s="17">
        <f t="shared" si="7"/>
        <v>0.61744498618944454</v>
      </c>
      <c r="X139" s="17">
        <f t="shared" si="7"/>
        <v>0.56765548161916524</v>
      </c>
      <c r="Y139" s="17">
        <f t="shared" si="7"/>
        <v>0.65663435788374702</v>
      </c>
      <c r="Z139" s="17">
        <f t="shared" si="7"/>
        <v>0.55494999283869617</v>
      </c>
      <c r="AA139" s="17">
        <f t="shared" si="7"/>
        <v>0.72372925226581297</v>
      </c>
      <c r="AB139" s="17">
        <f t="shared" si="7"/>
        <v>0.78051077742948727</v>
      </c>
      <c r="AC139" s="17"/>
      <c r="AD139" s="17">
        <f t="shared" si="7"/>
        <v>0.75302877997325501</v>
      </c>
      <c r="AE139" s="17">
        <f t="shared" si="7"/>
        <v>0.62814155840327079</v>
      </c>
      <c r="AF139" s="17">
        <f t="shared" si="7"/>
        <v>0.7965133614767419</v>
      </c>
      <c r="AG139" s="17">
        <f t="shared" si="7"/>
        <v>0.54551845333822024</v>
      </c>
      <c r="AH139" s="17"/>
      <c r="AI139" s="17">
        <f t="shared" si="7"/>
        <v>0.70339929508218646</v>
      </c>
      <c r="AJ139" s="17">
        <f t="shared" si="7"/>
        <v>0.62559103850340469</v>
      </c>
      <c r="AK139" s="17">
        <f t="shared" si="7"/>
        <v>0.80753911100012832</v>
      </c>
      <c r="AL139" s="17"/>
      <c r="AM139" s="17">
        <f t="shared" si="7"/>
        <v>0.41664034737871908</v>
      </c>
      <c r="AN139" s="17">
        <f t="shared" si="7"/>
        <v>0.7122531539410516</v>
      </c>
      <c r="AO139" s="17">
        <f t="shared" si="7"/>
        <v>0.72326533083732214</v>
      </c>
      <c r="AP139" s="17"/>
      <c r="AQ139" s="17">
        <f t="shared" si="7"/>
        <v>0.6992851755293773</v>
      </c>
      <c r="AR139" s="17">
        <f t="shared" si="7"/>
        <v>0.65492658085328881</v>
      </c>
      <c r="AS139" s="17">
        <f t="shared" si="7"/>
        <v>0.58299042694796543</v>
      </c>
      <c r="AT139" s="17">
        <f t="shared" si="7"/>
        <v>0.64240180077335474</v>
      </c>
      <c r="AU139" s="17">
        <f t="shared" si="7"/>
        <v>0.71374126757908796</v>
      </c>
      <c r="AV139" s="17"/>
    </row>
    <row r="140" spans="2:48" x14ac:dyDescent="0.3">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row>
    <row r="141" spans="2:48" x14ac:dyDescent="0.3">
      <c r="B141" s="6" t="s">
        <v>149</v>
      </c>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row>
    <row r="142" spans="2:48" x14ac:dyDescent="0.3">
      <c r="B142" s="24" t="s">
        <v>79</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row>
    <row r="143" spans="2:48" x14ac:dyDescent="0.3">
      <c r="B143" t="s">
        <v>138</v>
      </c>
      <c r="C143" s="17">
        <v>0.80279757600285895</v>
      </c>
      <c r="D143" s="17">
        <v>0.76469539898729999</v>
      </c>
      <c r="E143" s="17">
        <v>0.83938319639657999</v>
      </c>
      <c r="F143" s="17"/>
      <c r="G143" s="17">
        <v>0.71314837110672502</v>
      </c>
      <c r="H143" s="17">
        <v>0.68556863153845904</v>
      </c>
      <c r="I143" s="17">
        <v>0.77213255786036605</v>
      </c>
      <c r="J143" s="17">
        <v>0.83950534757617401</v>
      </c>
      <c r="K143" s="17">
        <v>0.85221261737673404</v>
      </c>
      <c r="L143" s="17">
        <v>0.91806035659751595</v>
      </c>
      <c r="M143" s="17"/>
      <c r="N143" s="17">
        <v>0.76817707364186705</v>
      </c>
      <c r="O143" s="17">
        <v>0.79632136561171996</v>
      </c>
      <c r="P143" s="17">
        <v>0.79776591291486099</v>
      </c>
      <c r="Q143" s="17">
        <v>0.847406792397008</v>
      </c>
      <c r="R143" s="17"/>
      <c r="S143" s="17">
        <v>0.74669283707423495</v>
      </c>
      <c r="T143" s="17">
        <v>0.80902099817084505</v>
      </c>
      <c r="U143" s="17">
        <v>0.87942558501277801</v>
      </c>
      <c r="V143" s="17">
        <v>0.85977838396539996</v>
      </c>
      <c r="W143" s="17">
        <v>0.74614711795516397</v>
      </c>
      <c r="X143" s="17">
        <v>0.81327354017851505</v>
      </c>
      <c r="Y143" s="17">
        <v>0.82865544800486801</v>
      </c>
      <c r="Z143" s="17">
        <v>0.65817682401144595</v>
      </c>
      <c r="AA143" s="17">
        <v>0.82711600782697003</v>
      </c>
      <c r="AB143" s="17">
        <v>0.80100536254239796</v>
      </c>
      <c r="AC143" s="17"/>
      <c r="AD143" s="17">
        <v>0.85222068080598501</v>
      </c>
      <c r="AE143" s="17">
        <v>0.77874937945365696</v>
      </c>
      <c r="AF143" s="17">
        <v>0.82613894651947795</v>
      </c>
      <c r="AG143" s="17">
        <v>0.79532310919298499</v>
      </c>
      <c r="AH143" s="17"/>
      <c r="AI143" s="17">
        <v>0.82235017925131504</v>
      </c>
      <c r="AJ143" s="17">
        <v>0.76292280499057497</v>
      </c>
      <c r="AK143" s="17">
        <v>0.86754617388584798</v>
      </c>
      <c r="AL143" s="17"/>
      <c r="AM143" s="17">
        <v>0.84357051592383103</v>
      </c>
      <c r="AN143" s="17">
        <v>0.82426278622468097</v>
      </c>
      <c r="AO143" s="17">
        <v>0.747889482348713</v>
      </c>
      <c r="AP143" s="17"/>
      <c r="AQ143" s="17">
        <v>0.85804269081104001</v>
      </c>
      <c r="AR143" s="17">
        <v>0.80624454031926296</v>
      </c>
      <c r="AS143" s="17">
        <v>0.76009031289905904</v>
      </c>
      <c r="AT143" s="17">
        <v>0.77522337362559601</v>
      </c>
      <c r="AU143" s="17">
        <v>0.70521207141101605</v>
      </c>
    </row>
    <row r="144" spans="2:48" x14ac:dyDescent="0.3">
      <c r="B144" t="s">
        <v>139</v>
      </c>
      <c r="C144" s="17">
        <v>0.15383806261451499</v>
      </c>
      <c r="D144" s="17">
        <v>0.19065723803038401</v>
      </c>
      <c r="E144" s="17">
        <v>0.118409976427785</v>
      </c>
      <c r="F144" s="17"/>
      <c r="G144" s="17">
        <v>0.19676230718521501</v>
      </c>
      <c r="H144" s="17">
        <v>0.258730068034428</v>
      </c>
      <c r="I144" s="17">
        <v>0.191491268115353</v>
      </c>
      <c r="J144" s="17">
        <v>0.11389228108232199</v>
      </c>
      <c r="K144" s="17">
        <v>0.10246453975563601</v>
      </c>
      <c r="L144" s="17">
        <v>7.7541403841427894E-2</v>
      </c>
      <c r="M144" s="17"/>
      <c r="N144" s="17">
        <v>0.20589217262414899</v>
      </c>
      <c r="O144" s="17">
        <v>0.15591345670672699</v>
      </c>
      <c r="P144" s="17">
        <v>0.15883316595643401</v>
      </c>
      <c r="Q144" s="17">
        <v>9.4142284259610104E-2</v>
      </c>
      <c r="R144" s="17"/>
      <c r="S144" s="17">
        <v>0.209194218617059</v>
      </c>
      <c r="T144" s="17">
        <v>0.157117310589653</v>
      </c>
      <c r="U144" s="17">
        <v>0.110496340059836</v>
      </c>
      <c r="V144" s="17">
        <v>0.11386948328348</v>
      </c>
      <c r="W144" s="17">
        <v>0.20091290892925701</v>
      </c>
      <c r="X144" s="17">
        <v>0.143762198316017</v>
      </c>
      <c r="Y144" s="17">
        <v>8.1918384866115704E-2</v>
      </c>
      <c r="Z144" s="17">
        <v>0.24724887494058301</v>
      </c>
      <c r="AA144" s="17">
        <v>0.119439447496496</v>
      </c>
      <c r="AB144" s="17">
        <v>0.19899463745760201</v>
      </c>
      <c r="AC144" s="17"/>
      <c r="AD144" s="17">
        <v>0.124915570802461</v>
      </c>
      <c r="AE144" s="17">
        <v>0.16234902178320701</v>
      </c>
      <c r="AF144" s="17">
        <v>0.16410165610744201</v>
      </c>
      <c r="AG144" s="17">
        <v>0.14062328245220301</v>
      </c>
      <c r="AH144" s="17"/>
      <c r="AI144" s="17">
        <v>0.15919777231354101</v>
      </c>
      <c r="AJ144" s="17">
        <v>0.168738254408558</v>
      </c>
      <c r="AK144" s="17">
        <v>0.12745896023387099</v>
      </c>
      <c r="AL144" s="17"/>
      <c r="AM144" s="17">
        <v>0.11127047485654799</v>
      </c>
      <c r="AN144" s="17">
        <v>0.14440494023578601</v>
      </c>
      <c r="AO144" s="17">
        <v>0.20999326087530601</v>
      </c>
      <c r="AP144" s="17"/>
      <c r="AQ144" s="17">
        <v>0.10191840788775899</v>
      </c>
      <c r="AR144" s="17">
        <v>0.142902482387226</v>
      </c>
      <c r="AS144" s="17">
        <v>0.201751412080211</v>
      </c>
      <c r="AT144" s="17">
        <v>0.18837547246244399</v>
      </c>
      <c r="AU144" s="17">
        <v>0.24895535382512701</v>
      </c>
    </row>
    <row r="145" spans="2:47" x14ac:dyDescent="0.3">
      <c r="B145" t="s">
        <v>140</v>
      </c>
      <c r="C145" s="17">
        <v>2.2207662966474501E-2</v>
      </c>
      <c r="D145" s="17">
        <v>2.7785021881406299E-2</v>
      </c>
      <c r="E145" s="17">
        <v>1.68388060782582E-2</v>
      </c>
      <c r="F145" s="17"/>
      <c r="G145" s="17">
        <v>4.4525811365768497E-2</v>
      </c>
      <c r="H145" s="17">
        <v>3.8241865876427701E-2</v>
      </c>
      <c r="I145" s="17">
        <v>2.43274903371242E-2</v>
      </c>
      <c r="J145" s="17">
        <v>2.0752105772945201E-2</v>
      </c>
      <c r="K145" s="17">
        <v>1.3390551508581001E-2</v>
      </c>
      <c r="L145" s="17">
        <v>0</v>
      </c>
      <c r="M145" s="17"/>
      <c r="N145" s="17">
        <v>1.9076887257951598E-2</v>
      </c>
      <c r="O145" s="17">
        <v>2.76052147896148E-2</v>
      </c>
      <c r="P145" s="17">
        <v>2.16618196949094E-2</v>
      </c>
      <c r="Q145" s="17">
        <v>2.0899942173920001E-2</v>
      </c>
      <c r="R145" s="17"/>
      <c r="S145" s="17">
        <v>2.7347373118093599E-2</v>
      </c>
      <c r="T145" s="17">
        <v>1.30880098175219E-2</v>
      </c>
      <c r="U145" s="17">
        <v>1.00780749273865E-2</v>
      </c>
      <c r="V145" s="17">
        <v>1.7332250894814799E-2</v>
      </c>
      <c r="W145" s="17">
        <v>0</v>
      </c>
      <c r="X145" s="17">
        <v>2.40052491743484E-2</v>
      </c>
      <c r="Y145" s="17">
        <v>5.6282900916045597E-2</v>
      </c>
      <c r="Z145" s="17">
        <v>2.4934432162017298E-2</v>
      </c>
      <c r="AA145" s="17">
        <v>3.6228272548576301E-2</v>
      </c>
      <c r="AB145" s="17">
        <v>0</v>
      </c>
      <c r="AC145" s="17"/>
      <c r="AD145" s="17">
        <v>1.5881658701745401E-2</v>
      </c>
      <c r="AE145" s="17">
        <v>4.2734751556884401E-2</v>
      </c>
      <c r="AF145" s="17">
        <v>0</v>
      </c>
      <c r="AG145" s="17">
        <v>1.4806732783378899E-2</v>
      </c>
      <c r="AH145" s="17"/>
      <c r="AI145" s="17">
        <v>1.1228028598397E-2</v>
      </c>
      <c r="AJ145" s="17">
        <v>5.1262673571186503E-2</v>
      </c>
      <c r="AK145" s="17">
        <v>4.9948658802813697E-3</v>
      </c>
      <c r="AL145" s="17"/>
      <c r="AM145" s="17">
        <v>2.9176258769195999E-2</v>
      </c>
      <c r="AN145" s="17">
        <v>1.56003560675345E-2</v>
      </c>
      <c r="AO145" s="17">
        <v>2.70504296932409E-2</v>
      </c>
      <c r="AP145" s="17"/>
      <c r="AQ145" s="17">
        <v>8.6361167596110192E-3</v>
      </c>
      <c r="AR145" s="17">
        <v>2.9535424018044799E-2</v>
      </c>
      <c r="AS145" s="17">
        <v>2.1734470704095E-2</v>
      </c>
      <c r="AT145" s="17">
        <v>1.9400140367168198E-2</v>
      </c>
      <c r="AU145" s="17">
        <v>4.5832574763857097E-2</v>
      </c>
    </row>
    <row r="146" spans="2:47" x14ac:dyDescent="0.3">
      <c r="B146" t="s">
        <v>141</v>
      </c>
      <c r="C146" s="17">
        <v>4.75811705384898E-3</v>
      </c>
      <c r="D146" s="17">
        <v>7.1577070556446999E-3</v>
      </c>
      <c r="E146" s="17">
        <v>2.4385151206964498E-3</v>
      </c>
      <c r="F146" s="17"/>
      <c r="G146" s="17">
        <v>2.7749811624319901E-2</v>
      </c>
      <c r="H146" s="17">
        <v>0</v>
      </c>
      <c r="I146" s="17">
        <v>0</v>
      </c>
      <c r="J146" s="17">
        <v>0</v>
      </c>
      <c r="K146" s="17">
        <v>6.4981487697258799E-3</v>
      </c>
      <c r="L146" s="17">
        <v>0</v>
      </c>
      <c r="M146" s="17"/>
      <c r="N146" s="17">
        <v>0</v>
      </c>
      <c r="O146" s="17">
        <v>8.4928681850774297E-3</v>
      </c>
      <c r="P146" s="17">
        <v>0</v>
      </c>
      <c r="Q146" s="17">
        <v>1.0295047643992399E-2</v>
      </c>
      <c r="R146" s="17"/>
      <c r="S146" s="17">
        <v>0</v>
      </c>
      <c r="T146" s="17">
        <v>8.3948803711593606E-3</v>
      </c>
      <c r="U146" s="17">
        <v>0</v>
      </c>
      <c r="V146" s="17">
        <v>0</v>
      </c>
      <c r="W146" s="17">
        <v>1.1539678366458099E-2</v>
      </c>
      <c r="X146" s="17">
        <v>0</v>
      </c>
      <c r="Y146" s="17">
        <v>1.4115656387391399E-2</v>
      </c>
      <c r="Z146" s="17">
        <v>2.8946059621659401E-2</v>
      </c>
      <c r="AA146" s="17">
        <v>0</v>
      </c>
      <c r="AB146" s="17">
        <v>0</v>
      </c>
      <c r="AC146" s="17"/>
      <c r="AD146" s="17">
        <v>6.9820896898083896E-3</v>
      </c>
      <c r="AE146" s="17">
        <v>6.1527223781192002E-3</v>
      </c>
      <c r="AF146" s="17">
        <v>9.7593973730795893E-3</v>
      </c>
      <c r="AG146" s="17">
        <v>0</v>
      </c>
      <c r="AH146" s="17"/>
      <c r="AI146" s="17">
        <v>7.22401983674777E-3</v>
      </c>
      <c r="AJ146" s="17">
        <v>3.3463783350497801E-3</v>
      </c>
      <c r="AK146" s="17">
        <v>0</v>
      </c>
      <c r="AL146" s="17"/>
      <c r="AM146" s="17">
        <v>4.3032362121942502E-3</v>
      </c>
      <c r="AN146" s="17">
        <v>0</v>
      </c>
      <c r="AO146" s="17">
        <v>1.1666217398862699E-2</v>
      </c>
      <c r="AP146" s="17"/>
      <c r="AQ146" s="17">
        <v>3.6532408881834802E-3</v>
      </c>
      <c r="AR146" s="17">
        <v>5.21615358773237E-3</v>
      </c>
      <c r="AS146" s="17">
        <v>5.1993097140757196E-3</v>
      </c>
      <c r="AT146" s="17">
        <v>0</v>
      </c>
      <c r="AU146" s="17">
        <v>0</v>
      </c>
    </row>
    <row r="147" spans="2:47" x14ac:dyDescent="0.3">
      <c r="B147" t="s">
        <v>94</v>
      </c>
      <c r="C147" s="17">
        <v>1.63985813623032E-2</v>
      </c>
      <c r="D147" s="17">
        <v>9.7046340452643896E-3</v>
      </c>
      <c r="E147" s="17">
        <v>2.2929505976679799E-2</v>
      </c>
      <c r="F147" s="17"/>
      <c r="G147" s="17">
        <v>1.7813698717971099E-2</v>
      </c>
      <c r="H147" s="17">
        <v>1.7459434550685202E-2</v>
      </c>
      <c r="I147" s="17">
        <v>1.20486836871569E-2</v>
      </c>
      <c r="J147" s="17">
        <v>2.5850265568558999E-2</v>
      </c>
      <c r="K147" s="17">
        <v>2.5434142589322899E-2</v>
      </c>
      <c r="L147" s="17">
        <v>4.3982395610564599E-3</v>
      </c>
      <c r="M147" s="17"/>
      <c r="N147" s="17">
        <v>6.8538664760317298E-3</v>
      </c>
      <c r="O147" s="17">
        <v>1.1667094706860901E-2</v>
      </c>
      <c r="P147" s="17">
        <v>2.1739101433794698E-2</v>
      </c>
      <c r="Q147" s="17">
        <v>2.72559335254699E-2</v>
      </c>
      <c r="R147" s="17"/>
      <c r="S147" s="17">
        <v>1.6765571190613102E-2</v>
      </c>
      <c r="T147" s="17">
        <v>1.2378801050821101E-2</v>
      </c>
      <c r="U147" s="17">
        <v>0</v>
      </c>
      <c r="V147" s="17">
        <v>9.0198818563052303E-3</v>
      </c>
      <c r="W147" s="17">
        <v>4.1400294749121401E-2</v>
      </c>
      <c r="X147" s="17">
        <v>1.8959012331119501E-2</v>
      </c>
      <c r="Y147" s="17">
        <v>1.90276098255798E-2</v>
      </c>
      <c r="Z147" s="17">
        <v>4.0693809264294299E-2</v>
      </c>
      <c r="AA147" s="17">
        <v>1.7216272127957399E-2</v>
      </c>
      <c r="AB147" s="17">
        <v>0</v>
      </c>
      <c r="AC147" s="17"/>
      <c r="AD147" s="17">
        <v>0</v>
      </c>
      <c r="AE147" s="17">
        <v>1.0014124828133001E-2</v>
      </c>
      <c r="AF147" s="17">
        <v>0</v>
      </c>
      <c r="AG147" s="17">
        <v>4.9246875571433403E-2</v>
      </c>
      <c r="AH147" s="17"/>
      <c r="AI147" s="17">
        <v>0</v>
      </c>
      <c r="AJ147" s="17">
        <v>1.37298886946308E-2</v>
      </c>
      <c r="AK147" s="17">
        <v>0</v>
      </c>
      <c r="AL147" s="17"/>
      <c r="AM147" s="17">
        <v>1.16795142382306E-2</v>
      </c>
      <c r="AN147" s="17">
        <v>1.5731917471998199E-2</v>
      </c>
      <c r="AO147" s="17">
        <v>3.4006096838773299E-3</v>
      </c>
      <c r="AP147" s="17"/>
      <c r="AQ147" s="17">
        <v>2.77495436534059E-2</v>
      </c>
      <c r="AR147" s="17">
        <v>1.6101399687733699E-2</v>
      </c>
      <c r="AS147" s="17">
        <v>1.12244946025592E-2</v>
      </c>
      <c r="AT147" s="17">
        <v>1.7001013544791901E-2</v>
      </c>
      <c r="AU147" s="17">
        <v>0</v>
      </c>
    </row>
    <row r="148" spans="2:47" x14ac:dyDescent="0.3">
      <c r="B148" t="s">
        <v>478</v>
      </c>
      <c r="C148" s="17">
        <v>0.956635638617373</v>
      </c>
      <c r="D148" s="17">
        <v>0.95535263701768502</v>
      </c>
      <c r="E148" s="17">
        <v>0.95779317282436505</v>
      </c>
      <c r="F148" s="17"/>
      <c r="G148" s="17">
        <v>0.90991067829193994</v>
      </c>
      <c r="H148" s="17">
        <v>0.94429869957288703</v>
      </c>
      <c r="I148" s="17">
        <v>0.96362382597571905</v>
      </c>
      <c r="J148" s="17">
        <v>0.95339762865849598</v>
      </c>
      <c r="K148" s="17">
        <v>0.95467715713237</v>
      </c>
      <c r="L148" s="17">
        <v>0.99560176043894399</v>
      </c>
      <c r="M148" s="17"/>
      <c r="N148" s="17">
        <v>0.97406924626601699</v>
      </c>
      <c r="O148" s="17">
        <v>0.95223482231844703</v>
      </c>
      <c r="P148" s="17">
        <v>0.95659907887129603</v>
      </c>
      <c r="Q148" s="17">
        <v>0.94154907665661802</v>
      </c>
      <c r="R148" s="17"/>
      <c r="S148" s="17">
        <v>0.95588705569129295</v>
      </c>
      <c r="T148" s="17">
        <v>0.966138308760498</v>
      </c>
      <c r="U148" s="17">
        <v>0.98992192507261301</v>
      </c>
      <c r="V148" s="17">
        <v>0.97364786724887997</v>
      </c>
      <c r="W148" s="17">
        <v>0.94706002688442004</v>
      </c>
      <c r="X148" s="17">
        <v>0.95703573849453205</v>
      </c>
      <c r="Y148" s="17">
        <v>0.91057383287098304</v>
      </c>
      <c r="Z148" s="17">
        <v>0.90542569895202896</v>
      </c>
      <c r="AA148" s="17">
        <v>0.94655545532346597</v>
      </c>
      <c r="AB148" s="17">
        <v>1</v>
      </c>
      <c r="AC148" s="17"/>
      <c r="AD148" s="17">
        <v>0.97713625160844597</v>
      </c>
      <c r="AE148" s="17">
        <v>0.94109840123686295</v>
      </c>
      <c r="AF148" s="17">
        <v>0.99024060262692004</v>
      </c>
      <c r="AG148" s="17">
        <v>0.935946391645188</v>
      </c>
      <c r="AH148" s="17"/>
      <c r="AI148" s="17">
        <v>0.98154795156485497</v>
      </c>
      <c r="AJ148" s="17">
        <v>0.93166105939913302</v>
      </c>
      <c r="AK148" s="17">
        <v>0.99500513411971903</v>
      </c>
      <c r="AL148" s="17"/>
      <c r="AM148" s="17">
        <v>0.95484099078037898</v>
      </c>
      <c r="AN148" s="17">
        <v>0.96866772646046695</v>
      </c>
      <c r="AO148" s="17">
        <v>0.95788274322401901</v>
      </c>
      <c r="AP148" s="17"/>
      <c r="AQ148" s="17">
        <v>0.95996109869879998</v>
      </c>
      <c r="AR148" s="17">
        <v>0.94914702270648899</v>
      </c>
      <c r="AS148" s="17">
        <v>0.96184172497927001</v>
      </c>
      <c r="AT148" s="17">
        <v>0.96359884608804003</v>
      </c>
      <c r="AU148" s="17">
        <v>0.95416742523614295</v>
      </c>
    </row>
    <row r="149" spans="2:47" x14ac:dyDescent="0.3">
      <c r="B149" t="s">
        <v>142</v>
      </c>
      <c r="C149" s="17">
        <f>C145+C146</f>
        <v>2.6965780020323481E-2</v>
      </c>
      <c r="D149" s="17">
        <f t="shared" ref="D149:AU149" si="8">D145+D146</f>
        <v>3.4942728937050999E-2</v>
      </c>
      <c r="E149" s="17">
        <f t="shared" si="8"/>
        <v>1.9277321198954651E-2</v>
      </c>
      <c r="F149" s="17"/>
      <c r="G149" s="17">
        <f t="shared" si="8"/>
        <v>7.2275622990088398E-2</v>
      </c>
      <c r="H149" s="17">
        <f t="shared" si="8"/>
        <v>3.8241865876427701E-2</v>
      </c>
      <c r="I149" s="17">
        <f t="shared" si="8"/>
        <v>2.43274903371242E-2</v>
      </c>
      <c r="J149" s="17">
        <f t="shared" si="8"/>
        <v>2.0752105772945201E-2</v>
      </c>
      <c r="K149" s="17">
        <f t="shared" si="8"/>
        <v>1.988870027830688E-2</v>
      </c>
      <c r="L149" s="17">
        <f t="shared" si="8"/>
        <v>0</v>
      </c>
      <c r="M149" s="17"/>
      <c r="N149" s="17">
        <f t="shared" si="8"/>
        <v>1.9076887257951598E-2</v>
      </c>
      <c r="O149" s="17">
        <f t="shared" si="8"/>
        <v>3.6098082974692233E-2</v>
      </c>
      <c r="P149" s="17">
        <f t="shared" si="8"/>
        <v>2.16618196949094E-2</v>
      </c>
      <c r="Q149" s="17">
        <f t="shared" si="8"/>
        <v>3.11949898179124E-2</v>
      </c>
      <c r="R149" s="17"/>
      <c r="S149" s="17">
        <f t="shared" si="8"/>
        <v>2.7347373118093599E-2</v>
      </c>
      <c r="T149" s="17">
        <f t="shared" si="8"/>
        <v>2.1482890188681263E-2</v>
      </c>
      <c r="U149" s="17">
        <f t="shared" si="8"/>
        <v>1.00780749273865E-2</v>
      </c>
      <c r="V149" s="17">
        <f t="shared" si="8"/>
        <v>1.7332250894814799E-2</v>
      </c>
      <c r="W149" s="17">
        <f t="shared" si="8"/>
        <v>1.1539678366458099E-2</v>
      </c>
      <c r="X149" s="17">
        <f t="shared" si="8"/>
        <v>2.40052491743484E-2</v>
      </c>
      <c r="Y149" s="17">
        <f t="shared" si="8"/>
        <v>7.0398557303436998E-2</v>
      </c>
      <c r="Z149" s="17">
        <f t="shared" si="8"/>
        <v>5.3880491783676696E-2</v>
      </c>
      <c r="AA149" s="17">
        <f t="shared" si="8"/>
        <v>3.6228272548576301E-2</v>
      </c>
      <c r="AB149" s="17">
        <f t="shared" si="8"/>
        <v>0</v>
      </c>
      <c r="AC149" s="17"/>
      <c r="AD149" s="17">
        <f t="shared" si="8"/>
        <v>2.2863748391553793E-2</v>
      </c>
      <c r="AE149" s="17">
        <f t="shared" si="8"/>
        <v>4.8887473935003603E-2</v>
      </c>
      <c r="AF149" s="17">
        <f t="shared" si="8"/>
        <v>9.7593973730795893E-3</v>
      </c>
      <c r="AG149" s="17">
        <f t="shared" si="8"/>
        <v>1.4806732783378899E-2</v>
      </c>
      <c r="AH149" s="17"/>
      <c r="AI149" s="17">
        <f t="shared" si="8"/>
        <v>1.845204843514477E-2</v>
      </c>
      <c r="AJ149" s="17">
        <f t="shared" si="8"/>
        <v>5.4609051906236286E-2</v>
      </c>
      <c r="AK149" s="17">
        <f t="shared" si="8"/>
        <v>4.9948658802813697E-3</v>
      </c>
      <c r="AL149" s="17"/>
      <c r="AM149" s="17">
        <f t="shared" si="8"/>
        <v>3.3479494981390245E-2</v>
      </c>
      <c r="AN149" s="17">
        <f t="shared" si="8"/>
        <v>1.56003560675345E-2</v>
      </c>
      <c r="AO149" s="17">
        <f t="shared" si="8"/>
        <v>3.8716647092103595E-2</v>
      </c>
      <c r="AP149" s="17"/>
      <c r="AQ149" s="17">
        <f t="shared" si="8"/>
        <v>1.2289357647794499E-2</v>
      </c>
      <c r="AR149" s="17">
        <f t="shared" si="8"/>
        <v>3.475157760577717E-2</v>
      </c>
      <c r="AS149" s="17">
        <f t="shared" si="8"/>
        <v>2.6933780418170718E-2</v>
      </c>
      <c r="AT149" s="17">
        <f t="shared" si="8"/>
        <v>1.9400140367168198E-2</v>
      </c>
      <c r="AU149" s="17">
        <f t="shared" si="8"/>
        <v>4.5832574763857097E-2</v>
      </c>
    </row>
    <row r="150" spans="2:47" x14ac:dyDescent="0.3">
      <c r="B150" t="s">
        <v>143</v>
      </c>
      <c r="C150" s="17">
        <f>C148-C149</f>
        <v>0.92966985859704954</v>
      </c>
      <c r="D150" s="17">
        <f t="shared" ref="D150:AU150" si="9">D148-D149</f>
        <v>0.92040990808063405</v>
      </c>
      <c r="E150" s="17">
        <f t="shared" si="9"/>
        <v>0.9385158516254104</v>
      </c>
      <c r="F150" s="17"/>
      <c r="G150" s="17">
        <f t="shared" si="9"/>
        <v>0.83763505530185156</v>
      </c>
      <c r="H150" s="17">
        <f t="shared" si="9"/>
        <v>0.90605683369645929</v>
      </c>
      <c r="I150" s="17">
        <f t="shared" si="9"/>
        <v>0.93929633563859483</v>
      </c>
      <c r="J150" s="17">
        <f t="shared" si="9"/>
        <v>0.9326455228855508</v>
      </c>
      <c r="K150" s="17">
        <f t="shared" si="9"/>
        <v>0.93478845685406309</v>
      </c>
      <c r="L150" s="17">
        <f t="shared" si="9"/>
        <v>0.99560176043894399</v>
      </c>
      <c r="M150" s="17"/>
      <c r="N150" s="17">
        <f t="shared" si="9"/>
        <v>0.95499235900806534</v>
      </c>
      <c r="O150" s="17">
        <f t="shared" si="9"/>
        <v>0.91613673934375484</v>
      </c>
      <c r="P150" s="17">
        <f t="shared" si="9"/>
        <v>0.93493725917638659</v>
      </c>
      <c r="Q150" s="17">
        <f t="shared" si="9"/>
        <v>0.91035408683870567</v>
      </c>
      <c r="R150" s="17"/>
      <c r="S150" s="17">
        <f t="shared" si="9"/>
        <v>0.9285396825731993</v>
      </c>
      <c r="T150" s="17">
        <f t="shared" si="9"/>
        <v>0.94465541857181679</v>
      </c>
      <c r="U150" s="17">
        <f t="shared" si="9"/>
        <v>0.97984385014522646</v>
      </c>
      <c r="V150" s="17">
        <f t="shared" si="9"/>
        <v>0.95631561635406515</v>
      </c>
      <c r="W150" s="17">
        <f t="shared" si="9"/>
        <v>0.93552034851796195</v>
      </c>
      <c r="X150" s="17">
        <f t="shared" si="9"/>
        <v>0.93303048932018362</v>
      </c>
      <c r="Y150" s="17">
        <f t="shared" si="9"/>
        <v>0.84017527556754601</v>
      </c>
      <c r="Z150" s="17">
        <f t="shared" si="9"/>
        <v>0.85154520716835225</v>
      </c>
      <c r="AA150" s="17">
        <f t="shared" si="9"/>
        <v>0.91032718277488966</v>
      </c>
      <c r="AB150" s="17">
        <f t="shared" si="9"/>
        <v>1</v>
      </c>
      <c r="AC150" s="17"/>
      <c r="AD150" s="17">
        <f t="shared" si="9"/>
        <v>0.95427250321689217</v>
      </c>
      <c r="AE150" s="17">
        <f t="shared" si="9"/>
        <v>0.89221092730185936</v>
      </c>
      <c r="AF150" s="17">
        <f t="shared" si="9"/>
        <v>0.98048120525384042</v>
      </c>
      <c r="AG150" s="17">
        <f t="shared" si="9"/>
        <v>0.92113965886180915</v>
      </c>
      <c r="AH150" s="17"/>
      <c r="AI150" s="17">
        <f t="shared" si="9"/>
        <v>0.96309590312971016</v>
      </c>
      <c r="AJ150" s="17">
        <f t="shared" si="9"/>
        <v>0.87705200749289669</v>
      </c>
      <c r="AK150" s="17">
        <f t="shared" si="9"/>
        <v>0.99001026823943761</v>
      </c>
      <c r="AL150" s="17"/>
      <c r="AM150" s="17">
        <f t="shared" si="9"/>
        <v>0.92136149579898874</v>
      </c>
      <c r="AN150" s="17">
        <f t="shared" si="9"/>
        <v>0.95306737039293243</v>
      </c>
      <c r="AO150" s="17">
        <f t="shared" si="9"/>
        <v>0.91916609613191547</v>
      </c>
      <c r="AP150" s="17"/>
      <c r="AQ150" s="17">
        <f t="shared" si="9"/>
        <v>0.94767174105100549</v>
      </c>
      <c r="AR150" s="17">
        <f t="shared" si="9"/>
        <v>0.9143954451007118</v>
      </c>
      <c r="AS150" s="17">
        <f t="shared" si="9"/>
        <v>0.93490794456109927</v>
      </c>
      <c r="AT150" s="17">
        <f t="shared" si="9"/>
        <v>0.94419870572087183</v>
      </c>
      <c r="AU150" s="17">
        <f t="shared" si="9"/>
        <v>0.9083348504722859</v>
      </c>
    </row>
    <row r="151" spans="2:47" x14ac:dyDescent="0.3">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row>
    <row r="152" spans="2:47" x14ac:dyDescent="0.3">
      <c r="B152" s="6" t="s">
        <v>150</v>
      </c>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row>
    <row r="153" spans="2:47" x14ac:dyDescent="0.3">
      <c r="B153" s="24" t="s">
        <v>79</v>
      </c>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row>
    <row r="154" spans="2:47" x14ac:dyDescent="0.3">
      <c r="B154" t="s">
        <v>138</v>
      </c>
      <c r="C154" s="17">
        <v>0.810335528414179</v>
      </c>
      <c r="D154" s="17">
        <v>0.77515217478056397</v>
      </c>
      <c r="E154" s="17">
        <v>0.84410316756919401</v>
      </c>
      <c r="F154" s="17"/>
      <c r="G154" s="17">
        <v>0.733311338899443</v>
      </c>
      <c r="H154" s="17">
        <v>0.69672937227696097</v>
      </c>
      <c r="I154" s="17">
        <v>0.77780665640195501</v>
      </c>
      <c r="J154" s="17">
        <v>0.84937073051632705</v>
      </c>
      <c r="K154" s="17">
        <v>0.85402212401167499</v>
      </c>
      <c r="L154" s="17">
        <v>0.917845878575684</v>
      </c>
      <c r="M154" s="17"/>
      <c r="N154" s="17">
        <v>0.77909524523953499</v>
      </c>
      <c r="O154" s="17">
        <v>0.79876775032149305</v>
      </c>
      <c r="P154" s="17">
        <v>0.83867578173092405</v>
      </c>
      <c r="Q154" s="17">
        <v>0.82737281110873595</v>
      </c>
      <c r="R154" s="17"/>
      <c r="S154" s="17">
        <v>0.76285521244571797</v>
      </c>
      <c r="T154" s="17">
        <v>0.81394877879807603</v>
      </c>
      <c r="U154" s="17">
        <v>0.79478095170600604</v>
      </c>
      <c r="V154" s="17">
        <v>0.85068930745495597</v>
      </c>
      <c r="W154" s="17">
        <v>0.81483711286151395</v>
      </c>
      <c r="X154" s="17">
        <v>0.79291871732091601</v>
      </c>
      <c r="Y154" s="17">
        <v>0.81562624140364104</v>
      </c>
      <c r="Z154" s="17">
        <v>0.70569957558014595</v>
      </c>
      <c r="AA154" s="17">
        <v>0.85608808508106704</v>
      </c>
      <c r="AB154" s="17">
        <v>0.88623225335255096</v>
      </c>
      <c r="AC154" s="17"/>
      <c r="AD154" s="17">
        <v>0.87993126931687804</v>
      </c>
      <c r="AE154" s="17">
        <v>0.788724216095117</v>
      </c>
      <c r="AF154" s="17">
        <v>0.82833688351219004</v>
      </c>
      <c r="AG154" s="17">
        <v>0.79753767384789298</v>
      </c>
      <c r="AH154" s="17"/>
      <c r="AI154" s="17">
        <v>0.87185992717985195</v>
      </c>
      <c r="AJ154" s="17">
        <v>0.78687647739506195</v>
      </c>
      <c r="AK154" s="17">
        <v>0.861816622892835</v>
      </c>
      <c r="AL154" s="17"/>
      <c r="AM154" s="17">
        <v>0.84084504743100497</v>
      </c>
      <c r="AN154" s="17">
        <v>0.80241191121865696</v>
      </c>
      <c r="AO154" s="17">
        <v>0.79444336415535499</v>
      </c>
      <c r="AP154" s="17"/>
      <c r="AQ154" s="17">
        <v>0.86191851508713901</v>
      </c>
      <c r="AR154" s="17">
        <v>0.79966821075237304</v>
      </c>
      <c r="AS154" s="17">
        <v>0.78986717044726595</v>
      </c>
      <c r="AT154" s="17">
        <v>0.79009757465444497</v>
      </c>
      <c r="AU154" s="17">
        <v>0.67198249583973002</v>
      </c>
    </row>
    <row r="155" spans="2:47" x14ac:dyDescent="0.3">
      <c r="B155" t="s">
        <v>139</v>
      </c>
      <c r="C155" s="17">
        <v>0.135954844953286</v>
      </c>
      <c r="D155" s="17">
        <v>0.16249837717641399</v>
      </c>
      <c r="E155" s="17">
        <v>0.110464922205574</v>
      </c>
      <c r="F155" s="17"/>
      <c r="G155" s="17">
        <v>0.165827093044879</v>
      </c>
      <c r="H155" s="17">
        <v>0.222082985317165</v>
      </c>
      <c r="I155" s="17">
        <v>0.14257546538641899</v>
      </c>
      <c r="J155" s="17">
        <v>0.12008423370594901</v>
      </c>
      <c r="K155" s="17">
        <v>0.10120626940951399</v>
      </c>
      <c r="L155" s="17">
        <v>7.7755881863259504E-2</v>
      </c>
      <c r="M155" s="17"/>
      <c r="N155" s="17">
        <v>0.17254720287945999</v>
      </c>
      <c r="O155" s="17">
        <v>0.13104543251564901</v>
      </c>
      <c r="P155" s="17">
        <v>0.115514876047739</v>
      </c>
      <c r="Q155" s="17">
        <v>0.122247156864108</v>
      </c>
      <c r="R155" s="17"/>
      <c r="S155" s="17">
        <v>0.14707283960680001</v>
      </c>
      <c r="T155" s="17">
        <v>0.133024031967859</v>
      </c>
      <c r="U155" s="17">
        <v>0.15663440606954401</v>
      </c>
      <c r="V155" s="17">
        <v>0.140290810688739</v>
      </c>
      <c r="W155" s="17">
        <v>0.12066701738388701</v>
      </c>
      <c r="X155" s="17">
        <v>0.16411702117361601</v>
      </c>
      <c r="Y155" s="17">
        <v>0.141402956594366</v>
      </c>
      <c r="Z155" s="17">
        <v>0.141981026217147</v>
      </c>
      <c r="AA155" s="17">
        <v>0.126695642790976</v>
      </c>
      <c r="AB155" s="17">
        <v>4.8910231628066701E-2</v>
      </c>
      <c r="AC155" s="17"/>
      <c r="AD155" s="17">
        <v>9.9661881693594703E-2</v>
      </c>
      <c r="AE155" s="17">
        <v>0.14358587089555699</v>
      </c>
      <c r="AF155" s="17">
        <v>0.162962095812417</v>
      </c>
      <c r="AG155" s="17">
        <v>0.12785548575250499</v>
      </c>
      <c r="AH155" s="17"/>
      <c r="AI155" s="17">
        <v>0.113754829239819</v>
      </c>
      <c r="AJ155" s="17">
        <v>0.137836391326117</v>
      </c>
      <c r="AK155" s="17">
        <v>0.12708970063039299</v>
      </c>
      <c r="AL155" s="17"/>
      <c r="AM155" s="17">
        <v>0.10491746781689799</v>
      </c>
      <c r="AN155" s="17">
        <v>0.14649118541287101</v>
      </c>
      <c r="AO155" s="17">
        <v>0.15883440698402099</v>
      </c>
      <c r="AP155" s="17"/>
      <c r="AQ155" s="17">
        <v>9.6970333569640493E-2</v>
      </c>
      <c r="AR155" s="17">
        <v>0.140052171636323</v>
      </c>
      <c r="AS155" s="17">
        <v>0.149369005908079</v>
      </c>
      <c r="AT155" s="17">
        <v>0.15645618109128701</v>
      </c>
      <c r="AU155" s="17">
        <v>0.206455322546482</v>
      </c>
    </row>
    <row r="156" spans="2:47" x14ac:dyDescent="0.3">
      <c r="B156" t="s">
        <v>140</v>
      </c>
      <c r="C156" s="17">
        <v>2.70573989201137E-2</v>
      </c>
      <c r="D156" s="17">
        <v>4.1762816847458403E-2</v>
      </c>
      <c r="E156" s="17">
        <v>1.28379141103761E-2</v>
      </c>
      <c r="F156" s="17"/>
      <c r="G156" s="17">
        <v>5.4751668086369498E-2</v>
      </c>
      <c r="H156" s="17">
        <v>4.9951745576291298E-2</v>
      </c>
      <c r="I156" s="17">
        <v>5.49114460964919E-2</v>
      </c>
      <c r="J156" s="17">
        <v>9.8711975816738497E-3</v>
      </c>
      <c r="K156" s="17">
        <v>0</v>
      </c>
      <c r="L156" s="17">
        <v>0</v>
      </c>
      <c r="M156" s="17"/>
      <c r="N156" s="17">
        <v>2.3036087342517799E-2</v>
      </c>
      <c r="O156" s="17">
        <v>4.5417485670570697E-2</v>
      </c>
      <c r="P156" s="17">
        <v>2.5114263768347699E-2</v>
      </c>
      <c r="Q156" s="17">
        <v>1.45570321153983E-2</v>
      </c>
      <c r="R156" s="17"/>
      <c r="S156" s="17">
        <v>6.6265885509753999E-2</v>
      </c>
      <c r="T156" s="17">
        <v>3.4262068760591999E-2</v>
      </c>
      <c r="U156" s="17">
        <v>2.7214660114122099E-2</v>
      </c>
      <c r="V156" s="17">
        <v>0</v>
      </c>
      <c r="W156" s="17">
        <v>1.0297068802655599E-2</v>
      </c>
      <c r="X156" s="17">
        <v>1.1972622352392701E-2</v>
      </c>
      <c r="Y156" s="17">
        <v>9.3346119999378491E-3</v>
      </c>
      <c r="Z156" s="17">
        <v>8.2710815370903301E-2</v>
      </c>
      <c r="AA156" s="17">
        <v>0</v>
      </c>
      <c r="AB156" s="17">
        <v>4.0911033754805801E-2</v>
      </c>
      <c r="AC156" s="17"/>
      <c r="AD156" s="17">
        <v>6.6755944521233899E-3</v>
      </c>
      <c r="AE156" s="17">
        <v>4.26794570925507E-2</v>
      </c>
      <c r="AF156" s="17">
        <v>0</v>
      </c>
      <c r="AG156" s="17">
        <v>2.4122200956857399E-2</v>
      </c>
      <c r="AH156" s="17"/>
      <c r="AI156" s="17">
        <v>6.9069045066286099E-3</v>
      </c>
      <c r="AJ156" s="17">
        <v>5.4412112715840497E-2</v>
      </c>
      <c r="AK156" s="17">
        <v>0</v>
      </c>
      <c r="AL156" s="17"/>
      <c r="AM156" s="17">
        <v>2.2959518536363601E-2</v>
      </c>
      <c r="AN156" s="17">
        <v>2.3604277632669701E-2</v>
      </c>
      <c r="AO156" s="17">
        <v>3.9111902253082302E-2</v>
      </c>
      <c r="AP156" s="17"/>
      <c r="AQ156" s="17">
        <v>1.00910698156986E-2</v>
      </c>
      <c r="AR156" s="17">
        <v>2.9400477487305399E-2</v>
      </c>
      <c r="AS156" s="17">
        <v>3.5373063021640998E-2</v>
      </c>
      <c r="AT156" s="17">
        <v>2.6710042994019099E-2</v>
      </c>
      <c r="AU156" s="17">
        <v>5.5698218839654402E-2</v>
      </c>
    </row>
    <row r="157" spans="2:47" x14ac:dyDescent="0.3">
      <c r="B157" t="s">
        <v>141</v>
      </c>
      <c r="C157" s="17">
        <v>7.7961498293220299E-3</v>
      </c>
      <c r="D157" s="17">
        <v>8.5529054144584497E-3</v>
      </c>
      <c r="E157" s="17">
        <v>7.0773744992735296E-3</v>
      </c>
      <c r="F157" s="17"/>
      <c r="G157" s="17">
        <v>1.84814515889112E-2</v>
      </c>
      <c r="H157" s="17">
        <v>1.33541699746236E-2</v>
      </c>
      <c r="I157" s="17">
        <v>6.9511965556493197E-3</v>
      </c>
      <c r="J157" s="17">
        <v>0</v>
      </c>
      <c r="K157" s="17">
        <v>1.2686514887451299E-2</v>
      </c>
      <c r="L157" s="17">
        <v>0</v>
      </c>
      <c r="M157" s="17"/>
      <c r="N157" s="17">
        <v>1.3803084371553699E-2</v>
      </c>
      <c r="O157" s="17">
        <v>1.2419067400995199E-2</v>
      </c>
      <c r="P157" s="17">
        <v>3.99700124495632E-3</v>
      </c>
      <c r="Q157" s="17">
        <v>0</v>
      </c>
      <c r="R157" s="17"/>
      <c r="S157" s="17">
        <v>7.4194611270559903E-3</v>
      </c>
      <c r="T157" s="17">
        <v>0</v>
      </c>
      <c r="U157" s="17">
        <v>2.13699821103269E-2</v>
      </c>
      <c r="V157" s="17">
        <v>0</v>
      </c>
      <c r="W157" s="17">
        <v>2.6658548481611199E-2</v>
      </c>
      <c r="X157" s="17">
        <v>1.2032626821955701E-2</v>
      </c>
      <c r="Y157" s="17">
        <v>0</v>
      </c>
      <c r="Z157" s="17">
        <v>2.8914773567508899E-2</v>
      </c>
      <c r="AA157" s="17">
        <v>0</v>
      </c>
      <c r="AB157" s="17">
        <v>0</v>
      </c>
      <c r="AC157" s="17"/>
      <c r="AD157" s="17">
        <v>7.2278918556903599E-3</v>
      </c>
      <c r="AE157" s="17">
        <v>1.2610514181956399E-2</v>
      </c>
      <c r="AF157" s="17">
        <v>8.7010206753924697E-3</v>
      </c>
      <c r="AG157" s="17">
        <v>0</v>
      </c>
      <c r="AH157" s="17"/>
      <c r="AI157" s="17">
        <v>7.4783390737003996E-3</v>
      </c>
      <c r="AJ157" s="17">
        <v>7.2090238215464196E-3</v>
      </c>
      <c r="AK157" s="17">
        <v>1.10936764767717E-2</v>
      </c>
      <c r="AL157" s="17"/>
      <c r="AM157" s="17">
        <v>9.27036014981494E-3</v>
      </c>
      <c r="AN157" s="17">
        <v>8.4217471865882104E-3</v>
      </c>
      <c r="AO157" s="17">
        <v>7.6103266075420797E-3</v>
      </c>
      <c r="AP157" s="17"/>
      <c r="AQ157" s="17">
        <v>7.1323228442091704E-3</v>
      </c>
      <c r="AR157" s="17">
        <v>5.0794671138103698E-3</v>
      </c>
      <c r="AS157" s="17">
        <v>5.0172034546142096E-3</v>
      </c>
      <c r="AT157" s="17">
        <v>1.94410099151388E-2</v>
      </c>
      <c r="AU157" s="17">
        <v>6.5863962774133603E-2</v>
      </c>
    </row>
    <row r="158" spans="2:47" x14ac:dyDescent="0.3">
      <c r="B158" t="s">
        <v>94</v>
      </c>
      <c r="C158" s="17">
        <v>1.8856077883098701E-2</v>
      </c>
      <c r="D158" s="17">
        <v>1.2033725781105399E-2</v>
      </c>
      <c r="E158" s="17">
        <v>2.5516621615582599E-2</v>
      </c>
      <c r="F158" s="17"/>
      <c r="G158" s="17">
        <v>2.7628448380396398E-2</v>
      </c>
      <c r="H158" s="17">
        <v>1.7881726854958601E-2</v>
      </c>
      <c r="I158" s="17">
        <v>1.77552355594842E-2</v>
      </c>
      <c r="J158" s="17">
        <v>2.0673838196050801E-2</v>
      </c>
      <c r="K158" s="17">
        <v>3.2085091691359799E-2</v>
      </c>
      <c r="L158" s="17">
        <v>4.3982395610564599E-3</v>
      </c>
      <c r="M158" s="17"/>
      <c r="N158" s="17">
        <v>1.1518380166933099E-2</v>
      </c>
      <c r="O158" s="17">
        <v>1.23502640912918E-2</v>
      </c>
      <c r="P158" s="17">
        <v>1.6698077208032101E-2</v>
      </c>
      <c r="Q158" s="17">
        <v>3.5822999911757102E-2</v>
      </c>
      <c r="R158" s="17"/>
      <c r="S158" s="17">
        <v>1.6386601310672499E-2</v>
      </c>
      <c r="T158" s="17">
        <v>1.8765120473473E-2</v>
      </c>
      <c r="U158" s="17">
        <v>0</v>
      </c>
      <c r="V158" s="17">
        <v>9.0198818563052303E-3</v>
      </c>
      <c r="W158" s="17">
        <v>2.7540252470332299E-2</v>
      </c>
      <c r="X158" s="17">
        <v>1.8959012331119501E-2</v>
      </c>
      <c r="Y158" s="17">
        <v>3.3636190002054998E-2</v>
      </c>
      <c r="Z158" s="17">
        <v>4.0693809264294299E-2</v>
      </c>
      <c r="AA158" s="17">
        <v>1.7216272127957399E-2</v>
      </c>
      <c r="AB158" s="17">
        <v>2.3946481264576099E-2</v>
      </c>
      <c r="AC158" s="17"/>
      <c r="AD158" s="17">
        <v>6.5033626817130302E-3</v>
      </c>
      <c r="AE158" s="17">
        <v>1.2399941734818801E-2</v>
      </c>
      <c r="AF158" s="17">
        <v>0</v>
      </c>
      <c r="AG158" s="17">
        <v>5.04846394427447E-2</v>
      </c>
      <c r="AH158" s="17"/>
      <c r="AI158" s="17">
        <v>0</v>
      </c>
      <c r="AJ158" s="17">
        <v>1.3665994741433899E-2</v>
      </c>
      <c r="AK158" s="17">
        <v>0</v>
      </c>
      <c r="AL158" s="17"/>
      <c r="AM158" s="17">
        <v>2.20076060659187E-2</v>
      </c>
      <c r="AN158" s="17">
        <v>1.9070878549214701E-2</v>
      </c>
      <c r="AO158" s="17">
        <v>0</v>
      </c>
      <c r="AP158" s="17"/>
      <c r="AQ158" s="17">
        <v>2.3887758683312402E-2</v>
      </c>
      <c r="AR158" s="17">
        <v>2.5799673010187599E-2</v>
      </c>
      <c r="AS158" s="17">
        <v>2.0373557168399201E-2</v>
      </c>
      <c r="AT158" s="17">
        <v>7.2951913451093503E-3</v>
      </c>
      <c r="AU158" s="17">
        <v>0</v>
      </c>
    </row>
    <row r="159" spans="2:47" x14ac:dyDescent="0.3">
      <c r="B159" t="s">
        <v>142</v>
      </c>
      <c r="C159" s="17">
        <v>0.94629037336746602</v>
      </c>
      <c r="D159" s="17">
        <v>0.937650551956978</v>
      </c>
      <c r="E159" s="17">
        <v>0.95456808977476804</v>
      </c>
      <c r="F159" s="17"/>
      <c r="G159" s="17">
        <v>0.89913843194432297</v>
      </c>
      <c r="H159" s="17">
        <v>0.91881235759412605</v>
      </c>
      <c r="I159" s="17">
        <v>0.92038212178837497</v>
      </c>
      <c r="J159" s="17">
        <v>0.96945496422227495</v>
      </c>
      <c r="K159" s="17">
        <v>0.95522839342118904</v>
      </c>
      <c r="L159" s="17">
        <v>0.99560176043894399</v>
      </c>
      <c r="M159" s="17"/>
      <c r="N159" s="17">
        <v>0.95164244811899501</v>
      </c>
      <c r="O159" s="17">
        <v>0.92981318283714198</v>
      </c>
      <c r="P159" s="17">
        <v>0.95419065777866396</v>
      </c>
      <c r="Q159" s="17">
        <v>0.94961996797284498</v>
      </c>
      <c r="R159" s="17"/>
      <c r="S159" s="17">
        <v>0.90992805205251803</v>
      </c>
      <c r="T159" s="17">
        <v>0.94697281076593498</v>
      </c>
      <c r="U159" s="17">
        <v>0.95141535777555097</v>
      </c>
      <c r="V159" s="17">
        <v>0.99098011814369502</v>
      </c>
      <c r="W159" s="17">
        <v>0.93550413024540102</v>
      </c>
      <c r="X159" s="17">
        <v>0.95703573849453205</v>
      </c>
      <c r="Y159" s="17">
        <v>0.95702919799800701</v>
      </c>
      <c r="Z159" s="17">
        <v>0.84768060179729399</v>
      </c>
      <c r="AA159" s="17">
        <v>0.98278372787204304</v>
      </c>
      <c r="AB159" s="17">
        <v>0.93514248498061803</v>
      </c>
      <c r="AC159" s="17"/>
      <c r="AD159" s="17">
        <v>0.97959315101047295</v>
      </c>
      <c r="AE159" s="17">
        <v>0.93231008699067397</v>
      </c>
      <c r="AF159" s="17">
        <v>0.99129897932460798</v>
      </c>
      <c r="AG159" s="17">
        <v>0.92539315960039803</v>
      </c>
      <c r="AH159" s="17"/>
      <c r="AI159" s="17">
        <v>0.985614756419671</v>
      </c>
      <c r="AJ159" s="17">
        <v>0.92471286872117897</v>
      </c>
      <c r="AK159" s="17">
        <v>0.98890632352322805</v>
      </c>
      <c r="AL159" s="17"/>
      <c r="AM159" s="17">
        <v>0.945762515247903</v>
      </c>
      <c r="AN159" s="17">
        <v>0.94890309663152705</v>
      </c>
      <c r="AO159" s="17">
        <v>0.95327777113937595</v>
      </c>
      <c r="AP159" s="17"/>
      <c r="AQ159" s="17">
        <v>0.95888884865678004</v>
      </c>
      <c r="AR159" s="17">
        <v>0.93972038238869704</v>
      </c>
      <c r="AS159" s="17">
        <v>0.93923617635534595</v>
      </c>
      <c r="AT159" s="17">
        <v>0.94655375574573297</v>
      </c>
      <c r="AU159" s="17">
        <v>0.87843781838621204</v>
      </c>
    </row>
    <row r="160" spans="2:47" x14ac:dyDescent="0.3">
      <c r="B160" t="s">
        <v>478</v>
      </c>
      <c r="C160" s="17">
        <f>C156+C157</f>
        <v>3.4853548749435734E-2</v>
      </c>
      <c r="D160" s="17">
        <f t="shared" ref="D160:AU160" si="10">D156+D157</f>
        <v>5.0315722261916856E-2</v>
      </c>
      <c r="E160" s="17">
        <f t="shared" si="10"/>
        <v>1.9915288609649629E-2</v>
      </c>
      <c r="F160" s="17"/>
      <c r="G160" s="17">
        <f t="shared" si="10"/>
        <v>7.3233119675280706E-2</v>
      </c>
      <c r="H160" s="17">
        <f t="shared" si="10"/>
        <v>6.3305915550914901E-2</v>
      </c>
      <c r="I160" s="17">
        <f t="shared" si="10"/>
        <v>6.1862642652141218E-2</v>
      </c>
      <c r="J160" s="17">
        <f t="shared" si="10"/>
        <v>9.8711975816738497E-3</v>
      </c>
      <c r="K160" s="17">
        <f t="shared" si="10"/>
        <v>1.2686514887451299E-2</v>
      </c>
      <c r="L160" s="17">
        <f t="shared" si="10"/>
        <v>0</v>
      </c>
      <c r="M160" s="17"/>
      <c r="N160" s="17">
        <f t="shared" si="10"/>
        <v>3.68391717140715E-2</v>
      </c>
      <c r="O160" s="17">
        <f t="shared" si="10"/>
        <v>5.7836553071565898E-2</v>
      </c>
      <c r="P160" s="17">
        <f t="shared" si="10"/>
        <v>2.9111265013304018E-2</v>
      </c>
      <c r="Q160" s="17">
        <f t="shared" si="10"/>
        <v>1.45570321153983E-2</v>
      </c>
      <c r="R160" s="17"/>
      <c r="S160" s="17">
        <f t="shared" si="10"/>
        <v>7.3685346636809992E-2</v>
      </c>
      <c r="T160" s="17">
        <f t="shared" si="10"/>
        <v>3.4262068760591999E-2</v>
      </c>
      <c r="U160" s="17">
        <f t="shared" si="10"/>
        <v>4.8584642224448998E-2</v>
      </c>
      <c r="V160" s="17">
        <f t="shared" si="10"/>
        <v>0</v>
      </c>
      <c r="W160" s="17">
        <f t="shared" si="10"/>
        <v>3.6955617284266801E-2</v>
      </c>
      <c r="X160" s="17">
        <f t="shared" si="10"/>
        <v>2.4005249174348403E-2</v>
      </c>
      <c r="Y160" s="17">
        <f t="shared" si="10"/>
        <v>9.3346119999378491E-3</v>
      </c>
      <c r="Z160" s="17">
        <f t="shared" si="10"/>
        <v>0.11162558893841221</v>
      </c>
      <c r="AA160" s="17">
        <f t="shared" si="10"/>
        <v>0</v>
      </c>
      <c r="AB160" s="17">
        <f t="shared" si="10"/>
        <v>4.0911033754805801E-2</v>
      </c>
      <c r="AC160" s="17"/>
      <c r="AD160" s="17">
        <f t="shared" si="10"/>
        <v>1.390348630781375E-2</v>
      </c>
      <c r="AE160" s="17">
        <f t="shared" si="10"/>
        <v>5.5289971274507098E-2</v>
      </c>
      <c r="AF160" s="17">
        <f t="shared" si="10"/>
        <v>8.7010206753924697E-3</v>
      </c>
      <c r="AG160" s="17">
        <f t="shared" si="10"/>
        <v>2.4122200956857399E-2</v>
      </c>
      <c r="AH160" s="17"/>
      <c r="AI160" s="17">
        <f t="shared" si="10"/>
        <v>1.4385243580329009E-2</v>
      </c>
      <c r="AJ160" s="17">
        <f t="shared" si="10"/>
        <v>6.162113653738692E-2</v>
      </c>
      <c r="AK160" s="17">
        <f t="shared" si="10"/>
        <v>1.10936764767717E-2</v>
      </c>
      <c r="AL160" s="17"/>
      <c r="AM160" s="17">
        <f t="shared" si="10"/>
        <v>3.2229878686178541E-2</v>
      </c>
      <c r="AN160" s="17">
        <f t="shared" si="10"/>
        <v>3.2026024819257912E-2</v>
      </c>
      <c r="AO160" s="17">
        <f t="shared" si="10"/>
        <v>4.6722228860624382E-2</v>
      </c>
      <c r="AP160" s="17"/>
      <c r="AQ160" s="17">
        <f t="shared" si="10"/>
        <v>1.7223392659907771E-2</v>
      </c>
      <c r="AR160" s="17">
        <f t="shared" si="10"/>
        <v>3.4479944601115767E-2</v>
      </c>
      <c r="AS160" s="17">
        <f t="shared" si="10"/>
        <v>4.039026647625521E-2</v>
      </c>
      <c r="AT160" s="17">
        <f t="shared" si="10"/>
        <v>4.61510529091579E-2</v>
      </c>
      <c r="AU160" s="17">
        <f t="shared" si="10"/>
        <v>0.12156218161378801</v>
      </c>
    </row>
    <row r="161" spans="2:48" x14ac:dyDescent="0.3">
      <c r="B161" t="s">
        <v>143</v>
      </c>
      <c r="C161" s="17">
        <f>C159-C160</f>
        <v>0.91143682461803033</v>
      </c>
      <c r="D161" s="17">
        <f t="shared" ref="D161:AU161" si="11">D159-D160</f>
        <v>0.88733482969506117</v>
      </c>
      <c r="E161" s="17">
        <f t="shared" si="11"/>
        <v>0.9346528011651184</v>
      </c>
      <c r="F161" s="17"/>
      <c r="G161" s="17">
        <f t="shared" si="11"/>
        <v>0.82590531226904229</v>
      </c>
      <c r="H161" s="17">
        <f t="shared" si="11"/>
        <v>0.85550644204321113</v>
      </c>
      <c r="I161" s="17">
        <f t="shared" si="11"/>
        <v>0.85851947913623372</v>
      </c>
      <c r="J161" s="17">
        <f t="shared" si="11"/>
        <v>0.95958376664060108</v>
      </c>
      <c r="K161" s="17">
        <f t="shared" si="11"/>
        <v>0.94254187853373772</v>
      </c>
      <c r="L161" s="17">
        <f t="shared" si="11"/>
        <v>0.99560176043894399</v>
      </c>
      <c r="M161" s="17"/>
      <c r="N161" s="17">
        <f t="shared" si="11"/>
        <v>0.91480327640492354</v>
      </c>
      <c r="O161" s="17">
        <f t="shared" si="11"/>
        <v>0.87197662976557611</v>
      </c>
      <c r="P161" s="17">
        <f t="shared" si="11"/>
        <v>0.92507939276536</v>
      </c>
      <c r="Q161" s="17">
        <f t="shared" si="11"/>
        <v>0.93506293585744671</v>
      </c>
      <c r="R161" s="17"/>
      <c r="S161" s="17">
        <f t="shared" si="11"/>
        <v>0.836242705415708</v>
      </c>
      <c r="T161" s="17">
        <f t="shared" si="11"/>
        <v>0.91271074200534297</v>
      </c>
      <c r="U161" s="17">
        <f t="shared" si="11"/>
        <v>0.90283071555110195</v>
      </c>
      <c r="V161" s="17">
        <f t="shared" si="11"/>
        <v>0.99098011814369502</v>
      </c>
      <c r="W161" s="17">
        <f t="shared" si="11"/>
        <v>0.89854851296113425</v>
      </c>
      <c r="X161" s="17">
        <f t="shared" si="11"/>
        <v>0.93303048932018362</v>
      </c>
      <c r="Y161" s="17">
        <f t="shared" si="11"/>
        <v>0.94769458599806911</v>
      </c>
      <c r="Z161" s="17">
        <f t="shared" si="11"/>
        <v>0.73605501285888175</v>
      </c>
      <c r="AA161" s="17">
        <f t="shared" si="11"/>
        <v>0.98278372787204304</v>
      </c>
      <c r="AB161" s="17">
        <f t="shared" si="11"/>
        <v>0.89423145122581227</v>
      </c>
      <c r="AC161" s="17"/>
      <c r="AD161" s="17">
        <f t="shared" si="11"/>
        <v>0.96568966470265916</v>
      </c>
      <c r="AE161" s="17">
        <f t="shared" si="11"/>
        <v>0.87702011571616689</v>
      </c>
      <c r="AF161" s="17">
        <f t="shared" si="11"/>
        <v>0.98259795864921551</v>
      </c>
      <c r="AG161" s="17">
        <f t="shared" si="11"/>
        <v>0.90127095864354068</v>
      </c>
      <c r="AH161" s="17"/>
      <c r="AI161" s="17">
        <f t="shared" si="11"/>
        <v>0.971229512839342</v>
      </c>
      <c r="AJ161" s="17">
        <f t="shared" si="11"/>
        <v>0.86309173218379209</v>
      </c>
      <c r="AK161" s="17">
        <f t="shared" si="11"/>
        <v>0.97781264704645632</v>
      </c>
      <c r="AL161" s="17"/>
      <c r="AM161" s="17">
        <f t="shared" si="11"/>
        <v>0.91353263656172445</v>
      </c>
      <c r="AN161" s="17">
        <f t="shared" si="11"/>
        <v>0.91687707181226918</v>
      </c>
      <c r="AO161" s="17">
        <f t="shared" si="11"/>
        <v>0.90655554227875157</v>
      </c>
      <c r="AP161" s="17"/>
      <c r="AQ161" s="17">
        <f t="shared" si="11"/>
        <v>0.94166545599687224</v>
      </c>
      <c r="AR161" s="17">
        <f t="shared" si="11"/>
        <v>0.90524043778758123</v>
      </c>
      <c r="AS161" s="17">
        <f t="shared" si="11"/>
        <v>0.89884590987909074</v>
      </c>
      <c r="AT161" s="17">
        <f t="shared" si="11"/>
        <v>0.90040270283657509</v>
      </c>
      <c r="AU161" s="17">
        <f t="shared" si="11"/>
        <v>0.75687563677242409</v>
      </c>
    </row>
    <row r="162" spans="2:48" x14ac:dyDescent="0.3">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row>
    <row r="163" spans="2:48" x14ac:dyDescent="0.3">
      <c r="B163" s="6" t="s">
        <v>151</v>
      </c>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row>
    <row r="164" spans="2:48" x14ac:dyDescent="0.3">
      <c r="B164" s="24" t="s">
        <v>79</v>
      </c>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row>
    <row r="165" spans="2:48" x14ac:dyDescent="0.3">
      <c r="B165" t="s">
        <v>138</v>
      </c>
      <c r="C165" s="17">
        <v>0.50854828271014496</v>
      </c>
      <c r="D165" s="17">
        <v>0.43983356379709798</v>
      </c>
      <c r="E165" s="17">
        <v>0.57425284906467</v>
      </c>
      <c r="F165" s="17"/>
      <c r="G165" s="17">
        <v>0.47194875541449799</v>
      </c>
      <c r="H165" s="17">
        <v>0.49775456590874401</v>
      </c>
      <c r="I165" s="17">
        <v>0.508440099051788</v>
      </c>
      <c r="J165" s="17">
        <v>0.54383009546157302</v>
      </c>
      <c r="K165" s="17">
        <v>0.50276632487953399</v>
      </c>
      <c r="L165" s="17">
        <v>0.51671304007493102</v>
      </c>
      <c r="M165" s="17"/>
      <c r="N165" s="17">
        <v>0.49871353208656899</v>
      </c>
      <c r="O165" s="17">
        <v>0.464057852165984</v>
      </c>
      <c r="P165" s="17">
        <v>0.55728411513362996</v>
      </c>
      <c r="Q165" s="17">
        <v>0.51642500559084703</v>
      </c>
      <c r="R165" s="17"/>
      <c r="S165" s="17">
        <v>0.55157108220566997</v>
      </c>
      <c r="T165" s="17">
        <v>0.52179353273214102</v>
      </c>
      <c r="U165" s="17">
        <v>0.51514800618823997</v>
      </c>
      <c r="V165" s="17">
        <v>0.50548318175201401</v>
      </c>
      <c r="W165" s="17">
        <v>0.58354774690597699</v>
      </c>
      <c r="X165" s="17">
        <v>0.43644556769228199</v>
      </c>
      <c r="Y165" s="17">
        <v>0.44490464977000299</v>
      </c>
      <c r="Z165" s="17">
        <v>0.31684391068293699</v>
      </c>
      <c r="AA165" s="17">
        <v>0.594802907900567</v>
      </c>
      <c r="AB165" s="17">
        <v>0.43934100837565698</v>
      </c>
      <c r="AC165" s="17"/>
      <c r="AD165" s="17">
        <v>0.51746029464533005</v>
      </c>
      <c r="AE165" s="17">
        <v>0.50154749133658605</v>
      </c>
      <c r="AF165" s="17">
        <v>0.534678580368526</v>
      </c>
      <c r="AG165" s="17">
        <v>0.477148339477243</v>
      </c>
      <c r="AH165" s="17"/>
      <c r="AI165" s="17">
        <v>0.47558385529956398</v>
      </c>
      <c r="AJ165" s="17">
        <v>0.48780562487135898</v>
      </c>
      <c r="AK165" s="17">
        <v>0.56965351838557199</v>
      </c>
      <c r="AL165" s="17"/>
      <c r="AM165" s="17">
        <v>0.46938843846300099</v>
      </c>
      <c r="AN165" s="17">
        <v>0.51132855926239595</v>
      </c>
      <c r="AO165" s="17">
        <v>0.50387546233342095</v>
      </c>
      <c r="AP165" s="17"/>
      <c r="AQ165" s="17">
        <v>0.55019333484975497</v>
      </c>
      <c r="AR165" s="17">
        <v>0.49677030839102698</v>
      </c>
      <c r="AS165" s="17">
        <v>0.47021123004994902</v>
      </c>
      <c r="AT165" s="17">
        <v>0.54733953702253002</v>
      </c>
      <c r="AU165" s="17">
        <v>0.47004841121158902</v>
      </c>
    </row>
    <row r="166" spans="2:48" x14ac:dyDescent="0.3">
      <c r="B166" t="s">
        <v>139</v>
      </c>
      <c r="C166" s="17">
        <v>0.37901095344985603</v>
      </c>
      <c r="D166" s="17">
        <v>0.42632830807320798</v>
      </c>
      <c r="E166" s="17">
        <v>0.33384864951443899</v>
      </c>
      <c r="F166" s="17"/>
      <c r="G166" s="17">
        <v>0.42547542535308502</v>
      </c>
      <c r="H166" s="17">
        <v>0.40573814439487899</v>
      </c>
      <c r="I166" s="17">
        <v>0.37687727858859899</v>
      </c>
      <c r="J166" s="17">
        <v>0.35310758671991899</v>
      </c>
      <c r="K166" s="17">
        <v>0.33121823939807099</v>
      </c>
      <c r="L166" s="17">
        <v>0.38173725202539899</v>
      </c>
      <c r="M166" s="17"/>
      <c r="N166" s="17">
        <v>0.382284108345191</v>
      </c>
      <c r="O166" s="17">
        <v>0.45485883161357299</v>
      </c>
      <c r="P166" s="17">
        <v>0.32826512156930299</v>
      </c>
      <c r="Q166" s="17">
        <v>0.34512899267673602</v>
      </c>
      <c r="R166" s="17"/>
      <c r="S166" s="17">
        <v>0.349952983809386</v>
      </c>
      <c r="T166" s="17">
        <v>0.36534197581627598</v>
      </c>
      <c r="U166" s="17">
        <v>0.39800338073764802</v>
      </c>
      <c r="V166" s="17">
        <v>0.31802971276324399</v>
      </c>
      <c r="W166" s="17">
        <v>0.30447364925317799</v>
      </c>
      <c r="X166" s="17">
        <v>0.45328431951991499</v>
      </c>
      <c r="Y166" s="17">
        <v>0.43724406752247602</v>
      </c>
      <c r="Z166" s="17">
        <v>0.484913544895265</v>
      </c>
      <c r="AA166" s="17">
        <v>0.33375774988596602</v>
      </c>
      <c r="AB166" s="17">
        <v>0.46788237358391899</v>
      </c>
      <c r="AC166" s="17"/>
      <c r="AD166" s="17">
        <v>0.37222655249152198</v>
      </c>
      <c r="AE166" s="17">
        <v>0.41847075623338098</v>
      </c>
      <c r="AF166" s="17">
        <v>0.30018644939834699</v>
      </c>
      <c r="AG166" s="17">
        <v>0.36374254666919098</v>
      </c>
      <c r="AH166" s="17"/>
      <c r="AI166" s="17">
        <v>0.38672768605765601</v>
      </c>
      <c r="AJ166" s="17">
        <v>0.43414938166517603</v>
      </c>
      <c r="AK166" s="17">
        <v>0.317747242005334</v>
      </c>
      <c r="AL166" s="17"/>
      <c r="AM166" s="17">
        <v>0.44059003128337998</v>
      </c>
      <c r="AN166" s="17">
        <v>0.36386277830411701</v>
      </c>
      <c r="AO166" s="17">
        <v>0.38768783348545</v>
      </c>
      <c r="AP166" s="17"/>
      <c r="AQ166" s="17">
        <v>0.30988394871860397</v>
      </c>
      <c r="AR166" s="17">
        <v>0.42321530287009501</v>
      </c>
      <c r="AS166" s="17">
        <v>0.40802406456759099</v>
      </c>
      <c r="AT166" s="17">
        <v>0.36766599797119998</v>
      </c>
      <c r="AU166" s="17">
        <v>0.464087626014278</v>
      </c>
    </row>
    <row r="167" spans="2:48" x14ac:dyDescent="0.3">
      <c r="B167" t="s">
        <v>140</v>
      </c>
      <c r="C167" s="17">
        <v>7.1550875218918494E-2</v>
      </c>
      <c r="D167" s="17">
        <v>9.5843017526426502E-2</v>
      </c>
      <c r="E167" s="17">
        <v>4.8115859807585801E-2</v>
      </c>
      <c r="F167" s="17"/>
      <c r="G167" s="17">
        <v>9.3775388200752E-2</v>
      </c>
      <c r="H167" s="17">
        <v>5.3847072054915998E-2</v>
      </c>
      <c r="I167" s="17">
        <v>7.21758203981855E-2</v>
      </c>
      <c r="J167" s="17">
        <v>6.5573019640288097E-2</v>
      </c>
      <c r="K167" s="17">
        <v>7.7554065050788198E-2</v>
      </c>
      <c r="L167" s="17">
        <v>7.1505721925480603E-2</v>
      </c>
      <c r="M167" s="17"/>
      <c r="N167" s="17">
        <v>8.4278804512772296E-2</v>
      </c>
      <c r="O167" s="17">
        <v>5.3941536639644801E-2</v>
      </c>
      <c r="P167" s="17">
        <v>7.2028472194014703E-2</v>
      </c>
      <c r="Q167" s="17">
        <v>7.7129155870294799E-2</v>
      </c>
      <c r="R167" s="17"/>
      <c r="S167" s="17">
        <v>4.8267869419033001E-2</v>
      </c>
      <c r="T167" s="17">
        <v>8.0334998832521806E-2</v>
      </c>
      <c r="U167" s="17">
        <v>5.5046603231094601E-2</v>
      </c>
      <c r="V167" s="17">
        <v>0.14098643759511001</v>
      </c>
      <c r="W167" s="17">
        <v>3.6209827594545399E-2</v>
      </c>
      <c r="X167" s="17">
        <v>8.1490662509903097E-2</v>
      </c>
      <c r="Y167" s="17">
        <v>5.5218037608069301E-2</v>
      </c>
      <c r="Z167" s="17">
        <v>0.11517722579376</v>
      </c>
      <c r="AA167" s="17">
        <v>5.4223070085509098E-2</v>
      </c>
      <c r="AB167" s="17">
        <v>7.5640147587650197E-2</v>
      </c>
      <c r="AC167" s="17"/>
      <c r="AD167" s="17">
        <v>6.8607071220941104E-2</v>
      </c>
      <c r="AE167" s="17">
        <v>5.1358111206311799E-2</v>
      </c>
      <c r="AF167" s="17">
        <v>0.12991665496636401</v>
      </c>
      <c r="AG167" s="17">
        <v>7.5385767047010402E-2</v>
      </c>
      <c r="AH167" s="17"/>
      <c r="AI167" s="17">
        <v>7.97553396893078E-2</v>
      </c>
      <c r="AJ167" s="17">
        <v>5.0675810208081103E-2</v>
      </c>
      <c r="AK167" s="17">
        <v>8.6559179958178203E-2</v>
      </c>
      <c r="AL167" s="17"/>
      <c r="AM167" s="17">
        <v>5.8889159678880303E-2</v>
      </c>
      <c r="AN167" s="17">
        <v>7.3546999037575694E-2</v>
      </c>
      <c r="AO167" s="17">
        <v>8.7448403865796498E-2</v>
      </c>
      <c r="AP167" s="17"/>
      <c r="AQ167" s="17">
        <v>9.1552783604726601E-2</v>
      </c>
      <c r="AR167" s="17">
        <v>4.65149805379532E-2</v>
      </c>
      <c r="AS167" s="17">
        <v>7.4892302829464394E-2</v>
      </c>
      <c r="AT167" s="17">
        <v>6.2235473605865399E-2</v>
      </c>
      <c r="AU167" s="17">
        <v>6.5863962774133603E-2</v>
      </c>
    </row>
    <row r="168" spans="2:48" x14ac:dyDescent="0.3">
      <c r="B168" t="s">
        <v>141</v>
      </c>
      <c r="C168" s="17">
        <v>9.4256305471035595E-3</v>
      </c>
      <c r="D168" s="17">
        <v>1.06490573223558E-2</v>
      </c>
      <c r="E168" s="17">
        <v>8.25716658833444E-3</v>
      </c>
      <c r="F168" s="17"/>
      <c r="G168" s="17">
        <v>0</v>
      </c>
      <c r="H168" s="17">
        <v>1.84144339169947E-2</v>
      </c>
      <c r="I168" s="17">
        <v>6.3826538492627802E-3</v>
      </c>
      <c r="J168" s="17">
        <v>1.05276879763582E-2</v>
      </c>
      <c r="K168" s="17">
        <v>1.8161481790713099E-2</v>
      </c>
      <c r="L168" s="17">
        <v>4.0740420079397703E-3</v>
      </c>
      <c r="M168" s="17"/>
      <c r="N168" s="17">
        <v>1.75613159964534E-2</v>
      </c>
      <c r="O168" s="17">
        <v>3.3129995431557999E-3</v>
      </c>
      <c r="P168" s="17">
        <v>1.3217156957128001E-2</v>
      </c>
      <c r="Q168" s="17">
        <v>3.84819587603201E-3</v>
      </c>
      <c r="R168" s="17"/>
      <c r="S168" s="17">
        <v>1.5224376896835199E-2</v>
      </c>
      <c r="T168" s="17">
        <v>1.3649645760064799E-2</v>
      </c>
      <c r="U168" s="17">
        <v>1.19747505471986E-2</v>
      </c>
      <c r="V168" s="17">
        <v>0</v>
      </c>
      <c r="W168" s="17">
        <v>2.7005677807066399E-2</v>
      </c>
      <c r="X168" s="17">
        <v>8.7814020401712403E-3</v>
      </c>
      <c r="Y168" s="17">
        <v>9.4637831480368292E-3</v>
      </c>
      <c r="Z168" s="17">
        <v>0</v>
      </c>
      <c r="AA168" s="17">
        <v>0</v>
      </c>
      <c r="AB168" s="17">
        <v>0</v>
      </c>
      <c r="AC168" s="17"/>
      <c r="AD168" s="17">
        <v>2.03628535242571E-2</v>
      </c>
      <c r="AE168" s="17">
        <v>8.1877375343079994E-3</v>
      </c>
      <c r="AF168" s="17">
        <v>1.42126075744372E-2</v>
      </c>
      <c r="AG168" s="17">
        <v>6.3050207101474302E-3</v>
      </c>
      <c r="AH168" s="17"/>
      <c r="AI168" s="17">
        <v>2.6155857625288999E-2</v>
      </c>
      <c r="AJ168" s="17">
        <v>1.04446102857144E-2</v>
      </c>
      <c r="AK168" s="17">
        <v>8.9746709448924496E-3</v>
      </c>
      <c r="AL168" s="17"/>
      <c r="AM168" s="17">
        <v>0</v>
      </c>
      <c r="AN168" s="17">
        <v>9.1466556688936402E-3</v>
      </c>
      <c r="AO168" s="17">
        <v>1.7709521197420201E-2</v>
      </c>
      <c r="AP168" s="17"/>
      <c r="AQ168" s="17">
        <v>3.80631628991676E-3</v>
      </c>
      <c r="AR168" s="17">
        <v>8.3755717916994404E-3</v>
      </c>
      <c r="AS168" s="17">
        <v>1.91170301286901E-2</v>
      </c>
      <c r="AT168" s="17">
        <v>1.54638000552959E-2</v>
      </c>
      <c r="AU168" s="17">
        <v>0</v>
      </c>
    </row>
    <row r="169" spans="2:48" x14ac:dyDescent="0.3">
      <c r="B169" t="s">
        <v>94</v>
      </c>
      <c r="C169" s="17">
        <v>3.1464258073976799E-2</v>
      </c>
      <c r="D169" s="17">
        <v>2.7346053280911602E-2</v>
      </c>
      <c r="E169" s="17">
        <v>3.5525475024971498E-2</v>
      </c>
      <c r="F169" s="17"/>
      <c r="G169" s="17">
        <v>8.8004310316649199E-3</v>
      </c>
      <c r="H169" s="17">
        <v>2.4245783724466501E-2</v>
      </c>
      <c r="I169" s="17">
        <v>3.6124148112164398E-2</v>
      </c>
      <c r="J169" s="17">
        <v>2.69616102018615E-2</v>
      </c>
      <c r="K169" s="17">
        <v>7.0299888880894501E-2</v>
      </c>
      <c r="L169" s="17">
        <v>2.5969943966249E-2</v>
      </c>
      <c r="M169" s="17"/>
      <c r="N169" s="17">
        <v>1.71622390590143E-2</v>
      </c>
      <c r="O169" s="17">
        <v>2.3828780037642001E-2</v>
      </c>
      <c r="P169" s="17">
        <v>2.92051341459247E-2</v>
      </c>
      <c r="Q169" s="17">
        <v>5.74686499860897E-2</v>
      </c>
      <c r="R169" s="17"/>
      <c r="S169" s="17">
        <v>3.4983687669076599E-2</v>
      </c>
      <c r="T169" s="17">
        <v>1.88798468589963E-2</v>
      </c>
      <c r="U169" s="17">
        <v>1.9827259295818699E-2</v>
      </c>
      <c r="V169" s="17">
        <v>3.5500667889631E-2</v>
      </c>
      <c r="W169" s="17">
        <v>4.87630984392333E-2</v>
      </c>
      <c r="X169" s="17">
        <v>1.9998048237728799E-2</v>
      </c>
      <c r="Y169" s="17">
        <v>5.3169461951414997E-2</v>
      </c>
      <c r="Z169" s="17">
        <v>8.3065318628038703E-2</v>
      </c>
      <c r="AA169" s="17">
        <v>1.7216272127957399E-2</v>
      </c>
      <c r="AB169" s="17">
        <v>1.71364704527741E-2</v>
      </c>
      <c r="AC169" s="17"/>
      <c r="AD169" s="17">
        <v>2.13432281179496E-2</v>
      </c>
      <c r="AE169" s="17">
        <v>2.0435903689413101E-2</v>
      </c>
      <c r="AF169" s="17">
        <v>2.1005707692326299E-2</v>
      </c>
      <c r="AG169" s="17">
        <v>7.7418326096408002E-2</v>
      </c>
      <c r="AH169" s="17"/>
      <c r="AI169" s="17">
        <v>3.1777261328182801E-2</v>
      </c>
      <c r="AJ169" s="17">
        <v>1.6924572969669399E-2</v>
      </c>
      <c r="AK169" s="17">
        <v>1.7065388706023799E-2</v>
      </c>
      <c r="AL169" s="17"/>
      <c r="AM169" s="17">
        <v>3.1132370574738801E-2</v>
      </c>
      <c r="AN169" s="17">
        <v>4.21150077270179E-2</v>
      </c>
      <c r="AO169" s="17">
        <v>3.2787791179118299E-3</v>
      </c>
      <c r="AP169" s="17"/>
      <c r="AQ169" s="17">
        <v>4.4563616536998397E-2</v>
      </c>
      <c r="AR169" s="17">
        <v>2.5123836409225098E-2</v>
      </c>
      <c r="AS169" s="17">
        <v>2.7755372424305199E-2</v>
      </c>
      <c r="AT169" s="17">
        <v>7.2951913451093503E-3</v>
      </c>
      <c r="AU169" s="17">
        <v>0</v>
      </c>
    </row>
    <row r="170" spans="2:48" x14ac:dyDescent="0.3">
      <c r="B170" t="s">
        <v>142</v>
      </c>
      <c r="C170" s="17">
        <v>0.88755923616000099</v>
      </c>
      <c r="D170" s="17">
        <v>0.86616187187030602</v>
      </c>
      <c r="E170" s="17">
        <v>0.90810149857910805</v>
      </c>
      <c r="F170" s="17"/>
      <c r="G170" s="17">
        <v>0.89742418076758301</v>
      </c>
      <c r="H170" s="17">
        <v>0.90349271030362299</v>
      </c>
      <c r="I170" s="17">
        <v>0.88531737764038698</v>
      </c>
      <c r="J170" s="17">
        <v>0.89693768218149195</v>
      </c>
      <c r="K170" s="17">
        <v>0.83398456427760403</v>
      </c>
      <c r="L170" s="17">
        <v>0.898450292100331</v>
      </c>
      <c r="M170" s="17"/>
      <c r="N170" s="17">
        <v>0.88099764043175999</v>
      </c>
      <c r="O170" s="17">
        <v>0.91891668377955704</v>
      </c>
      <c r="P170" s="17">
        <v>0.88554923670293295</v>
      </c>
      <c r="Q170" s="17">
        <v>0.86155399826758405</v>
      </c>
      <c r="R170" s="17"/>
      <c r="S170" s="17">
        <v>0.90152406601505497</v>
      </c>
      <c r="T170" s="17">
        <v>0.88713550854841705</v>
      </c>
      <c r="U170" s="17">
        <v>0.91315138692588804</v>
      </c>
      <c r="V170" s="17">
        <v>0.823512894515259</v>
      </c>
      <c r="W170" s="17">
        <v>0.88802139615915499</v>
      </c>
      <c r="X170" s="17">
        <v>0.88972988721219703</v>
      </c>
      <c r="Y170" s="17">
        <v>0.88214871729247901</v>
      </c>
      <c r="Z170" s="17">
        <v>0.80175745557820099</v>
      </c>
      <c r="AA170" s="17">
        <v>0.92856065778653396</v>
      </c>
      <c r="AB170" s="17">
        <v>0.90722338195957597</v>
      </c>
      <c r="AC170" s="17"/>
      <c r="AD170" s="17">
        <v>0.88968684713685198</v>
      </c>
      <c r="AE170" s="17">
        <v>0.92001824756996697</v>
      </c>
      <c r="AF170" s="17">
        <v>0.83486502976687305</v>
      </c>
      <c r="AG170" s="17">
        <v>0.84089088614643404</v>
      </c>
      <c r="AH170" s="17"/>
      <c r="AI170" s="17">
        <v>0.86231154135722099</v>
      </c>
      <c r="AJ170" s="17">
        <v>0.92195500653653495</v>
      </c>
      <c r="AK170" s="17">
        <v>0.88740076039090598</v>
      </c>
      <c r="AL170" s="17"/>
      <c r="AM170" s="17">
        <v>0.90997846974638097</v>
      </c>
      <c r="AN170" s="17">
        <v>0.87519133756651302</v>
      </c>
      <c r="AO170" s="17">
        <v>0.89156329581887195</v>
      </c>
      <c r="AP170" s="17"/>
      <c r="AQ170" s="17">
        <v>0.860077283568358</v>
      </c>
      <c r="AR170" s="17">
        <v>0.91998561126112199</v>
      </c>
      <c r="AS170" s="17">
        <v>0.87823529461754002</v>
      </c>
      <c r="AT170" s="17">
        <v>0.91500553499372905</v>
      </c>
      <c r="AU170" s="17">
        <v>0.93413603722586602</v>
      </c>
    </row>
    <row r="171" spans="2:48" x14ac:dyDescent="0.3">
      <c r="B171" t="s">
        <v>478</v>
      </c>
      <c r="C171" s="17">
        <f>C167+C168</f>
        <v>8.0976505766022056E-2</v>
      </c>
      <c r="D171" s="17">
        <f t="shared" ref="D171:AU171" si="12">D167+D168</f>
        <v>0.1064920748487823</v>
      </c>
      <c r="E171" s="17">
        <f t="shared" si="12"/>
        <v>5.6373026395920241E-2</v>
      </c>
      <c r="F171" s="17"/>
      <c r="G171" s="17">
        <f t="shared" si="12"/>
        <v>9.3775388200752E-2</v>
      </c>
      <c r="H171" s="17">
        <f t="shared" si="12"/>
        <v>7.2261505971910694E-2</v>
      </c>
      <c r="I171" s="17">
        <f t="shared" si="12"/>
        <v>7.8558474247448273E-2</v>
      </c>
      <c r="J171" s="17">
        <f t="shared" si="12"/>
        <v>7.6100707616646293E-2</v>
      </c>
      <c r="K171" s="17">
        <f t="shared" si="12"/>
        <v>9.5715546841501298E-2</v>
      </c>
      <c r="L171" s="17">
        <f t="shared" si="12"/>
        <v>7.5579763933420377E-2</v>
      </c>
      <c r="M171" s="17"/>
      <c r="N171" s="17">
        <f t="shared" si="12"/>
        <v>0.1018401205092257</v>
      </c>
      <c r="O171" s="17">
        <f t="shared" si="12"/>
        <v>5.7254536182800603E-2</v>
      </c>
      <c r="P171" s="17">
        <f t="shared" si="12"/>
        <v>8.5245629151142699E-2</v>
      </c>
      <c r="Q171" s="17">
        <f t="shared" si="12"/>
        <v>8.0977351746326809E-2</v>
      </c>
      <c r="R171" s="17"/>
      <c r="S171" s="17">
        <f t="shared" si="12"/>
        <v>6.3492246315868195E-2</v>
      </c>
      <c r="T171" s="17">
        <f t="shared" si="12"/>
        <v>9.3984644592586611E-2</v>
      </c>
      <c r="U171" s="17">
        <f t="shared" si="12"/>
        <v>6.70213537782932E-2</v>
      </c>
      <c r="V171" s="17">
        <f t="shared" si="12"/>
        <v>0.14098643759511001</v>
      </c>
      <c r="W171" s="17">
        <f t="shared" si="12"/>
        <v>6.3215505401611805E-2</v>
      </c>
      <c r="X171" s="17">
        <f t="shared" si="12"/>
        <v>9.0272064550074332E-2</v>
      </c>
      <c r="Y171" s="17">
        <f t="shared" si="12"/>
        <v>6.4681820756106123E-2</v>
      </c>
      <c r="Z171" s="17">
        <f t="shared" si="12"/>
        <v>0.11517722579376</v>
      </c>
      <c r="AA171" s="17">
        <f t="shared" si="12"/>
        <v>5.4223070085509098E-2</v>
      </c>
      <c r="AB171" s="17">
        <f t="shared" si="12"/>
        <v>7.5640147587650197E-2</v>
      </c>
      <c r="AC171" s="17"/>
      <c r="AD171" s="17">
        <f t="shared" si="12"/>
        <v>8.8969924745198201E-2</v>
      </c>
      <c r="AE171" s="17">
        <f t="shared" si="12"/>
        <v>5.95458487406198E-2</v>
      </c>
      <c r="AF171" s="17">
        <f t="shared" si="12"/>
        <v>0.14412926254080122</v>
      </c>
      <c r="AG171" s="17">
        <f t="shared" si="12"/>
        <v>8.1690787757157837E-2</v>
      </c>
      <c r="AH171" s="17"/>
      <c r="AI171" s="17">
        <f t="shared" si="12"/>
        <v>0.10591119731459681</v>
      </c>
      <c r="AJ171" s="17">
        <f t="shared" si="12"/>
        <v>6.1120420493795499E-2</v>
      </c>
      <c r="AK171" s="17">
        <f t="shared" si="12"/>
        <v>9.553385090307065E-2</v>
      </c>
      <c r="AL171" s="17"/>
      <c r="AM171" s="17">
        <f t="shared" si="12"/>
        <v>5.8889159678880303E-2</v>
      </c>
      <c r="AN171" s="17">
        <f t="shared" si="12"/>
        <v>8.2693654706469333E-2</v>
      </c>
      <c r="AO171" s="17">
        <f t="shared" si="12"/>
        <v>0.1051579250632167</v>
      </c>
      <c r="AP171" s="17"/>
      <c r="AQ171" s="17">
        <f t="shared" si="12"/>
        <v>9.5359099894643362E-2</v>
      </c>
      <c r="AR171" s="17">
        <f t="shared" si="12"/>
        <v>5.4890552329652641E-2</v>
      </c>
      <c r="AS171" s="17">
        <f t="shared" si="12"/>
        <v>9.4009332958154501E-2</v>
      </c>
      <c r="AT171" s="17">
        <f t="shared" si="12"/>
        <v>7.7699273661161306E-2</v>
      </c>
      <c r="AU171" s="17">
        <f t="shared" si="12"/>
        <v>6.5863962774133603E-2</v>
      </c>
    </row>
    <row r="172" spans="2:48" x14ac:dyDescent="0.3">
      <c r="B172" t="s">
        <v>143</v>
      </c>
      <c r="C172" s="17">
        <f>C170-C171</f>
        <v>0.80658273039397899</v>
      </c>
      <c r="D172" s="17">
        <f t="shared" ref="D172:AU172" si="13">D170-D171</f>
        <v>0.75966979702152371</v>
      </c>
      <c r="E172" s="17">
        <f t="shared" si="13"/>
        <v>0.85172847218318781</v>
      </c>
      <c r="F172" s="17"/>
      <c r="G172" s="17">
        <f t="shared" si="13"/>
        <v>0.80364879256683097</v>
      </c>
      <c r="H172" s="17">
        <f t="shared" si="13"/>
        <v>0.83123120433171227</v>
      </c>
      <c r="I172" s="17">
        <f t="shared" si="13"/>
        <v>0.80675890339293876</v>
      </c>
      <c r="J172" s="17">
        <f t="shared" si="13"/>
        <v>0.82083697456484561</v>
      </c>
      <c r="K172" s="17">
        <f t="shared" si="13"/>
        <v>0.73826901743610274</v>
      </c>
      <c r="L172" s="17">
        <f t="shared" si="13"/>
        <v>0.82287052816691064</v>
      </c>
      <c r="M172" s="17"/>
      <c r="N172" s="17">
        <f t="shared" si="13"/>
        <v>0.77915751992253424</v>
      </c>
      <c r="O172" s="17">
        <f t="shared" si="13"/>
        <v>0.86166214759675641</v>
      </c>
      <c r="P172" s="17">
        <f t="shared" si="13"/>
        <v>0.8003036075517902</v>
      </c>
      <c r="Q172" s="17">
        <f t="shared" si="13"/>
        <v>0.78057664652125724</v>
      </c>
      <c r="R172" s="17"/>
      <c r="S172" s="17">
        <f t="shared" si="13"/>
        <v>0.83803181969918672</v>
      </c>
      <c r="T172" s="17">
        <f t="shared" si="13"/>
        <v>0.79315086395583045</v>
      </c>
      <c r="U172" s="17">
        <f t="shared" si="13"/>
        <v>0.84613003314759483</v>
      </c>
      <c r="V172" s="17">
        <f t="shared" si="13"/>
        <v>0.68252645692014902</v>
      </c>
      <c r="W172" s="17">
        <f t="shared" si="13"/>
        <v>0.82480589075754318</v>
      </c>
      <c r="X172" s="17">
        <f t="shared" si="13"/>
        <v>0.79945782266212273</v>
      </c>
      <c r="Y172" s="17">
        <f t="shared" si="13"/>
        <v>0.81746689653637294</v>
      </c>
      <c r="Z172" s="17">
        <f t="shared" si="13"/>
        <v>0.686580229784441</v>
      </c>
      <c r="AA172" s="17">
        <f t="shared" si="13"/>
        <v>0.87433758770102488</v>
      </c>
      <c r="AB172" s="17">
        <f t="shared" si="13"/>
        <v>0.83158323437192583</v>
      </c>
      <c r="AC172" s="17"/>
      <c r="AD172" s="17">
        <f t="shared" si="13"/>
        <v>0.80071692239165382</v>
      </c>
      <c r="AE172" s="17">
        <f t="shared" si="13"/>
        <v>0.86047239882934723</v>
      </c>
      <c r="AF172" s="17">
        <f t="shared" si="13"/>
        <v>0.69073576722607188</v>
      </c>
      <c r="AG172" s="17">
        <f t="shared" si="13"/>
        <v>0.75920009838927616</v>
      </c>
      <c r="AH172" s="17"/>
      <c r="AI172" s="17">
        <f t="shared" si="13"/>
        <v>0.75640034404262413</v>
      </c>
      <c r="AJ172" s="17">
        <f t="shared" si="13"/>
        <v>0.86083458604273944</v>
      </c>
      <c r="AK172" s="17">
        <f t="shared" si="13"/>
        <v>0.79186690948783534</v>
      </c>
      <c r="AL172" s="17"/>
      <c r="AM172" s="17">
        <f t="shared" si="13"/>
        <v>0.85108931006750066</v>
      </c>
      <c r="AN172" s="17">
        <f t="shared" si="13"/>
        <v>0.79249768286004363</v>
      </c>
      <c r="AO172" s="17">
        <f t="shared" si="13"/>
        <v>0.78640537075565531</v>
      </c>
      <c r="AP172" s="17"/>
      <c r="AQ172" s="17">
        <f t="shared" si="13"/>
        <v>0.76471818367371469</v>
      </c>
      <c r="AR172" s="17">
        <f t="shared" si="13"/>
        <v>0.86509505893146932</v>
      </c>
      <c r="AS172" s="17">
        <f t="shared" si="13"/>
        <v>0.78422596165938552</v>
      </c>
      <c r="AT172" s="17">
        <f t="shared" si="13"/>
        <v>0.83730626133256769</v>
      </c>
      <c r="AU172" s="17">
        <f t="shared" si="13"/>
        <v>0.86827207445173238</v>
      </c>
      <c r="AV172" s="17"/>
    </row>
    <row r="173" spans="2:48" x14ac:dyDescent="0.3">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row>
    <row r="174" spans="2:48" x14ac:dyDescent="0.3">
      <c r="B174" s="6" t="s">
        <v>152</v>
      </c>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row>
    <row r="175" spans="2:48" x14ac:dyDescent="0.3">
      <c r="B175" s="24" t="s">
        <v>79</v>
      </c>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row>
    <row r="176" spans="2:48" x14ac:dyDescent="0.3">
      <c r="B176" t="s">
        <v>138</v>
      </c>
      <c r="C176" s="17">
        <v>0.61150987179540495</v>
      </c>
      <c r="D176" s="17">
        <v>0.62260911543110298</v>
      </c>
      <c r="E176" s="17">
        <v>0.59994896287588495</v>
      </c>
      <c r="F176" s="17"/>
      <c r="G176" s="17">
        <v>0.493791884148993</v>
      </c>
      <c r="H176" s="17">
        <v>0.52678113188653697</v>
      </c>
      <c r="I176" s="17">
        <v>0.52577741132179201</v>
      </c>
      <c r="J176" s="17">
        <v>0.64459820376798305</v>
      </c>
      <c r="K176" s="17">
        <v>0.70064517236950496</v>
      </c>
      <c r="L176" s="17">
        <v>0.73975336301800398</v>
      </c>
      <c r="M176" s="17"/>
      <c r="N176" s="17">
        <v>0.58428425342646895</v>
      </c>
      <c r="O176" s="17">
        <v>0.55645610635149001</v>
      </c>
      <c r="P176" s="17">
        <v>0.66504348558900706</v>
      </c>
      <c r="Q176" s="17">
        <v>0.64784227345711698</v>
      </c>
      <c r="R176" s="17"/>
      <c r="S176" s="17">
        <v>0.59110683182938895</v>
      </c>
      <c r="T176" s="17">
        <v>0.63074956865701004</v>
      </c>
      <c r="U176" s="17">
        <v>0.59144412246826705</v>
      </c>
      <c r="V176" s="17">
        <v>0.64987709638494195</v>
      </c>
      <c r="W176" s="17">
        <v>0.57201038149532901</v>
      </c>
      <c r="X176" s="17">
        <v>0.62353732238778303</v>
      </c>
      <c r="Y176" s="17">
        <v>0.63083777006723396</v>
      </c>
      <c r="Z176" s="17">
        <v>0.51091716262176501</v>
      </c>
      <c r="AA176" s="17">
        <v>0.65004240330557805</v>
      </c>
      <c r="AB176" s="17">
        <v>0.58041925173144004</v>
      </c>
      <c r="AC176" s="17"/>
      <c r="AD176" s="17">
        <v>0.69695959692728404</v>
      </c>
      <c r="AE176" s="17">
        <v>0.58885493252162502</v>
      </c>
      <c r="AF176" s="17">
        <v>0.68521600778902803</v>
      </c>
      <c r="AG176" s="17">
        <v>0.52973210199523102</v>
      </c>
      <c r="AH176" s="17"/>
      <c r="AI176" s="17">
        <v>0.66296446432343403</v>
      </c>
      <c r="AJ176" s="17">
        <v>0.56876377419636603</v>
      </c>
      <c r="AK176" s="17">
        <v>0.71892660924132901</v>
      </c>
      <c r="AL176" s="17"/>
      <c r="AM176" s="17">
        <v>0.56530689465578499</v>
      </c>
      <c r="AN176" s="17">
        <v>0.64001265078012004</v>
      </c>
      <c r="AO176" s="17">
        <v>0.62250961699804896</v>
      </c>
      <c r="AP176" s="17"/>
      <c r="AQ176" s="17">
        <v>0.68160090091706405</v>
      </c>
      <c r="AR176" s="17">
        <v>0.58971686102815002</v>
      </c>
      <c r="AS176" s="17">
        <v>0.56304412686129901</v>
      </c>
      <c r="AT176" s="17">
        <v>0.57390553116338305</v>
      </c>
      <c r="AU176" s="17">
        <v>0.60646869381631596</v>
      </c>
    </row>
    <row r="177" spans="2:47" x14ac:dyDescent="0.3">
      <c r="B177" t="s">
        <v>139</v>
      </c>
      <c r="C177" s="17">
        <v>0.30416330201859498</v>
      </c>
      <c r="D177" s="17">
        <v>0.30393903300533898</v>
      </c>
      <c r="E177" s="17">
        <v>0.30499721455481699</v>
      </c>
      <c r="F177" s="17"/>
      <c r="G177" s="17">
        <v>0.31707637592259802</v>
      </c>
      <c r="H177" s="17">
        <v>0.39118230471989102</v>
      </c>
      <c r="I177" s="17">
        <v>0.36769797076065602</v>
      </c>
      <c r="J177" s="17">
        <v>0.301752261856499</v>
      </c>
      <c r="K177" s="17">
        <v>0.22424221365659799</v>
      </c>
      <c r="L177" s="17">
        <v>0.229887620681474</v>
      </c>
      <c r="M177" s="17"/>
      <c r="N177" s="17">
        <v>0.31951733625099699</v>
      </c>
      <c r="O177" s="17">
        <v>0.346006312347443</v>
      </c>
      <c r="P177" s="17">
        <v>0.26839978585428498</v>
      </c>
      <c r="Q177" s="17">
        <v>0.27706717410651099</v>
      </c>
      <c r="R177" s="17"/>
      <c r="S177" s="17">
        <v>0.31587089393887802</v>
      </c>
      <c r="T177" s="17">
        <v>0.283599183186589</v>
      </c>
      <c r="U177" s="17">
        <v>0.32908344720481603</v>
      </c>
      <c r="V177" s="17">
        <v>0.26599989769155302</v>
      </c>
      <c r="W177" s="17">
        <v>0.28509839355529498</v>
      </c>
      <c r="X177" s="17">
        <v>0.28776759281840902</v>
      </c>
      <c r="Y177" s="17">
        <v>0.31196081752718002</v>
      </c>
      <c r="Z177" s="17">
        <v>0.364463443972731</v>
      </c>
      <c r="AA177" s="17">
        <v>0.300624927607065</v>
      </c>
      <c r="AB177" s="17">
        <v>0.35703177664299901</v>
      </c>
      <c r="AC177" s="17"/>
      <c r="AD177" s="17">
        <v>0.26625940228080802</v>
      </c>
      <c r="AE177" s="17">
        <v>0.34397140698315098</v>
      </c>
      <c r="AF177" s="17">
        <v>0.25446874715210799</v>
      </c>
      <c r="AG177" s="17">
        <v>0.32539941293570201</v>
      </c>
      <c r="AH177" s="17"/>
      <c r="AI177" s="17">
        <v>0.30139614769826301</v>
      </c>
      <c r="AJ177" s="17">
        <v>0.34975659932862502</v>
      </c>
      <c r="AK177" s="17">
        <v>0.22596996631684699</v>
      </c>
      <c r="AL177" s="17"/>
      <c r="AM177" s="17">
        <v>0.32436883160881402</v>
      </c>
      <c r="AN177" s="17">
        <v>0.28677004189070299</v>
      </c>
      <c r="AO177" s="17">
        <v>0.319770774842909</v>
      </c>
      <c r="AP177" s="17"/>
      <c r="AQ177" s="17">
        <v>0.26303603401220199</v>
      </c>
      <c r="AR177" s="17">
        <v>0.32350147942965002</v>
      </c>
      <c r="AS177" s="17">
        <v>0.33754666272851602</v>
      </c>
      <c r="AT177" s="17">
        <v>0.33519802740452997</v>
      </c>
      <c r="AU177" s="17">
        <v>0.23180383585955799</v>
      </c>
    </row>
    <row r="178" spans="2:47" x14ac:dyDescent="0.3">
      <c r="B178" t="s">
        <v>140</v>
      </c>
      <c r="C178" s="17">
        <v>4.8391756867805898E-2</v>
      </c>
      <c r="D178" s="17">
        <v>5.24171281777761E-2</v>
      </c>
      <c r="E178" s="17">
        <v>4.45824357784202E-2</v>
      </c>
      <c r="F178" s="17"/>
      <c r="G178" s="17">
        <v>0.14333350891098301</v>
      </c>
      <c r="H178" s="17">
        <v>4.3423432882872703E-2</v>
      </c>
      <c r="I178" s="17">
        <v>6.7748594124978204E-2</v>
      </c>
      <c r="J178" s="17">
        <v>2.0920908157519302E-2</v>
      </c>
      <c r="K178" s="17">
        <v>1.7917239751243399E-2</v>
      </c>
      <c r="L178" s="17">
        <v>1.7054621013150799E-2</v>
      </c>
      <c r="M178" s="17"/>
      <c r="N178" s="17">
        <v>6.84188522668078E-2</v>
      </c>
      <c r="O178" s="17">
        <v>5.7227228483125801E-2</v>
      </c>
      <c r="P178" s="17">
        <v>3.6902071997685901E-2</v>
      </c>
      <c r="Q178" s="17">
        <v>2.86523611800127E-2</v>
      </c>
      <c r="R178" s="17"/>
      <c r="S178" s="17">
        <v>5.7363245863975398E-2</v>
      </c>
      <c r="T178" s="17">
        <v>4.4522294278965098E-2</v>
      </c>
      <c r="U178" s="17">
        <v>5.89756591357447E-2</v>
      </c>
      <c r="V178" s="17">
        <v>5.7143993680862197E-2</v>
      </c>
      <c r="W178" s="17">
        <v>5.9593469892636003E-2</v>
      </c>
      <c r="X178" s="17">
        <v>4.8242210938261802E-2</v>
      </c>
      <c r="Y178" s="17">
        <v>2.52455758618042E-2</v>
      </c>
      <c r="Z178" s="17">
        <v>8.3925584141210097E-2</v>
      </c>
      <c r="AA178" s="17">
        <v>2.4812462878797601E-2</v>
      </c>
      <c r="AB178" s="17">
        <v>4.5412501172787299E-2</v>
      </c>
      <c r="AC178" s="17"/>
      <c r="AD178" s="17">
        <v>1.91806261293938E-2</v>
      </c>
      <c r="AE178" s="17">
        <v>4.9680244705314798E-2</v>
      </c>
      <c r="AF178" s="17">
        <v>2.93750085367201E-2</v>
      </c>
      <c r="AG178" s="17">
        <v>5.76272795080741E-2</v>
      </c>
      <c r="AH178" s="17"/>
      <c r="AI178" s="17">
        <v>2.5350459994076799E-2</v>
      </c>
      <c r="AJ178" s="17">
        <v>6.6768582816422395E-2</v>
      </c>
      <c r="AK178" s="17">
        <v>2.5756446164270402E-2</v>
      </c>
      <c r="AL178" s="17"/>
      <c r="AM178" s="17">
        <v>8.8352116130881203E-2</v>
      </c>
      <c r="AN178" s="17">
        <v>3.2855449903917401E-2</v>
      </c>
      <c r="AO178" s="17">
        <v>4.72090582462961E-2</v>
      </c>
      <c r="AP178" s="17"/>
      <c r="AQ178" s="17">
        <v>2.5006353937051602E-2</v>
      </c>
      <c r="AR178" s="17">
        <v>5.6507694479435898E-2</v>
      </c>
      <c r="AS178" s="17">
        <v>5.1429893831524097E-2</v>
      </c>
      <c r="AT178" s="17">
        <v>7.5451617125349396E-2</v>
      </c>
      <c r="AU178" s="17">
        <v>0.16172747032412599</v>
      </c>
    </row>
    <row r="179" spans="2:47" x14ac:dyDescent="0.3">
      <c r="B179" t="s">
        <v>141</v>
      </c>
      <c r="C179" s="17">
        <v>8.0662347227517407E-3</v>
      </c>
      <c r="D179" s="17">
        <v>5.2781258688803104E-3</v>
      </c>
      <c r="E179" s="17">
        <v>1.0788946807686699E-2</v>
      </c>
      <c r="F179" s="17"/>
      <c r="G179" s="17">
        <v>2.7984532299454599E-2</v>
      </c>
      <c r="H179" s="17">
        <v>1.51412503595602E-2</v>
      </c>
      <c r="I179" s="17">
        <v>9.5759521583901192E-3</v>
      </c>
      <c r="J179" s="17">
        <v>0</v>
      </c>
      <c r="K179" s="17">
        <v>0</v>
      </c>
      <c r="L179" s="17">
        <v>0</v>
      </c>
      <c r="M179" s="17"/>
      <c r="N179" s="17">
        <v>1.7240228265520199E-2</v>
      </c>
      <c r="O179" s="17">
        <v>1.3275785633365501E-2</v>
      </c>
      <c r="P179" s="17">
        <v>0</v>
      </c>
      <c r="Q179" s="17">
        <v>0</v>
      </c>
      <c r="R179" s="17"/>
      <c r="S179" s="17">
        <v>1.2764553291651499E-2</v>
      </c>
      <c r="T179" s="17">
        <v>8.4369538892985294E-3</v>
      </c>
      <c r="U179" s="17">
        <v>0</v>
      </c>
      <c r="V179" s="17">
        <v>9.3444308194004407E-3</v>
      </c>
      <c r="W179" s="17">
        <v>3.2651200634480203E-2</v>
      </c>
      <c r="X179" s="17">
        <v>1.2032626821955701E-2</v>
      </c>
      <c r="Y179" s="17">
        <v>0</v>
      </c>
      <c r="Z179" s="17">
        <v>0</v>
      </c>
      <c r="AA179" s="17">
        <v>0</v>
      </c>
      <c r="AB179" s="17">
        <v>0</v>
      </c>
      <c r="AC179" s="17"/>
      <c r="AD179" s="17">
        <v>5.2354559224358499E-3</v>
      </c>
      <c r="AE179" s="17">
        <v>1.0506335897439101E-2</v>
      </c>
      <c r="AF179" s="17">
        <v>1.00443496565817E-2</v>
      </c>
      <c r="AG179" s="17">
        <v>9.7758069835087395E-3</v>
      </c>
      <c r="AH179" s="17"/>
      <c r="AI179" s="17">
        <v>5.4168650244212297E-3</v>
      </c>
      <c r="AJ179" s="17">
        <v>4.5248486069211398E-3</v>
      </c>
      <c r="AK179" s="17">
        <v>1.1941932893743E-2</v>
      </c>
      <c r="AL179" s="17"/>
      <c r="AM179" s="17">
        <v>0</v>
      </c>
      <c r="AN179" s="17">
        <v>1.28225758837575E-2</v>
      </c>
      <c r="AO179" s="17">
        <v>4.9442746948295596E-3</v>
      </c>
      <c r="AP179" s="17"/>
      <c r="AQ179" s="17">
        <v>0</v>
      </c>
      <c r="AR179" s="17">
        <v>9.1244995859085295E-3</v>
      </c>
      <c r="AS179" s="17">
        <v>2.4011560933467499E-2</v>
      </c>
      <c r="AT179" s="17">
        <v>0</v>
      </c>
      <c r="AU179" s="17">
        <v>0</v>
      </c>
    </row>
    <row r="180" spans="2:47" x14ac:dyDescent="0.3">
      <c r="B180" t="s">
        <v>94</v>
      </c>
      <c r="C180" s="17">
        <v>2.7868834595442999E-2</v>
      </c>
      <c r="D180" s="17">
        <v>1.5756597516902102E-2</v>
      </c>
      <c r="E180" s="17">
        <v>3.9682439983190897E-2</v>
      </c>
      <c r="F180" s="17"/>
      <c r="G180" s="17">
        <v>1.7813698717971099E-2</v>
      </c>
      <c r="H180" s="17">
        <v>2.3471880151139001E-2</v>
      </c>
      <c r="I180" s="17">
        <v>2.92000716341832E-2</v>
      </c>
      <c r="J180" s="17">
        <v>3.2728626217999199E-2</v>
      </c>
      <c r="K180" s="17">
        <v>5.7195374222654499E-2</v>
      </c>
      <c r="L180" s="17">
        <v>1.3304395287371099E-2</v>
      </c>
      <c r="M180" s="17"/>
      <c r="N180" s="17">
        <v>1.0539329790205901E-2</v>
      </c>
      <c r="O180" s="17">
        <v>2.7034567184576402E-2</v>
      </c>
      <c r="P180" s="17">
        <v>2.96546565590219E-2</v>
      </c>
      <c r="Q180" s="17">
        <v>4.64381912563595E-2</v>
      </c>
      <c r="R180" s="17"/>
      <c r="S180" s="17">
        <v>2.28944750761059E-2</v>
      </c>
      <c r="T180" s="17">
        <v>3.2691999988137703E-2</v>
      </c>
      <c r="U180" s="17">
        <v>2.04967711911717E-2</v>
      </c>
      <c r="V180" s="17">
        <v>1.7634581423242101E-2</v>
      </c>
      <c r="W180" s="17">
        <v>5.0646554422259099E-2</v>
      </c>
      <c r="X180" s="17">
        <v>2.8420247033590099E-2</v>
      </c>
      <c r="Y180" s="17">
        <v>3.19558365437815E-2</v>
      </c>
      <c r="Z180" s="17">
        <v>4.0693809264294299E-2</v>
      </c>
      <c r="AA180" s="17">
        <v>2.4520206208559301E-2</v>
      </c>
      <c r="AB180" s="17">
        <v>1.71364704527741E-2</v>
      </c>
      <c r="AC180" s="17"/>
      <c r="AD180" s="17">
        <v>1.2364918740078199E-2</v>
      </c>
      <c r="AE180" s="17">
        <v>6.9870798924694796E-3</v>
      </c>
      <c r="AF180" s="17">
        <v>2.0895886865562499E-2</v>
      </c>
      <c r="AG180" s="17">
        <v>7.7465398577483802E-2</v>
      </c>
      <c r="AH180" s="17"/>
      <c r="AI180" s="17">
        <v>4.8720629598053098E-3</v>
      </c>
      <c r="AJ180" s="17">
        <v>1.0186195051665301E-2</v>
      </c>
      <c r="AK180" s="17">
        <v>1.7405045383810502E-2</v>
      </c>
      <c r="AL180" s="17"/>
      <c r="AM180" s="17">
        <v>2.1972157604519201E-2</v>
      </c>
      <c r="AN180" s="17">
        <v>2.75392815415017E-2</v>
      </c>
      <c r="AO180" s="17">
        <v>5.56627521791727E-3</v>
      </c>
      <c r="AP180" s="17"/>
      <c r="AQ180" s="17">
        <v>3.0356711133682501E-2</v>
      </c>
      <c r="AR180" s="17">
        <v>2.1149465476855599E-2</v>
      </c>
      <c r="AS180" s="17">
        <v>2.3967755645193E-2</v>
      </c>
      <c r="AT180" s="17">
        <v>1.54448243067374E-2</v>
      </c>
      <c r="AU180" s="17">
        <v>0</v>
      </c>
    </row>
    <row r="181" spans="2:47" x14ac:dyDescent="0.3">
      <c r="B181" t="s">
        <v>142</v>
      </c>
      <c r="C181" s="17">
        <v>0.91567317381399904</v>
      </c>
      <c r="D181" s="17">
        <v>0.92654814843644195</v>
      </c>
      <c r="E181" s="17">
        <v>0.90494617743070205</v>
      </c>
      <c r="F181" s="17"/>
      <c r="G181" s="17">
        <v>0.81086826007159096</v>
      </c>
      <c r="H181" s="17">
        <v>0.91796343660642798</v>
      </c>
      <c r="I181" s="17">
        <v>0.89347538208244803</v>
      </c>
      <c r="J181" s="17">
        <v>0.946350465624482</v>
      </c>
      <c r="K181" s="17">
        <v>0.92488738602610199</v>
      </c>
      <c r="L181" s="17">
        <v>0.96964098369947804</v>
      </c>
      <c r="M181" s="17"/>
      <c r="N181" s="17">
        <v>0.90380158967746604</v>
      </c>
      <c r="O181" s="17">
        <v>0.90246241869893196</v>
      </c>
      <c r="P181" s="17">
        <v>0.93344327144329198</v>
      </c>
      <c r="Q181" s="17">
        <v>0.92490944756362803</v>
      </c>
      <c r="R181" s="17"/>
      <c r="S181" s="17">
        <v>0.90697772576826696</v>
      </c>
      <c r="T181" s="17">
        <v>0.91434875184359898</v>
      </c>
      <c r="U181" s="17">
        <v>0.92052756967308402</v>
      </c>
      <c r="V181" s="17">
        <v>0.91587699407649503</v>
      </c>
      <c r="W181" s="17">
        <v>0.85710877505062499</v>
      </c>
      <c r="X181" s="17">
        <v>0.91130491520619195</v>
      </c>
      <c r="Y181" s="17">
        <v>0.94279858759441404</v>
      </c>
      <c r="Z181" s="17">
        <v>0.87538060659449601</v>
      </c>
      <c r="AA181" s="17">
        <v>0.95066733091264299</v>
      </c>
      <c r="AB181" s="17">
        <v>0.93745102837443905</v>
      </c>
      <c r="AC181" s="17"/>
      <c r="AD181" s="17">
        <v>0.96321899920809195</v>
      </c>
      <c r="AE181" s="17">
        <v>0.932826339504777</v>
      </c>
      <c r="AF181" s="17">
        <v>0.93968475494113601</v>
      </c>
      <c r="AG181" s="17">
        <v>0.85513151493093298</v>
      </c>
      <c r="AH181" s="17"/>
      <c r="AI181" s="17">
        <v>0.96436061202169698</v>
      </c>
      <c r="AJ181" s="17">
        <v>0.91852037352499105</v>
      </c>
      <c r="AK181" s="17">
        <v>0.94489657555817597</v>
      </c>
      <c r="AL181" s="17"/>
      <c r="AM181" s="17">
        <v>0.88967572626460001</v>
      </c>
      <c r="AN181" s="17">
        <v>0.92678269267082303</v>
      </c>
      <c r="AO181" s="17">
        <v>0.94228039184095702</v>
      </c>
      <c r="AP181" s="17"/>
      <c r="AQ181" s="17">
        <v>0.94463693492926604</v>
      </c>
      <c r="AR181" s="17">
        <v>0.91321834045780004</v>
      </c>
      <c r="AS181" s="17">
        <v>0.90059078958981498</v>
      </c>
      <c r="AT181" s="17">
        <v>0.90910355856791303</v>
      </c>
      <c r="AU181" s="17">
        <v>0.83827252967587396</v>
      </c>
    </row>
    <row r="182" spans="2:47" x14ac:dyDescent="0.3">
      <c r="B182" t="s">
        <v>478</v>
      </c>
      <c r="C182" s="17">
        <f>C178+C179</f>
        <v>5.6457991590557637E-2</v>
      </c>
      <c r="D182" s="17">
        <f t="shared" ref="D182:AU182" si="14">D178+D179</f>
        <v>5.7695254046656409E-2</v>
      </c>
      <c r="E182" s="17">
        <f t="shared" si="14"/>
        <v>5.5371382586106896E-2</v>
      </c>
      <c r="F182" s="17"/>
      <c r="G182" s="17">
        <f t="shared" si="14"/>
        <v>0.17131804121043762</v>
      </c>
      <c r="H182" s="17">
        <f t="shared" si="14"/>
        <v>5.8564683242432899E-2</v>
      </c>
      <c r="I182" s="17">
        <f t="shared" si="14"/>
        <v>7.7324546283368323E-2</v>
      </c>
      <c r="J182" s="17">
        <f t="shared" si="14"/>
        <v>2.0920908157519302E-2</v>
      </c>
      <c r="K182" s="17">
        <f t="shared" si="14"/>
        <v>1.7917239751243399E-2</v>
      </c>
      <c r="L182" s="17">
        <f t="shared" si="14"/>
        <v>1.7054621013150799E-2</v>
      </c>
      <c r="M182" s="17"/>
      <c r="N182" s="17">
        <f t="shared" si="14"/>
        <v>8.5659080532328E-2</v>
      </c>
      <c r="O182" s="17">
        <f t="shared" si="14"/>
        <v>7.0503014116491305E-2</v>
      </c>
      <c r="P182" s="17">
        <f t="shared" si="14"/>
        <v>3.6902071997685901E-2</v>
      </c>
      <c r="Q182" s="17">
        <f t="shared" si="14"/>
        <v>2.86523611800127E-2</v>
      </c>
      <c r="R182" s="17"/>
      <c r="S182" s="17">
        <f t="shared" si="14"/>
        <v>7.0127799155626891E-2</v>
      </c>
      <c r="T182" s="17">
        <f t="shared" si="14"/>
        <v>5.2959248168263626E-2</v>
      </c>
      <c r="U182" s="17">
        <f t="shared" si="14"/>
        <v>5.89756591357447E-2</v>
      </c>
      <c r="V182" s="17">
        <f t="shared" si="14"/>
        <v>6.6488424500262641E-2</v>
      </c>
      <c r="W182" s="17">
        <f t="shared" si="14"/>
        <v>9.2244670527116213E-2</v>
      </c>
      <c r="X182" s="17">
        <f t="shared" si="14"/>
        <v>6.0274837760217505E-2</v>
      </c>
      <c r="Y182" s="17">
        <f t="shared" si="14"/>
        <v>2.52455758618042E-2</v>
      </c>
      <c r="Z182" s="17">
        <f t="shared" si="14"/>
        <v>8.3925584141210097E-2</v>
      </c>
      <c r="AA182" s="17">
        <f t="shared" si="14"/>
        <v>2.4812462878797601E-2</v>
      </c>
      <c r="AB182" s="17">
        <f t="shared" si="14"/>
        <v>4.5412501172787299E-2</v>
      </c>
      <c r="AC182" s="17"/>
      <c r="AD182" s="17">
        <f t="shared" si="14"/>
        <v>2.441608205182965E-2</v>
      </c>
      <c r="AE182" s="17">
        <f t="shared" si="14"/>
        <v>6.0186580602753899E-2</v>
      </c>
      <c r="AF182" s="17">
        <f t="shared" si="14"/>
        <v>3.94193581933018E-2</v>
      </c>
      <c r="AG182" s="17">
        <f t="shared" si="14"/>
        <v>6.7403086491582845E-2</v>
      </c>
      <c r="AH182" s="17"/>
      <c r="AI182" s="17">
        <f t="shared" si="14"/>
        <v>3.0767325018498028E-2</v>
      </c>
      <c r="AJ182" s="17">
        <f t="shared" si="14"/>
        <v>7.1293431423343531E-2</v>
      </c>
      <c r="AK182" s="17">
        <f t="shared" si="14"/>
        <v>3.7698379058013404E-2</v>
      </c>
      <c r="AL182" s="17"/>
      <c r="AM182" s="17">
        <f t="shared" si="14"/>
        <v>8.8352116130881203E-2</v>
      </c>
      <c r="AN182" s="17">
        <f t="shared" si="14"/>
        <v>4.5678025787674902E-2</v>
      </c>
      <c r="AO182" s="17">
        <f t="shared" si="14"/>
        <v>5.215333294112566E-2</v>
      </c>
      <c r="AP182" s="17"/>
      <c r="AQ182" s="17">
        <f t="shared" si="14"/>
        <v>2.5006353937051602E-2</v>
      </c>
      <c r="AR182" s="17">
        <f t="shared" si="14"/>
        <v>6.5632194065344429E-2</v>
      </c>
      <c r="AS182" s="17">
        <f t="shared" si="14"/>
        <v>7.5441454764991589E-2</v>
      </c>
      <c r="AT182" s="17">
        <f t="shared" si="14"/>
        <v>7.5451617125349396E-2</v>
      </c>
      <c r="AU182" s="17">
        <f t="shared" si="14"/>
        <v>0.16172747032412599</v>
      </c>
    </row>
    <row r="183" spans="2:47" x14ac:dyDescent="0.3">
      <c r="B183" t="s">
        <v>143</v>
      </c>
      <c r="C183" s="17">
        <v>-0.88780433921855595</v>
      </c>
      <c r="D183" s="17">
        <v>-0.91079155091953901</v>
      </c>
      <c r="E183" s="17">
        <v>-0.86526373744751095</v>
      </c>
      <c r="F183" s="17"/>
      <c r="G183" s="17">
        <v>-0.79305456135361996</v>
      </c>
      <c r="H183" s="17">
        <v>-0.89449155645528899</v>
      </c>
      <c r="I183" s="17">
        <v>-0.864275310448265</v>
      </c>
      <c r="J183" s="17">
        <v>-0.91362183940648201</v>
      </c>
      <c r="K183" s="17">
        <v>-0.86769201180344802</v>
      </c>
      <c r="L183" s="17">
        <v>-0.956336588412107</v>
      </c>
      <c r="M183" s="17"/>
      <c r="N183" s="17">
        <v>-0.89326225988726005</v>
      </c>
      <c r="O183" s="17">
        <v>-0.87542785151435598</v>
      </c>
      <c r="P183" s="17">
        <v>-0.90378861488426998</v>
      </c>
      <c r="Q183" s="17">
        <v>-0.87847125630726797</v>
      </c>
      <c r="R183" s="17"/>
      <c r="S183" s="17">
        <v>-0.88408325069216098</v>
      </c>
      <c r="T183" s="17">
        <v>-0.881656751855461</v>
      </c>
      <c r="U183" s="17">
        <v>-0.90003079848191203</v>
      </c>
      <c r="V183" s="17">
        <v>-0.898242412653253</v>
      </c>
      <c r="W183" s="17">
        <v>-0.80646222062836603</v>
      </c>
      <c r="X183" s="17">
        <v>-0.88288466817260203</v>
      </c>
      <c r="Y183" s="17">
        <v>-0.91084275105063295</v>
      </c>
      <c r="Z183" s="17">
        <v>-0.83468679733020201</v>
      </c>
      <c r="AA183" s="17">
        <v>-0.926147124704084</v>
      </c>
      <c r="AB183" s="17">
        <v>-0.92031455792166506</v>
      </c>
      <c r="AC183" s="17"/>
      <c r="AD183" s="17">
        <v>-0.95085408046801401</v>
      </c>
      <c r="AE183" s="17">
        <v>-0.92583925961230695</v>
      </c>
      <c r="AF183" s="17">
        <v>-0.91878886807557303</v>
      </c>
      <c r="AG183" s="17">
        <v>-0.77766611635344995</v>
      </c>
      <c r="AH183" s="17"/>
      <c r="AI183" s="17">
        <v>-0.95948854906189096</v>
      </c>
      <c r="AJ183" s="17">
        <v>-0.90833417847332598</v>
      </c>
      <c r="AK183" s="17">
        <v>-0.92749153017436603</v>
      </c>
      <c r="AL183" s="17"/>
      <c r="AM183" s="17">
        <v>-0.86770356866008003</v>
      </c>
      <c r="AN183" s="17">
        <v>-0.89924341112932205</v>
      </c>
      <c r="AO183" s="17">
        <v>-0.93671411662304005</v>
      </c>
      <c r="AP183" s="17"/>
      <c r="AQ183" s="17">
        <v>-0.91428022379558305</v>
      </c>
      <c r="AR183" s="17">
        <v>-0.892068874980944</v>
      </c>
      <c r="AS183" s="17">
        <v>-0.87662303394462204</v>
      </c>
      <c r="AT183" s="17">
        <v>-0.89365873426117604</v>
      </c>
      <c r="AU183" s="17">
        <v>-0.83827252967587396</v>
      </c>
    </row>
    <row r="184" spans="2:47" x14ac:dyDescent="0.3">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row>
    <row r="185" spans="2:47" x14ac:dyDescent="0.3">
      <c r="B185" s="6" t="s">
        <v>161</v>
      </c>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row>
    <row r="186" spans="2:47" x14ac:dyDescent="0.3">
      <c r="B186" s="24" t="s">
        <v>79</v>
      </c>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row>
    <row r="187" spans="2:47" x14ac:dyDescent="0.3">
      <c r="B187" t="s">
        <v>153</v>
      </c>
      <c r="C187" s="17">
        <v>0.74589976124760504</v>
      </c>
      <c r="D187" s="17">
        <v>0.74425539443303701</v>
      </c>
      <c r="E187" s="17">
        <v>0.74698112710872899</v>
      </c>
      <c r="F187" s="17"/>
      <c r="G187" s="17">
        <v>0.60816007822969598</v>
      </c>
      <c r="H187" s="17">
        <v>0.63012893285429294</v>
      </c>
      <c r="I187" s="17">
        <v>0.72292991714384702</v>
      </c>
      <c r="J187" s="17">
        <v>0.77103232819415002</v>
      </c>
      <c r="K187" s="17">
        <v>0.83371184720445402</v>
      </c>
      <c r="L187" s="17">
        <v>0.86896899949921003</v>
      </c>
      <c r="M187" s="17"/>
      <c r="N187" s="17">
        <v>0.70612814280438296</v>
      </c>
      <c r="O187" s="17">
        <v>0.74281065991730999</v>
      </c>
      <c r="P187" s="17">
        <v>0.773287975812467</v>
      </c>
      <c r="Q187" s="17">
        <v>0.76288214095766305</v>
      </c>
      <c r="R187" s="17"/>
      <c r="S187" s="17">
        <v>0.66654540263402695</v>
      </c>
      <c r="T187" s="17">
        <v>0.75507255651293304</v>
      </c>
      <c r="U187" s="17">
        <v>0.76660740192101995</v>
      </c>
      <c r="V187" s="17">
        <v>0.78063635986464897</v>
      </c>
      <c r="W187" s="17">
        <v>0.73567921887363497</v>
      </c>
      <c r="X187" s="17">
        <v>0.79723816827452998</v>
      </c>
      <c r="Y187" s="17">
        <v>0.71805761633076703</v>
      </c>
      <c r="Z187" s="17">
        <v>0.65899168590627699</v>
      </c>
      <c r="AA187" s="17">
        <v>0.78763969732028205</v>
      </c>
      <c r="AB187" s="17">
        <v>0.79292064381199501</v>
      </c>
      <c r="AC187" s="17"/>
      <c r="AD187" s="17">
        <v>0.80798023805859298</v>
      </c>
      <c r="AE187" s="17">
        <v>0.73442740640009496</v>
      </c>
      <c r="AF187" s="17">
        <v>0.75153424457074702</v>
      </c>
      <c r="AG187" s="17">
        <v>0.72288343744393402</v>
      </c>
      <c r="AH187" s="17"/>
      <c r="AI187" s="17">
        <v>0.75690789393498703</v>
      </c>
      <c r="AJ187" s="17">
        <v>0.70541396702170001</v>
      </c>
      <c r="AK187" s="17">
        <v>0.81121564824083303</v>
      </c>
      <c r="AL187" s="17"/>
      <c r="AM187" s="17">
        <v>0.72770723696809503</v>
      </c>
      <c r="AN187" s="17">
        <v>0.76895051939603098</v>
      </c>
      <c r="AO187" s="17">
        <v>0.74255431614140999</v>
      </c>
      <c r="AP187" s="17"/>
      <c r="AQ187" s="17">
        <v>0.78024494569090797</v>
      </c>
      <c r="AR187" s="17">
        <v>0.76905935716900098</v>
      </c>
      <c r="AS187" s="17">
        <v>0.683686291237247</v>
      </c>
      <c r="AT187" s="17">
        <v>0.70280197625664698</v>
      </c>
      <c r="AU187" s="17">
        <v>0.85616412745041903</v>
      </c>
    </row>
    <row r="188" spans="2:47" x14ac:dyDescent="0.3">
      <c r="B188" t="s">
        <v>154</v>
      </c>
      <c r="C188" s="17">
        <v>0.67357854368448999</v>
      </c>
      <c r="D188" s="17">
        <v>0.67818002202439098</v>
      </c>
      <c r="E188" s="17">
        <v>0.66845065392431102</v>
      </c>
      <c r="F188" s="17"/>
      <c r="G188" s="17">
        <v>0.53116685017271403</v>
      </c>
      <c r="H188" s="17">
        <v>0.57880237942637802</v>
      </c>
      <c r="I188" s="17">
        <v>0.62595170248194698</v>
      </c>
      <c r="J188" s="17">
        <v>0.67999639350810603</v>
      </c>
      <c r="K188" s="17">
        <v>0.77879894657114801</v>
      </c>
      <c r="L188" s="17">
        <v>0.80617396598370905</v>
      </c>
      <c r="M188" s="17"/>
      <c r="N188" s="17">
        <v>0.68059714968511698</v>
      </c>
      <c r="O188" s="17">
        <v>0.66008186494849497</v>
      </c>
      <c r="P188" s="17">
        <v>0.67614071427500899</v>
      </c>
      <c r="Q188" s="17">
        <v>0.67125185584328095</v>
      </c>
      <c r="R188" s="17"/>
      <c r="S188" s="17">
        <v>0.66736906294704801</v>
      </c>
      <c r="T188" s="17">
        <v>0.67110055457085105</v>
      </c>
      <c r="U188" s="17">
        <v>0.69048965899779002</v>
      </c>
      <c r="V188" s="17">
        <v>0.60309596414173805</v>
      </c>
      <c r="W188" s="17">
        <v>0.63292112322180205</v>
      </c>
      <c r="X188" s="17">
        <v>0.66388133137064098</v>
      </c>
      <c r="Y188" s="17">
        <v>0.76531798517753202</v>
      </c>
      <c r="Z188" s="17">
        <v>0.57664754159438503</v>
      </c>
      <c r="AA188" s="17">
        <v>0.69520678314773698</v>
      </c>
      <c r="AB188" s="17">
        <v>0.756516587399369</v>
      </c>
      <c r="AC188" s="17"/>
      <c r="AD188" s="17">
        <v>0.81747644768510996</v>
      </c>
      <c r="AE188" s="17">
        <v>0.61657560100242903</v>
      </c>
      <c r="AF188" s="17">
        <v>0.75499426036079798</v>
      </c>
      <c r="AG188" s="17">
        <v>0.63628066468117805</v>
      </c>
      <c r="AH188" s="17"/>
      <c r="AI188" s="17">
        <v>0.80983043671476795</v>
      </c>
      <c r="AJ188" s="17">
        <v>0.59434888794481999</v>
      </c>
      <c r="AK188" s="17">
        <v>0.75550896482029195</v>
      </c>
      <c r="AL188" s="17"/>
      <c r="AM188" s="17">
        <v>0.58503712719643697</v>
      </c>
      <c r="AN188" s="17">
        <v>0.698653952387435</v>
      </c>
      <c r="AO188" s="17">
        <v>0.70659944906360905</v>
      </c>
      <c r="AP188" s="17"/>
      <c r="AQ188" s="17">
        <v>0.72410463268716696</v>
      </c>
      <c r="AR188" s="17">
        <v>0.63469778191888704</v>
      </c>
      <c r="AS188" s="17">
        <v>0.65814868474766197</v>
      </c>
      <c r="AT188" s="17">
        <v>0.61313273835735105</v>
      </c>
      <c r="AU188" s="17">
        <v>0.78270774749175198</v>
      </c>
    </row>
    <row r="189" spans="2:47" x14ac:dyDescent="0.3">
      <c r="B189" t="s">
        <v>155</v>
      </c>
      <c r="C189" s="17">
        <v>0.494027374005996</v>
      </c>
      <c r="D189" s="17">
        <v>0.46080349112955499</v>
      </c>
      <c r="E189" s="17">
        <v>0.52525216468857205</v>
      </c>
      <c r="F189" s="17"/>
      <c r="G189" s="17">
        <v>0.44715255945114701</v>
      </c>
      <c r="H189" s="17">
        <v>0.40209577968177601</v>
      </c>
      <c r="I189" s="17">
        <v>0.45735254682283899</v>
      </c>
      <c r="J189" s="17">
        <v>0.56742543985791805</v>
      </c>
      <c r="K189" s="17">
        <v>0.52317012924158102</v>
      </c>
      <c r="L189" s="17">
        <v>0.54953174283546102</v>
      </c>
      <c r="M189" s="17"/>
      <c r="N189" s="17">
        <v>0.46765641328798302</v>
      </c>
      <c r="O189" s="17">
        <v>0.45523681243289499</v>
      </c>
      <c r="P189" s="17">
        <v>0.55611131090886101</v>
      </c>
      <c r="Q189" s="17">
        <v>0.50566716662896105</v>
      </c>
      <c r="R189" s="17"/>
      <c r="S189" s="17">
        <v>0.45778074507834099</v>
      </c>
      <c r="T189" s="17">
        <v>0.49614789541222498</v>
      </c>
      <c r="U189" s="17">
        <v>0.48035380480194001</v>
      </c>
      <c r="V189" s="17">
        <v>0.44042198357513002</v>
      </c>
      <c r="W189" s="17">
        <v>0.481930934143393</v>
      </c>
      <c r="X189" s="17">
        <v>0.53657996570407096</v>
      </c>
      <c r="Y189" s="17">
        <v>0.53390656440413997</v>
      </c>
      <c r="Z189" s="17">
        <v>0.41856587273297402</v>
      </c>
      <c r="AA189" s="17">
        <v>0.48744412821871602</v>
      </c>
      <c r="AB189" s="17">
        <v>0.660895236568945</v>
      </c>
      <c r="AC189" s="17"/>
      <c r="AD189" s="17">
        <v>0.50135514329436304</v>
      </c>
      <c r="AE189" s="17">
        <v>0.49634756670571301</v>
      </c>
      <c r="AF189" s="17">
        <v>0.569865965767824</v>
      </c>
      <c r="AG189" s="17">
        <v>0.48108209860002799</v>
      </c>
      <c r="AH189" s="17"/>
      <c r="AI189" s="17">
        <v>0.51085487284211595</v>
      </c>
      <c r="AJ189" s="17">
        <v>0.486629341911617</v>
      </c>
      <c r="AK189" s="17">
        <v>0.54097496800420397</v>
      </c>
      <c r="AL189" s="17"/>
      <c r="AM189" s="17">
        <v>0.50208229097095702</v>
      </c>
      <c r="AN189" s="17">
        <v>0.51478100954622596</v>
      </c>
      <c r="AO189" s="17">
        <v>0.46609980951917801</v>
      </c>
      <c r="AP189" s="17"/>
      <c r="AQ189" s="17">
        <v>0.54358299848882696</v>
      </c>
      <c r="AR189" s="17">
        <v>0.47670499808828698</v>
      </c>
      <c r="AS189" s="17">
        <v>0.48296486544287598</v>
      </c>
      <c r="AT189" s="17">
        <v>0.45385349245304102</v>
      </c>
      <c r="AU189" s="17">
        <v>0.26109837879642001</v>
      </c>
    </row>
    <row r="190" spans="2:47" x14ac:dyDescent="0.3">
      <c r="B190" t="s">
        <v>156</v>
      </c>
      <c r="C190" s="17">
        <v>0.47971065405399599</v>
      </c>
      <c r="D190" s="17">
        <v>0.45537936390675299</v>
      </c>
      <c r="E190" s="17">
        <v>0.50430049562347101</v>
      </c>
      <c r="F190" s="17"/>
      <c r="G190" s="17">
        <v>0.42680585173853097</v>
      </c>
      <c r="H190" s="17">
        <v>0.51366977504570799</v>
      </c>
      <c r="I190" s="17">
        <v>0.46592580786425603</v>
      </c>
      <c r="J190" s="17">
        <v>0.474204240634166</v>
      </c>
      <c r="K190" s="17">
        <v>0.47544403889450199</v>
      </c>
      <c r="L190" s="17">
        <v>0.50559584709308003</v>
      </c>
      <c r="M190" s="17"/>
      <c r="N190" s="17">
        <v>0.55787042971850898</v>
      </c>
      <c r="O190" s="17">
        <v>0.53198863088838799</v>
      </c>
      <c r="P190" s="17">
        <v>0.40429145486422702</v>
      </c>
      <c r="Q190" s="17">
        <v>0.40836155837800397</v>
      </c>
      <c r="R190" s="17"/>
      <c r="S190" s="17">
        <v>0.49539099779543799</v>
      </c>
      <c r="T190" s="17">
        <v>0.54672799957306295</v>
      </c>
      <c r="U190" s="17">
        <v>0.49424065077666202</v>
      </c>
      <c r="V190" s="17">
        <v>0.42695753231942901</v>
      </c>
      <c r="W190" s="17">
        <v>0.50015324986001797</v>
      </c>
      <c r="X190" s="17">
        <v>0.49729870138379201</v>
      </c>
      <c r="Y190" s="17">
        <v>0.45075837859859702</v>
      </c>
      <c r="Z190" s="17">
        <v>0.417641145766313</v>
      </c>
      <c r="AA190" s="17">
        <v>0.44586628623034102</v>
      </c>
      <c r="AB190" s="17">
        <v>0.44446593199375101</v>
      </c>
      <c r="AC190" s="17"/>
      <c r="AD190" s="17">
        <v>0.471238820688611</v>
      </c>
      <c r="AE190" s="17">
        <v>0.52639485686046195</v>
      </c>
      <c r="AF190" s="17">
        <v>0.30752682535693998</v>
      </c>
      <c r="AG190" s="17">
        <v>0.45606682367227602</v>
      </c>
      <c r="AH190" s="17"/>
      <c r="AI190" s="17">
        <v>0.48482818833750402</v>
      </c>
      <c r="AJ190" s="17">
        <v>0.52454709217262996</v>
      </c>
      <c r="AK190" s="17">
        <v>0.37221625451201901</v>
      </c>
      <c r="AL190" s="17"/>
      <c r="AM190" s="17">
        <v>0.57070870486924297</v>
      </c>
      <c r="AN190" s="17">
        <v>0.50097780517658996</v>
      </c>
      <c r="AO190" s="17">
        <v>0.41773195005109998</v>
      </c>
      <c r="AP190" s="17"/>
      <c r="AQ190" s="17">
        <v>0.42837720516391897</v>
      </c>
      <c r="AR190" s="17">
        <v>0.43932980539768302</v>
      </c>
      <c r="AS190" s="17">
        <v>0.54111739581819596</v>
      </c>
      <c r="AT190" s="17">
        <v>0.58090509859123596</v>
      </c>
      <c r="AU190" s="17">
        <v>0.49796381328144501</v>
      </c>
    </row>
    <row r="191" spans="2:47" x14ac:dyDescent="0.3">
      <c r="B191" t="s">
        <v>157</v>
      </c>
      <c r="C191" s="17">
        <v>0.47919074028014602</v>
      </c>
      <c r="D191" s="17">
        <v>0.51613498159145299</v>
      </c>
      <c r="E191" s="17">
        <v>0.44227445578916302</v>
      </c>
      <c r="F191" s="17"/>
      <c r="G191" s="17">
        <v>0.39369015021164799</v>
      </c>
      <c r="H191" s="17">
        <v>0.353064928407478</v>
      </c>
      <c r="I191" s="17">
        <v>0.44612826514425202</v>
      </c>
      <c r="J191" s="17">
        <v>0.44813414323344097</v>
      </c>
      <c r="K191" s="17">
        <v>0.55868418126752994</v>
      </c>
      <c r="L191" s="17">
        <v>0.63550443460719697</v>
      </c>
      <c r="M191" s="17"/>
      <c r="N191" s="17">
        <v>0.51625818345771401</v>
      </c>
      <c r="O191" s="17">
        <v>0.45876200731306899</v>
      </c>
      <c r="P191" s="17">
        <v>0.46389683725370101</v>
      </c>
      <c r="Q191" s="17">
        <v>0.46799843386706103</v>
      </c>
      <c r="R191" s="17"/>
      <c r="S191" s="17">
        <v>0.45078623743149598</v>
      </c>
      <c r="T191" s="17">
        <v>0.483088351753092</v>
      </c>
      <c r="U191" s="17">
        <v>0.47258877929570903</v>
      </c>
      <c r="V191" s="17">
        <v>0.55533458828891602</v>
      </c>
      <c r="W191" s="17">
        <v>0.46577966822896599</v>
      </c>
      <c r="X191" s="17">
        <v>0.429820418172635</v>
      </c>
      <c r="Y191" s="17">
        <v>0.51448969208988005</v>
      </c>
      <c r="Z191" s="17">
        <v>0.374407651556312</v>
      </c>
      <c r="AA191" s="17">
        <v>0.50533929207974404</v>
      </c>
      <c r="AB191" s="17">
        <v>0.50015424566748901</v>
      </c>
      <c r="AC191" s="17"/>
      <c r="AD191" s="17">
        <v>0.58189311411988298</v>
      </c>
      <c r="AE191" s="17">
        <v>0.45202816537867302</v>
      </c>
      <c r="AF191" s="17">
        <v>0.52559408039770295</v>
      </c>
      <c r="AG191" s="17">
        <v>0.40845589608453098</v>
      </c>
      <c r="AH191" s="17"/>
      <c r="AI191" s="17">
        <v>0.54715486581908201</v>
      </c>
      <c r="AJ191" s="17">
        <v>0.44174793150140201</v>
      </c>
      <c r="AK191" s="17">
        <v>0.52336890912398903</v>
      </c>
      <c r="AL191" s="17"/>
      <c r="AM191" s="17">
        <v>0.47465267807812001</v>
      </c>
      <c r="AN191" s="17">
        <v>0.48361833090591999</v>
      </c>
      <c r="AO191" s="17">
        <v>0.499821659894707</v>
      </c>
      <c r="AP191" s="17"/>
      <c r="AQ191" s="17">
        <v>0.49314225244504101</v>
      </c>
      <c r="AR191" s="17">
        <v>0.45585667719112499</v>
      </c>
      <c r="AS191" s="17">
        <v>0.458940785011206</v>
      </c>
      <c r="AT191" s="17">
        <v>0.48759917182280998</v>
      </c>
      <c r="AU191" s="17">
        <v>0.37928920118360498</v>
      </c>
    </row>
    <row r="192" spans="2:47" x14ac:dyDescent="0.3">
      <c r="B192" t="s">
        <v>158</v>
      </c>
      <c r="C192" s="17">
        <v>0.35788514564532597</v>
      </c>
      <c r="D192" s="17">
        <v>0.34644042412130699</v>
      </c>
      <c r="E192" s="17">
        <v>0.36769345424491801</v>
      </c>
      <c r="F192" s="17"/>
      <c r="G192" s="17">
        <v>0.36626304708955099</v>
      </c>
      <c r="H192" s="17">
        <v>0.29351700546901</v>
      </c>
      <c r="I192" s="17">
        <v>0.31491751856141598</v>
      </c>
      <c r="J192" s="17">
        <v>0.36468148288283297</v>
      </c>
      <c r="K192" s="17">
        <v>0.42698239919424202</v>
      </c>
      <c r="L192" s="17">
        <v>0.38701412956346398</v>
      </c>
      <c r="M192" s="17"/>
      <c r="N192" s="17">
        <v>0.35428723962289099</v>
      </c>
      <c r="O192" s="17">
        <v>0.35487417987218001</v>
      </c>
      <c r="P192" s="17">
        <v>0.35756131922296802</v>
      </c>
      <c r="Q192" s="17">
        <v>0.364467447188147</v>
      </c>
      <c r="R192" s="17"/>
      <c r="S192" s="17">
        <v>0.2949604135128</v>
      </c>
      <c r="T192" s="17">
        <v>0.34496654573020502</v>
      </c>
      <c r="U192" s="17">
        <v>0.27034706827043697</v>
      </c>
      <c r="V192" s="17">
        <v>0.46056739595545398</v>
      </c>
      <c r="W192" s="17">
        <v>0.383745711352869</v>
      </c>
      <c r="X192" s="17">
        <v>0.43214185212873801</v>
      </c>
      <c r="Y192" s="17">
        <v>0.372600289760179</v>
      </c>
      <c r="Z192" s="17">
        <v>0.28831207571115403</v>
      </c>
      <c r="AA192" s="17">
        <v>0.38044045340466998</v>
      </c>
      <c r="AB192" s="17">
        <v>0.33442537488103302</v>
      </c>
      <c r="AC192" s="17"/>
      <c r="AD192" s="17">
        <v>0.38247383357996101</v>
      </c>
      <c r="AE192" s="17">
        <v>0.344742293625939</v>
      </c>
      <c r="AF192" s="17">
        <v>0.356567462996777</v>
      </c>
      <c r="AG192" s="17">
        <v>0.31073197802203401</v>
      </c>
      <c r="AH192" s="17"/>
      <c r="AI192" s="17">
        <v>0.33263709128337698</v>
      </c>
      <c r="AJ192" s="17">
        <v>0.33901211951660198</v>
      </c>
      <c r="AK192" s="17">
        <v>0.38430177036798302</v>
      </c>
      <c r="AL192" s="17"/>
      <c r="AM192" s="17">
        <v>0.35498185799600601</v>
      </c>
      <c r="AN192" s="17">
        <v>0.387996214531237</v>
      </c>
      <c r="AO192" s="17">
        <v>0.32297688036288102</v>
      </c>
      <c r="AP192" s="17"/>
      <c r="AQ192" s="17">
        <v>0.40022034779676902</v>
      </c>
      <c r="AR192" s="17">
        <v>0.339049566433959</v>
      </c>
      <c r="AS192" s="17">
        <v>0.34060835262036299</v>
      </c>
      <c r="AT192" s="17">
        <v>0.34818158955932599</v>
      </c>
      <c r="AU192" s="17">
        <v>0.22887077153240001</v>
      </c>
    </row>
    <row r="193" spans="2:47" x14ac:dyDescent="0.3">
      <c r="B193" t="s">
        <v>159</v>
      </c>
      <c r="C193" s="17">
        <v>0.22819931661353701</v>
      </c>
      <c r="D193" s="17">
        <v>0.22528468869531301</v>
      </c>
      <c r="E193" s="17">
        <v>0.231490816328802</v>
      </c>
      <c r="F193" s="17"/>
      <c r="G193" s="17">
        <v>0.18375957371832299</v>
      </c>
      <c r="H193" s="17">
        <v>0.28553007028841498</v>
      </c>
      <c r="I193" s="17">
        <v>0.22930073974548101</v>
      </c>
      <c r="J193" s="17">
        <v>0.223536050681686</v>
      </c>
      <c r="K193" s="17">
        <v>0.18090022039658299</v>
      </c>
      <c r="L193" s="17">
        <v>0.245895550358915</v>
      </c>
      <c r="M193" s="17"/>
      <c r="N193" s="17">
        <v>0.26033613546495898</v>
      </c>
      <c r="O193" s="17">
        <v>0.23953566362015499</v>
      </c>
      <c r="P193" s="17">
        <v>0.228912997570238</v>
      </c>
      <c r="Q193" s="17">
        <v>0.18563769845749301</v>
      </c>
      <c r="R193" s="17"/>
      <c r="S193" s="17">
        <v>0.26670614346550903</v>
      </c>
      <c r="T193" s="17">
        <v>0.25007389352346798</v>
      </c>
      <c r="U193" s="17">
        <v>0.256186160001457</v>
      </c>
      <c r="V193" s="17">
        <v>0.25640489759767199</v>
      </c>
      <c r="W193" s="17">
        <v>0.21079690105537</v>
      </c>
      <c r="X193" s="17">
        <v>0.25823422832536502</v>
      </c>
      <c r="Y193" s="17">
        <v>0.14808064817377201</v>
      </c>
      <c r="Z193" s="17">
        <v>0.13351510049464099</v>
      </c>
      <c r="AA193" s="17">
        <v>0.213787739240728</v>
      </c>
      <c r="AB193" s="17">
        <v>0.17390453242767001</v>
      </c>
      <c r="AC193" s="17"/>
      <c r="AD193" s="17">
        <v>0.23623170345357999</v>
      </c>
      <c r="AE193" s="17">
        <v>0.26758809205949002</v>
      </c>
      <c r="AF193" s="17">
        <v>0.178237028950056</v>
      </c>
      <c r="AG193" s="17">
        <v>0.17278191879156299</v>
      </c>
      <c r="AH193" s="17"/>
      <c r="AI193" s="17">
        <v>0.23739542139091599</v>
      </c>
      <c r="AJ193" s="17">
        <v>0.25466597258246298</v>
      </c>
      <c r="AK193" s="17">
        <v>0.18891457169206299</v>
      </c>
      <c r="AL193" s="17"/>
      <c r="AM193" s="17">
        <v>0.28459356176138401</v>
      </c>
      <c r="AN193" s="17">
        <v>0.231317859190452</v>
      </c>
      <c r="AO193" s="17">
        <v>0.20031962370949399</v>
      </c>
      <c r="AP193" s="17"/>
      <c r="AQ193" s="17">
        <v>0.201940778423748</v>
      </c>
      <c r="AR193" s="17">
        <v>0.17204524494272699</v>
      </c>
      <c r="AS193" s="17">
        <v>0.29638950480777698</v>
      </c>
      <c r="AT193" s="17">
        <v>0.31296526658405799</v>
      </c>
      <c r="AU193" s="17">
        <v>0.17610993395840499</v>
      </c>
    </row>
    <row r="194" spans="2:47" x14ac:dyDescent="0.3">
      <c r="B194" t="s">
        <v>160</v>
      </c>
      <c r="C194" s="17">
        <v>0.18641520267841699</v>
      </c>
      <c r="D194" s="17">
        <v>0.181726728540622</v>
      </c>
      <c r="E194" s="17">
        <v>0.191343892706205</v>
      </c>
      <c r="F194" s="17"/>
      <c r="G194" s="17">
        <v>0.126154884924881</v>
      </c>
      <c r="H194" s="17">
        <v>0.27005979454006601</v>
      </c>
      <c r="I194" s="17">
        <v>0.19306383282911299</v>
      </c>
      <c r="J194" s="17">
        <v>0.17466869616253999</v>
      </c>
      <c r="K194" s="17">
        <v>0.15564417691124699</v>
      </c>
      <c r="L194" s="17">
        <v>0.183457294942688</v>
      </c>
      <c r="M194" s="17"/>
      <c r="N194" s="17">
        <v>0.22036025901334799</v>
      </c>
      <c r="O194" s="17">
        <v>0.185034026214661</v>
      </c>
      <c r="P194" s="17">
        <v>0.17183335998166899</v>
      </c>
      <c r="Q194" s="17">
        <v>0.16775129098570599</v>
      </c>
      <c r="R194" s="17"/>
      <c r="S194" s="17">
        <v>0.26347741724753898</v>
      </c>
      <c r="T194" s="17">
        <v>0.181020269833472</v>
      </c>
      <c r="U194" s="17">
        <v>0.14207065131681701</v>
      </c>
      <c r="V194" s="17">
        <v>0.18770820343159</v>
      </c>
      <c r="W194" s="17">
        <v>0.21841528341796199</v>
      </c>
      <c r="X194" s="17">
        <v>0.210013577949129</v>
      </c>
      <c r="Y194" s="17">
        <v>0.11750693265762401</v>
      </c>
      <c r="Z194" s="17">
        <v>0.14146579924633099</v>
      </c>
      <c r="AA194" s="17">
        <v>0.174018436651521</v>
      </c>
      <c r="AB194" s="17">
        <v>0.13868024085632299</v>
      </c>
      <c r="AC194" s="17"/>
      <c r="AD194" s="17">
        <v>0.16303817846565499</v>
      </c>
      <c r="AE194" s="17">
        <v>0.21977012591484801</v>
      </c>
      <c r="AF194" s="17">
        <v>0.16864323770369799</v>
      </c>
      <c r="AG194" s="17">
        <v>0.15986927966654599</v>
      </c>
      <c r="AH194" s="17"/>
      <c r="AI194" s="17">
        <v>0.17391487825900301</v>
      </c>
      <c r="AJ194" s="17">
        <v>0.22959455998846501</v>
      </c>
      <c r="AK194" s="17">
        <v>0.149784401683031</v>
      </c>
      <c r="AL194" s="17"/>
      <c r="AM194" s="17">
        <v>0.226391469715891</v>
      </c>
      <c r="AN194" s="17">
        <v>0.18049840414764201</v>
      </c>
      <c r="AO194" s="17">
        <v>0.17631611870987701</v>
      </c>
      <c r="AP194" s="17"/>
      <c r="AQ194" s="17">
        <v>0.170641067862842</v>
      </c>
      <c r="AR194" s="17">
        <v>0.14967027370449201</v>
      </c>
      <c r="AS194" s="17">
        <v>0.25049629136108498</v>
      </c>
      <c r="AT194" s="17">
        <v>0.19251202082973801</v>
      </c>
      <c r="AU194" s="17">
        <v>0.187400317629978</v>
      </c>
    </row>
    <row r="195" spans="2:47" x14ac:dyDescent="0.3">
      <c r="B195" t="s">
        <v>94</v>
      </c>
      <c r="C195" s="17">
        <v>1.7005928207856801E-2</v>
      </c>
      <c r="D195" s="17">
        <v>1.10161859120371E-2</v>
      </c>
      <c r="E195" s="17">
        <v>2.2854523314364401E-2</v>
      </c>
      <c r="F195" s="17"/>
      <c r="G195" s="17">
        <v>9.0132676863061995E-3</v>
      </c>
      <c r="H195" s="17">
        <v>2.2420096894741798E-2</v>
      </c>
      <c r="I195" s="17">
        <v>1.1948708158198901E-2</v>
      </c>
      <c r="J195" s="17">
        <v>2.6105683031829099E-2</v>
      </c>
      <c r="K195" s="17">
        <v>2.5434142589322899E-2</v>
      </c>
      <c r="L195" s="17">
        <v>8.9486256949726194E-3</v>
      </c>
      <c r="M195" s="17"/>
      <c r="N195" s="17">
        <v>6.6685748356530303E-3</v>
      </c>
      <c r="O195" s="17">
        <v>1.0311130592159301E-2</v>
      </c>
      <c r="P195" s="17">
        <v>2.1966796329132201E-2</v>
      </c>
      <c r="Q195" s="17">
        <v>3.1107413987597199E-2</v>
      </c>
      <c r="R195" s="17"/>
      <c r="S195" s="17">
        <v>9.7356742495353608E-3</v>
      </c>
      <c r="T195" s="17">
        <v>2.5406457908463499E-2</v>
      </c>
      <c r="U195" s="17">
        <v>0</v>
      </c>
      <c r="V195" s="17">
        <v>1.94440889753579E-2</v>
      </c>
      <c r="W195" s="17">
        <v>2.7540252470332299E-2</v>
      </c>
      <c r="X195" s="17">
        <v>2.0113250660150302E-2</v>
      </c>
      <c r="Y195" s="17">
        <v>1.8622674027877002E-2</v>
      </c>
      <c r="Z195" s="17">
        <v>2.0072355099676201E-2</v>
      </c>
      <c r="AA195" s="17">
        <v>7.5044848287824104E-3</v>
      </c>
      <c r="AB195" s="17">
        <v>3.38689996347998E-2</v>
      </c>
      <c r="AC195" s="17"/>
      <c r="AD195" s="17">
        <v>5.2284369394278597E-3</v>
      </c>
      <c r="AE195" s="17">
        <v>1.5414673933248701E-2</v>
      </c>
      <c r="AF195" s="17">
        <v>0</v>
      </c>
      <c r="AG195" s="17">
        <v>4.7848331535090903E-2</v>
      </c>
      <c r="AH195" s="17"/>
      <c r="AI195" s="17">
        <v>5.4096028329089201E-3</v>
      </c>
      <c r="AJ195" s="17">
        <v>1.28951240330187E-2</v>
      </c>
      <c r="AK195" s="17">
        <v>4.7313549476092698E-3</v>
      </c>
      <c r="AL195" s="17"/>
      <c r="AM195" s="17">
        <v>1.6007731087341999E-2</v>
      </c>
      <c r="AN195" s="17">
        <v>1.4908425649969701E-2</v>
      </c>
      <c r="AO195" s="17">
        <v>3.24934913114302E-3</v>
      </c>
      <c r="AP195" s="17"/>
      <c r="AQ195" s="17">
        <v>2.3519882372710799E-2</v>
      </c>
      <c r="AR195" s="17">
        <v>1.9397689216154E-2</v>
      </c>
      <c r="AS195" s="17">
        <v>1.12244946025592E-2</v>
      </c>
      <c r="AT195" s="17">
        <v>2.4718927442151699E-2</v>
      </c>
      <c r="AU195" s="17">
        <v>0</v>
      </c>
    </row>
    <row r="196" spans="2:47" x14ac:dyDescent="0.3">
      <c r="B196" t="s">
        <v>77</v>
      </c>
      <c r="C196" s="17">
        <v>6.5622799892161602E-3</v>
      </c>
      <c r="D196" s="17">
        <v>1.14183300793679E-2</v>
      </c>
      <c r="E196" s="17">
        <v>1.86188873612724E-3</v>
      </c>
      <c r="F196" s="17"/>
      <c r="G196" s="17">
        <v>1.88480652519043E-2</v>
      </c>
      <c r="H196" s="17">
        <v>7.2088091420982603E-3</v>
      </c>
      <c r="I196" s="17">
        <v>5.5544646198789904E-3</v>
      </c>
      <c r="J196" s="17">
        <v>1.04954567683735E-2</v>
      </c>
      <c r="K196" s="17">
        <v>0</v>
      </c>
      <c r="L196" s="17">
        <v>0</v>
      </c>
      <c r="M196" s="17"/>
      <c r="N196" s="17">
        <v>0</v>
      </c>
      <c r="O196" s="17">
        <v>1.3588066548561701E-2</v>
      </c>
      <c r="P196" s="17">
        <v>4.0002154263896498E-3</v>
      </c>
      <c r="Q196" s="17">
        <v>8.7285867709219096E-3</v>
      </c>
      <c r="R196" s="17"/>
      <c r="S196" s="17">
        <v>7.6777471787203896E-3</v>
      </c>
      <c r="T196" s="17">
        <v>0</v>
      </c>
      <c r="U196" s="17">
        <v>2.5317984494310102E-2</v>
      </c>
      <c r="V196" s="17">
        <v>0</v>
      </c>
      <c r="W196" s="17">
        <v>0</v>
      </c>
      <c r="X196" s="17">
        <v>1.1972622352392701E-2</v>
      </c>
      <c r="Y196" s="17">
        <v>0</v>
      </c>
      <c r="Z196" s="17">
        <v>2.0621454164618001E-2</v>
      </c>
      <c r="AA196" s="17">
        <v>6.9931127788020004E-3</v>
      </c>
      <c r="AB196" s="17">
        <v>0</v>
      </c>
      <c r="AC196" s="17"/>
      <c r="AD196" s="17">
        <v>0</v>
      </c>
      <c r="AE196" s="17">
        <v>2.60617172268601E-3</v>
      </c>
      <c r="AF196" s="17">
        <v>1.54927861763835E-2</v>
      </c>
      <c r="AG196" s="17">
        <v>2.4836293004507001E-2</v>
      </c>
      <c r="AH196" s="17"/>
      <c r="AI196" s="17">
        <v>0</v>
      </c>
      <c r="AJ196" s="17">
        <v>3.3245384169981202E-3</v>
      </c>
      <c r="AK196" s="17">
        <v>9.7830505221787999E-3</v>
      </c>
      <c r="AL196" s="17"/>
      <c r="AM196" s="17">
        <v>4.27515142415732E-3</v>
      </c>
      <c r="AN196" s="17">
        <v>3.50942480888068E-3</v>
      </c>
      <c r="AO196" s="17">
        <v>1.0104566611445299E-2</v>
      </c>
      <c r="AP196" s="17"/>
      <c r="AQ196" s="17">
        <v>9.2411979599061108E-3</v>
      </c>
      <c r="AR196" s="17">
        <v>8.8747337528722308E-3</v>
      </c>
      <c r="AS196" s="17">
        <v>3.7122874525998698E-3</v>
      </c>
      <c r="AT196" s="17">
        <v>0</v>
      </c>
      <c r="AU196" s="17">
        <v>0</v>
      </c>
    </row>
    <row r="197" spans="2:47" x14ac:dyDescent="0.3">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row>
    <row r="198" spans="2:47" x14ac:dyDescent="0.3">
      <c r="B198" s="6" t="s">
        <v>176</v>
      </c>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row>
    <row r="199" spans="2:47" x14ac:dyDescent="0.3">
      <c r="B199" s="24" t="s">
        <v>175</v>
      </c>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row>
    <row r="200" spans="2:47" x14ac:dyDescent="0.3">
      <c r="B200" t="s">
        <v>168</v>
      </c>
      <c r="C200" s="17">
        <v>0.10660374292857799</v>
      </c>
      <c r="D200" s="17">
        <v>0.12924937715012599</v>
      </c>
      <c r="E200" s="17">
        <v>8.4794808580706704E-2</v>
      </c>
      <c r="F200" s="17"/>
      <c r="G200" s="17">
        <v>0.16061195694565999</v>
      </c>
      <c r="H200" s="17">
        <v>0.19712822266827801</v>
      </c>
      <c r="I200" s="17">
        <v>0.13857953702574599</v>
      </c>
      <c r="J200" s="17">
        <v>6.6577474222488206E-2</v>
      </c>
      <c r="K200" s="17">
        <v>4.57454280920533E-2</v>
      </c>
      <c r="L200" s="17">
        <v>4.5330006789509499E-2</v>
      </c>
      <c r="M200" s="17"/>
      <c r="N200" s="17">
        <v>0.18481680693651301</v>
      </c>
      <c r="O200" s="17">
        <v>9.7898869362486804E-2</v>
      </c>
      <c r="P200" s="17">
        <v>8.6044787260995306E-2</v>
      </c>
      <c r="Q200" s="17">
        <v>4.7747814708252602E-2</v>
      </c>
      <c r="R200" s="17"/>
      <c r="S200" s="17">
        <v>0.204240373277364</v>
      </c>
      <c r="T200" s="17">
        <v>6.9884993277989804E-2</v>
      </c>
      <c r="U200" s="17">
        <v>4.3521145407434902E-2</v>
      </c>
      <c r="V200" s="17">
        <v>7.8233955546235606E-2</v>
      </c>
      <c r="W200" s="17">
        <v>0.125610889461722</v>
      </c>
      <c r="X200" s="17">
        <v>0.106802463043319</v>
      </c>
      <c r="Y200" s="17">
        <v>5.2964879830181499E-2</v>
      </c>
      <c r="Z200" s="17">
        <v>9.2330944805343498E-2</v>
      </c>
      <c r="AA200" s="17">
        <v>0.13328214504208699</v>
      </c>
      <c r="AB200" s="17">
        <v>9.2878402970281604E-2</v>
      </c>
      <c r="AC200" s="17"/>
      <c r="AD200" s="17">
        <v>8.8494337885466595E-2</v>
      </c>
      <c r="AE200" s="17">
        <v>0.15466254130918</v>
      </c>
      <c r="AF200" s="17">
        <v>7.3456743331833801E-2</v>
      </c>
      <c r="AG200" s="17">
        <v>4.6210645806382497E-2</v>
      </c>
      <c r="AH200" s="17"/>
      <c r="AI200" s="17">
        <v>0.114352215382396</v>
      </c>
      <c r="AJ200" s="17">
        <v>0.17870195040877801</v>
      </c>
      <c r="AK200" s="17">
        <v>5.6449630777505297E-2</v>
      </c>
      <c r="AL200" s="17"/>
      <c r="AM200" s="17">
        <v>8.7219526522190602E-2</v>
      </c>
      <c r="AN200" s="17">
        <v>8.2839967674908893E-2</v>
      </c>
      <c r="AO200" s="17">
        <v>0.15484724005299799</v>
      </c>
      <c r="AP200" s="17"/>
      <c r="AQ200" s="17">
        <v>6.23284725007551E-2</v>
      </c>
      <c r="AR200" s="17">
        <v>4.6909186349508497E-2</v>
      </c>
      <c r="AS200" s="17">
        <v>0.16284794281742301</v>
      </c>
      <c r="AT200" s="17">
        <v>0.223368545121443</v>
      </c>
      <c r="AU200" s="17">
        <v>0.35698699677277901</v>
      </c>
    </row>
    <row r="201" spans="2:47" x14ac:dyDescent="0.3">
      <c r="B201" t="s">
        <v>169</v>
      </c>
      <c r="C201" s="17">
        <v>0.30407207397842201</v>
      </c>
      <c r="D201" s="17">
        <v>0.31139630814864</v>
      </c>
      <c r="E201" s="17">
        <v>0.297565717075642</v>
      </c>
      <c r="F201" s="17"/>
      <c r="G201" s="17">
        <v>0.34851367522586801</v>
      </c>
      <c r="H201" s="17">
        <v>0.354181564640207</v>
      </c>
      <c r="I201" s="17">
        <v>0.29262397318018002</v>
      </c>
      <c r="J201" s="17">
        <v>0.29319542469147297</v>
      </c>
      <c r="K201" s="17">
        <v>0.24137802124339799</v>
      </c>
      <c r="L201" s="17">
        <v>0.294605480021845</v>
      </c>
      <c r="M201" s="17"/>
      <c r="N201" s="17">
        <v>0.34995134872005101</v>
      </c>
      <c r="O201" s="17">
        <v>0.29044874328751003</v>
      </c>
      <c r="P201" s="17">
        <v>0.25676952398706199</v>
      </c>
      <c r="Q201" s="17">
        <v>0.31658348071391001</v>
      </c>
      <c r="R201" s="17"/>
      <c r="S201" s="17">
        <v>0.29739513240401599</v>
      </c>
      <c r="T201" s="17">
        <v>0.372760114553146</v>
      </c>
      <c r="U201" s="17">
        <v>0.26716072411903902</v>
      </c>
      <c r="V201" s="17">
        <v>0.259962537142164</v>
      </c>
      <c r="W201" s="17">
        <v>0.30939660380467199</v>
      </c>
      <c r="X201" s="17">
        <v>0.27921591474155899</v>
      </c>
      <c r="Y201" s="17">
        <v>0.33031905843098602</v>
      </c>
      <c r="Z201" s="17">
        <v>0.26938378174579902</v>
      </c>
      <c r="AA201" s="17">
        <v>0.32682341507644602</v>
      </c>
      <c r="AB201" s="17">
        <v>0.25639144589611101</v>
      </c>
      <c r="AC201" s="17"/>
      <c r="AD201" s="17">
        <v>0.29156036245007699</v>
      </c>
      <c r="AE201" s="17">
        <v>0.37395061735604201</v>
      </c>
      <c r="AF201" s="17">
        <v>0.240591395747631</v>
      </c>
      <c r="AG201" s="17">
        <v>0.24099489444925201</v>
      </c>
      <c r="AH201" s="17"/>
      <c r="AI201" s="17">
        <v>0.27734837390439798</v>
      </c>
      <c r="AJ201" s="17">
        <v>0.417409394740275</v>
      </c>
      <c r="AK201" s="17">
        <v>0.25673089750706002</v>
      </c>
      <c r="AL201" s="17"/>
      <c r="AM201" s="17">
        <v>0.40515094618819197</v>
      </c>
      <c r="AN201" s="17">
        <v>0.263032238936102</v>
      </c>
      <c r="AO201" s="17">
        <v>0.31875433772983602</v>
      </c>
      <c r="AP201" s="17"/>
      <c r="AQ201" s="17">
        <v>0.30046353938377102</v>
      </c>
      <c r="AR201" s="17">
        <v>0.27241858791889101</v>
      </c>
      <c r="AS201" s="17">
        <v>0.32986656420661398</v>
      </c>
      <c r="AT201" s="17">
        <v>0.38437021836077301</v>
      </c>
      <c r="AU201" s="17">
        <v>0.38041747086334499</v>
      </c>
    </row>
    <row r="202" spans="2:47" x14ac:dyDescent="0.3">
      <c r="B202" t="s">
        <v>170</v>
      </c>
      <c r="C202" s="17">
        <v>0.28726198781712098</v>
      </c>
      <c r="D202" s="17">
        <v>0.28172632284458499</v>
      </c>
      <c r="E202" s="17">
        <v>0.29322915414463602</v>
      </c>
      <c r="F202" s="17"/>
      <c r="G202" s="17">
        <v>0.23247005426461401</v>
      </c>
      <c r="H202" s="17">
        <v>0.24975218890317499</v>
      </c>
      <c r="I202" s="17">
        <v>0.23538692672685199</v>
      </c>
      <c r="J202" s="17">
        <v>0.28161588451414798</v>
      </c>
      <c r="K202" s="17">
        <v>0.31270470602773198</v>
      </c>
      <c r="L202" s="17">
        <v>0.383357931520313</v>
      </c>
      <c r="M202" s="17"/>
      <c r="N202" s="17">
        <v>0.25075245117717798</v>
      </c>
      <c r="O202" s="17">
        <v>0.30583678579977103</v>
      </c>
      <c r="P202" s="17">
        <v>0.33346243580699098</v>
      </c>
      <c r="Q202" s="17">
        <v>0.26841690429559401</v>
      </c>
      <c r="R202" s="17"/>
      <c r="S202" s="17">
        <v>0.23585095401584399</v>
      </c>
      <c r="T202" s="17">
        <v>0.239676820545557</v>
      </c>
      <c r="U202" s="17">
        <v>0.44784428474397903</v>
      </c>
      <c r="V202" s="17">
        <v>0.28939094303955798</v>
      </c>
      <c r="W202" s="17">
        <v>0.29138141121959499</v>
      </c>
      <c r="X202" s="17">
        <v>0.24899607042667601</v>
      </c>
      <c r="Y202" s="17">
        <v>0.33135959541405402</v>
      </c>
      <c r="Z202" s="17">
        <v>0.25998892059543999</v>
      </c>
      <c r="AA202" s="17">
        <v>0.31000687278478001</v>
      </c>
      <c r="AB202" s="17">
        <v>0.25867630410890102</v>
      </c>
      <c r="AC202" s="17"/>
      <c r="AD202" s="17">
        <v>0.30955209494761099</v>
      </c>
      <c r="AE202" s="17">
        <v>0.25697882537348099</v>
      </c>
      <c r="AF202" s="17">
        <v>0.28442622731185002</v>
      </c>
      <c r="AG202" s="17">
        <v>0.27206068791479199</v>
      </c>
      <c r="AH202" s="17"/>
      <c r="AI202" s="17">
        <v>0.32244628320315399</v>
      </c>
      <c r="AJ202" s="17">
        <v>0.21306085378217701</v>
      </c>
      <c r="AK202" s="17">
        <v>0.29442199611411002</v>
      </c>
      <c r="AL202" s="17"/>
      <c r="AM202" s="17">
        <v>0.27787654893050401</v>
      </c>
      <c r="AN202" s="17">
        <v>0.353333232231961</v>
      </c>
      <c r="AO202" s="17">
        <v>0.229476475615258</v>
      </c>
      <c r="AP202" s="17"/>
      <c r="AQ202" s="17">
        <v>0.287626602074119</v>
      </c>
      <c r="AR202" s="17">
        <v>0.33064563004346698</v>
      </c>
      <c r="AS202" s="17">
        <v>0.25074175793086201</v>
      </c>
      <c r="AT202" s="17">
        <v>0.241086303403374</v>
      </c>
      <c r="AU202" s="17">
        <v>0.14761942200553901</v>
      </c>
    </row>
    <row r="203" spans="2:47" x14ac:dyDescent="0.3">
      <c r="B203" t="s">
        <v>171</v>
      </c>
      <c r="C203" s="17">
        <v>0.175925720931806</v>
      </c>
      <c r="D203" s="17">
        <v>0.17396612845731901</v>
      </c>
      <c r="E203" s="17">
        <v>0.17615879587434199</v>
      </c>
      <c r="F203" s="17"/>
      <c r="G203" s="17">
        <v>0.169074752431283</v>
      </c>
      <c r="H203" s="17">
        <v>0.119651962965757</v>
      </c>
      <c r="I203" s="17">
        <v>0.177448477159034</v>
      </c>
      <c r="J203" s="17">
        <v>0.23393937218432201</v>
      </c>
      <c r="K203" s="17">
        <v>0.21047523675412799</v>
      </c>
      <c r="L203" s="17">
        <v>0.15424228642340901</v>
      </c>
      <c r="M203" s="17"/>
      <c r="N203" s="17">
        <v>0.127685474697811</v>
      </c>
      <c r="O203" s="17">
        <v>0.178935028656795</v>
      </c>
      <c r="P203" s="17">
        <v>0.20706792919210501</v>
      </c>
      <c r="Q203" s="17">
        <v>0.19239350275570299</v>
      </c>
      <c r="R203" s="17"/>
      <c r="S203" s="17">
        <v>0.173712760666171</v>
      </c>
      <c r="T203" s="17">
        <v>0.15903280064596401</v>
      </c>
      <c r="U203" s="17">
        <v>0.132576239328869</v>
      </c>
      <c r="V203" s="17">
        <v>0.21259014634521001</v>
      </c>
      <c r="W203" s="17">
        <v>0.149772226625878</v>
      </c>
      <c r="X203" s="17">
        <v>0.22526298087711799</v>
      </c>
      <c r="Y203" s="17">
        <v>0.157236042657423</v>
      </c>
      <c r="Z203" s="17">
        <v>0.24752901562489901</v>
      </c>
      <c r="AA203" s="17">
        <v>0.14474799261736099</v>
      </c>
      <c r="AB203" s="17">
        <v>0.217297014109717</v>
      </c>
      <c r="AC203" s="17"/>
      <c r="AD203" s="17">
        <v>0.203987667761729</v>
      </c>
      <c r="AE203" s="17">
        <v>0.12341825559283701</v>
      </c>
      <c r="AF203" s="17">
        <v>0.24185205705849799</v>
      </c>
      <c r="AG203" s="17">
        <v>0.21128080824363299</v>
      </c>
      <c r="AH203" s="17"/>
      <c r="AI203" s="17">
        <v>0.18373610643113</v>
      </c>
      <c r="AJ203" s="17">
        <v>0.116771786462693</v>
      </c>
      <c r="AK203" s="17">
        <v>0.22828183964347101</v>
      </c>
      <c r="AL203" s="17"/>
      <c r="AM203" s="17">
        <v>0.13390585719753501</v>
      </c>
      <c r="AN203" s="17">
        <v>0.193112964229085</v>
      </c>
      <c r="AO203" s="17">
        <v>0.17938469404535801</v>
      </c>
      <c r="AP203" s="17"/>
      <c r="AQ203" s="17">
        <v>0.178952648324742</v>
      </c>
      <c r="AR203" s="17">
        <v>0.233752318753574</v>
      </c>
      <c r="AS203" s="17">
        <v>0.14261782633485801</v>
      </c>
      <c r="AT203" s="17">
        <v>7.8523388834881705E-2</v>
      </c>
      <c r="AU203" s="17">
        <v>6.5863962774133603E-2</v>
      </c>
    </row>
    <row r="204" spans="2:47" x14ac:dyDescent="0.3">
      <c r="B204" t="s">
        <v>172</v>
      </c>
      <c r="C204" s="17">
        <v>7.1507152956206799E-2</v>
      </c>
      <c r="D204" s="17">
        <v>6.8347277013738494E-2</v>
      </c>
      <c r="E204" s="17">
        <v>7.4725632094702704E-2</v>
      </c>
      <c r="F204" s="17"/>
      <c r="G204" s="17">
        <v>5.3726284726087002E-2</v>
      </c>
      <c r="H204" s="17">
        <v>6.2571355041316598E-2</v>
      </c>
      <c r="I204" s="17">
        <v>8.9986070415965902E-2</v>
      </c>
      <c r="J204" s="17">
        <v>7.1130989478419199E-2</v>
      </c>
      <c r="K204" s="17">
        <v>0.10706685473069</v>
      </c>
      <c r="L204" s="17">
        <v>5.17893737976306E-2</v>
      </c>
      <c r="M204" s="17"/>
      <c r="N204" s="17">
        <v>5.07004499205818E-2</v>
      </c>
      <c r="O204" s="17">
        <v>7.9635717050622001E-2</v>
      </c>
      <c r="P204" s="17">
        <v>6.2231705818857799E-2</v>
      </c>
      <c r="Q204" s="17">
        <v>9.1331577884705806E-2</v>
      </c>
      <c r="R204" s="17"/>
      <c r="S204" s="17">
        <v>5.9811934974296099E-2</v>
      </c>
      <c r="T204" s="17">
        <v>9.8963618492862407E-2</v>
      </c>
      <c r="U204" s="17">
        <v>2.2998436574257701E-2</v>
      </c>
      <c r="V204" s="17">
        <v>0.11369349280848701</v>
      </c>
      <c r="W204" s="17">
        <v>4.92957346047092E-2</v>
      </c>
      <c r="X204" s="17">
        <v>7.0997421385860696E-2</v>
      </c>
      <c r="Y204" s="17">
        <v>8.71817090779161E-2</v>
      </c>
      <c r="Z204" s="17">
        <v>9.0073527964224506E-2</v>
      </c>
      <c r="AA204" s="17">
        <v>3.2505943237060103E-2</v>
      </c>
      <c r="AB204" s="17">
        <v>0.112207861289429</v>
      </c>
      <c r="AC204" s="17"/>
      <c r="AD204" s="17">
        <v>6.5304333276709606E-2</v>
      </c>
      <c r="AE204" s="17">
        <v>4.8175067590857698E-2</v>
      </c>
      <c r="AF204" s="17">
        <v>0.14619114208025799</v>
      </c>
      <c r="AG204" s="17">
        <v>0.104390954831746</v>
      </c>
      <c r="AH204" s="17"/>
      <c r="AI204" s="17">
        <v>6.48884760522873E-2</v>
      </c>
      <c r="AJ204" s="17">
        <v>3.54322227801551E-2</v>
      </c>
      <c r="AK204" s="17">
        <v>0.14736159172503899</v>
      </c>
      <c r="AL204" s="17"/>
      <c r="AM204" s="17">
        <v>4.4538907577256703E-2</v>
      </c>
      <c r="AN204" s="17">
        <v>6.8465885107633906E-2</v>
      </c>
      <c r="AO204" s="17">
        <v>8.7868670082349304E-2</v>
      </c>
      <c r="AP204" s="17"/>
      <c r="AQ204" s="17">
        <v>0.101211136265354</v>
      </c>
      <c r="AR204" s="17">
        <v>5.5646857388215301E-2</v>
      </c>
      <c r="AS204" s="17">
        <v>7.6413710221074099E-2</v>
      </c>
      <c r="AT204" s="17">
        <v>3.8534212621598903E-2</v>
      </c>
      <c r="AU204" s="17">
        <v>4.9112147584203E-2</v>
      </c>
    </row>
    <row r="205" spans="2:47" x14ac:dyDescent="0.3">
      <c r="B205" t="s">
        <v>173</v>
      </c>
      <c r="C205" s="17">
        <v>5.46293213878664E-2</v>
      </c>
      <c r="D205" s="17">
        <v>3.5314586385590603E-2</v>
      </c>
      <c r="E205" s="17">
        <v>7.3525892229970899E-2</v>
      </c>
      <c r="F205" s="17"/>
      <c r="G205" s="17">
        <v>3.5603276406488797E-2</v>
      </c>
      <c r="H205" s="17">
        <v>1.6714705781266301E-2</v>
      </c>
      <c r="I205" s="17">
        <v>6.5975015492222594E-2</v>
      </c>
      <c r="J205" s="17">
        <v>5.3540854909150198E-2</v>
      </c>
      <c r="K205" s="17">
        <v>8.2629753151998706E-2</v>
      </c>
      <c r="L205" s="17">
        <v>7.0674921447294106E-2</v>
      </c>
      <c r="M205" s="17"/>
      <c r="N205" s="17">
        <v>3.6093468547865999E-2</v>
      </c>
      <c r="O205" s="17">
        <v>4.7244855842815701E-2</v>
      </c>
      <c r="P205" s="17">
        <v>5.4423617933989102E-2</v>
      </c>
      <c r="Q205" s="17">
        <v>8.3526719641834807E-2</v>
      </c>
      <c r="R205" s="17"/>
      <c r="S205" s="17">
        <v>2.8988844662308E-2</v>
      </c>
      <c r="T205" s="17">
        <v>5.9681652484480298E-2</v>
      </c>
      <c r="U205" s="17">
        <v>8.5899169826421304E-2</v>
      </c>
      <c r="V205" s="17">
        <v>4.6128925118346098E-2</v>
      </c>
      <c r="W205" s="17">
        <v>7.4543134283423296E-2</v>
      </c>
      <c r="X205" s="17">
        <v>6.8725149525467294E-2</v>
      </c>
      <c r="Y205" s="17">
        <v>4.0938714589438797E-2</v>
      </c>
      <c r="Z205" s="17">
        <v>4.0693809264294299E-2</v>
      </c>
      <c r="AA205" s="17">
        <v>5.2633631242264597E-2</v>
      </c>
      <c r="AB205" s="17">
        <v>6.2548971625561403E-2</v>
      </c>
      <c r="AC205" s="17"/>
      <c r="AD205" s="17">
        <v>4.1101203678406903E-2</v>
      </c>
      <c r="AE205" s="17">
        <v>4.2814692777602401E-2</v>
      </c>
      <c r="AF205" s="17">
        <v>1.34824344699285E-2</v>
      </c>
      <c r="AG205" s="17">
        <v>0.12506200875419399</v>
      </c>
      <c r="AH205" s="17"/>
      <c r="AI205" s="17">
        <v>3.7228545026634301E-2</v>
      </c>
      <c r="AJ205" s="17">
        <v>3.8623791825923397E-2</v>
      </c>
      <c r="AK205" s="17">
        <v>1.6754044232814298E-2</v>
      </c>
      <c r="AL205" s="17"/>
      <c r="AM205" s="17">
        <v>5.1308213584321499E-2</v>
      </c>
      <c r="AN205" s="17">
        <v>3.9215711820309099E-2</v>
      </c>
      <c r="AO205" s="17">
        <v>2.9668582474201101E-2</v>
      </c>
      <c r="AP205" s="17"/>
      <c r="AQ205" s="17">
        <v>6.9417601451258804E-2</v>
      </c>
      <c r="AR205" s="17">
        <v>6.0627419546344298E-2</v>
      </c>
      <c r="AS205" s="17">
        <v>3.7512198489168702E-2</v>
      </c>
      <c r="AT205" s="17">
        <v>3.4117331657929101E-2</v>
      </c>
      <c r="AU205" s="17">
        <v>0</v>
      </c>
    </row>
    <row r="206" spans="2:47" x14ac:dyDescent="0.3">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row>
    <row r="207" spans="2:47" x14ac:dyDescent="0.3">
      <c r="B207" s="6" t="s">
        <v>177</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row>
    <row r="208" spans="2:47" x14ac:dyDescent="0.3">
      <c r="B208" s="24" t="s">
        <v>79</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row>
    <row r="209" spans="2:47" x14ac:dyDescent="0.3">
      <c r="B209" t="s">
        <v>168</v>
      </c>
      <c r="C209" s="17">
        <v>6.51368748356385E-2</v>
      </c>
      <c r="D209" s="17">
        <v>7.8480083739414896E-2</v>
      </c>
      <c r="E209" s="17">
        <v>5.2316810350317398E-2</v>
      </c>
      <c r="F209" s="17"/>
      <c r="G209" s="17">
        <v>7.2039040133427601E-2</v>
      </c>
      <c r="H209" s="17">
        <v>0.15875762499736701</v>
      </c>
      <c r="I209" s="17">
        <v>8.6665277606946006E-2</v>
      </c>
      <c r="J209" s="17">
        <v>4.6753814955779197E-2</v>
      </c>
      <c r="K209" s="17">
        <v>2.5970051532111502E-2</v>
      </c>
      <c r="L209" s="17">
        <v>8.9690672391338402E-3</v>
      </c>
      <c r="M209" s="17"/>
      <c r="N209" s="17">
        <v>0.13991779392412099</v>
      </c>
      <c r="O209" s="17">
        <v>2.8339894108012801E-2</v>
      </c>
      <c r="P209" s="17">
        <v>6.2072307095605003E-2</v>
      </c>
      <c r="Q209" s="17">
        <v>2.6641899284750501E-2</v>
      </c>
      <c r="R209" s="17"/>
      <c r="S209" s="17">
        <v>0.12965086586965599</v>
      </c>
      <c r="T209" s="17">
        <v>4.15227294851385E-2</v>
      </c>
      <c r="U209" s="17">
        <v>3.4847412841188197E-2</v>
      </c>
      <c r="V209" s="17">
        <v>4.26052657987274E-2</v>
      </c>
      <c r="W209" s="17">
        <v>9.7762451824104701E-2</v>
      </c>
      <c r="X209" s="17">
        <v>5.4271777901873902E-2</v>
      </c>
      <c r="Y209" s="17">
        <v>2.9507023385397901E-2</v>
      </c>
      <c r="Z209" s="17">
        <v>7.2389506634471898E-2</v>
      </c>
      <c r="AA209" s="17">
        <v>8.1109745619147994E-2</v>
      </c>
      <c r="AB209" s="17">
        <v>2.4092536574227701E-2</v>
      </c>
      <c r="AC209" s="17"/>
      <c r="AD209" s="17">
        <v>5.6616126574957799E-2</v>
      </c>
      <c r="AE209" s="17">
        <v>0.105844053197394</v>
      </c>
      <c r="AF209" s="17">
        <v>4.3758599157364603E-2</v>
      </c>
      <c r="AG209" s="17">
        <v>2.7683872288545401E-2</v>
      </c>
      <c r="AH209" s="17"/>
      <c r="AI209" s="17">
        <v>6.2569989113285707E-2</v>
      </c>
      <c r="AJ209" s="17">
        <v>0.13352184550777901</v>
      </c>
      <c r="AK209" s="17">
        <v>3.4416386698382401E-2</v>
      </c>
      <c r="AL209" s="17"/>
      <c r="AM209" s="17">
        <v>3.61892826822632E-2</v>
      </c>
      <c r="AN209" s="17">
        <v>6.7385568447753799E-2</v>
      </c>
      <c r="AO209" s="17">
        <v>9.1000841576725097E-2</v>
      </c>
      <c r="AP209" s="17"/>
      <c r="AQ209" s="17">
        <v>3.4876301881840002E-2</v>
      </c>
      <c r="AR209" s="17">
        <v>2.4621424755684001E-2</v>
      </c>
      <c r="AS209" s="17">
        <v>8.6743724291186305E-2</v>
      </c>
      <c r="AT209" s="17">
        <v>0.195327807565471</v>
      </c>
      <c r="AU209" s="17">
        <v>0.18382779069245</v>
      </c>
    </row>
    <row r="210" spans="2:47" x14ac:dyDescent="0.3">
      <c r="B210" t="s">
        <v>169</v>
      </c>
      <c r="C210" s="17">
        <v>0.196951970563607</v>
      </c>
      <c r="D210" s="17">
        <v>0.218613442966306</v>
      </c>
      <c r="E210" s="17">
        <v>0.17632455797392399</v>
      </c>
      <c r="F210" s="17"/>
      <c r="G210" s="17">
        <v>0.292069437096526</v>
      </c>
      <c r="H210" s="17">
        <v>0.30354125233165202</v>
      </c>
      <c r="I210" s="17">
        <v>0.24312928377131701</v>
      </c>
      <c r="J210" s="17">
        <v>0.134851316807411</v>
      </c>
      <c r="K210" s="17">
        <v>0.111724822116128</v>
      </c>
      <c r="L210" s="17">
        <v>0.118774360945597</v>
      </c>
      <c r="M210" s="17"/>
      <c r="N210" s="17">
        <v>0.26139381242255899</v>
      </c>
      <c r="O210" s="17">
        <v>0.19490080414275399</v>
      </c>
      <c r="P210" s="17">
        <v>0.183442046096148</v>
      </c>
      <c r="Q210" s="17">
        <v>0.13743825584620001</v>
      </c>
      <c r="R210" s="17"/>
      <c r="S210" s="17">
        <v>0.30584718067359401</v>
      </c>
      <c r="T210" s="17">
        <v>0.16655837990091499</v>
      </c>
      <c r="U210" s="17">
        <v>0.112435586138584</v>
      </c>
      <c r="V210" s="17">
        <v>0.160198417368206</v>
      </c>
      <c r="W210" s="17">
        <v>0.178354957186935</v>
      </c>
      <c r="X210" s="17">
        <v>0.242389225136867</v>
      </c>
      <c r="Y210" s="17">
        <v>0.19977121948411999</v>
      </c>
      <c r="Z210" s="17">
        <v>0.17236353501796201</v>
      </c>
      <c r="AA210" s="17">
        <v>0.229838429526801</v>
      </c>
      <c r="AB210" s="17">
        <v>5.8324688329938999E-2</v>
      </c>
      <c r="AC210" s="17"/>
      <c r="AD210" s="17">
        <v>0.167014279172225</v>
      </c>
      <c r="AE210" s="17">
        <v>0.27872107843660199</v>
      </c>
      <c r="AF210" s="17">
        <v>0.14290290607035899</v>
      </c>
      <c r="AG210" s="17">
        <v>0.110905262507902</v>
      </c>
      <c r="AH210" s="17"/>
      <c r="AI210" s="17">
        <v>0.21055229913884599</v>
      </c>
      <c r="AJ210" s="17">
        <v>0.28383616417482699</v>
      </c>
      <c r="AK210" s="17">
        <v>0.14586089006279701</v>
      </c>
      <c r="AL210" s="17"/>
      <c r="AM210" s="17">
        <v>0.17007518731503199</v>
      </c>
      <c r="AN210" s="17">
        <v>0.18539926065346399</v>
      </c>
      <c r="AO210" s="17">
        <v>0.244518322836629</v>
      </c>
      <c r="AP210" s="17"/>
      <c r="AQ210" s="17">
        <v>0.160592929129242</v>
      </c>
      <c r="AR210" s="17">
        <v>0.14019643782297</v>
      </c>
      <c r="AS210" s="17">
        <v>0.269804944275574</v>
      </c>
      <c r="AT210" s="17">
        <v>0.29119635860508802</v>
      </c>
      <c r="AU210" s="17">
        <v>0.26090991399563701</v>
      </c>
    </row>
    <row r="211" spans="2:47" x14ac:dyDescent="0.3">
      <c r="B211" t="s">
        <v>170</v>
      </c>
      <c r="C211" s="17">
        <v>0.29027678532107998</v>
      </c>
      <c r="D211" s="17">
        <v>0.27048520991988401</v>
      </c>
      <c r="E211" s="17">
        <v>0.31007621944618502</v>
      </c>
      <c r="F211" s="17"/>
      <c r="G211" s="17">
        <v>0.23181063371437899</v>
      </c>
      <c r="H211" s="17">
        <v>0.214546800080819</v>
      </c>
      <c r="I211" s="17">
        <v>0.23753760758944401</v>
      </c>
      <c r="J211" s="17">
        <v>0.31035783835878</v>
      </c>
      <c r="K211" s="17">
        <v>0.343522840685764</v>
      </c>
      <c r="L211" s="17">
        <v>0.38030792555424497</v>
      </c>
      <c r="M211" s="17"/>
      <c r="N211" s="17">
        <v>0.22006125009705199</v>
      </c>
      <c r="O211" s="17">
        <v>0.27432096584426102</v>
      </c>
      <c r="P211" s="17">
        <v>0.32552472789138398</v>
      </c>
      <c r="Q211" s="17">
        <v>0.35362238517736699</v>
      </c>
      <c r="R211" s="17"/>
      <c r="S211" s="17">
        <v>0.21013304884780401</v>
      </c>
      <c r="T211" s="17">
        <v>0.25416692014776199</v>
      </c>
      <c r="U211" s="17">
        <v>0.34712278281071102</v>
      </c>
      <c r="V211" s="17">
        <v>0.27701468504770499</v>
      </c>
      <c r="W211" s="17">
        <v>0.27855162753540202</v>
      </c>
      <c r="X211" s="17">
        <v>0.289190519232781</v>
      </c>
      <c r="Y211" s="17">
        <v>0.34263537080678602</v>
      </c>
      <c r="Z211" s="17">
        <v>0.41008956402528102</v>
      </c>
      <c r="AA211" s="17">
        <v>0.287813899614144</v>
      </c>
      <c r="AB211" s="17">
        <v>0.385775030032732</v>
      </c>
      <c r="AC211" s="17"/>
      <c r="AD211" s="17">
        <v>0.34764030190115902</v>
      </c>
      <c r="AE211" s="17">
        <v>0.227691825800625</v>
      </c>
      <c r="AF211" s="17">
        <v>0.30891703322445901</v>
      </c>
      <c r="AG211" s="17">
        <v>0.29671712913859399</v>
      </c>
      <c r="AH211" s="17"/>
      <c r="AI211" s="17">
        <v>0.34570935803957997</v>
      </c>
      <c r="AJ211" s="17">
        <v>0.238884893419579</v>
      </c>
      <c r="AK211" s="17">
        <v>0.28849674517495599</v>
      </c>
      <c r="AL211" s="17"/>
      <c r="AM211" s="17">
        <v>0.25895208638992201</v>
      </c>
      <c r="AN211" s="17">
        <v>0.356620573371775</v>
      </c>
      <c r="AO211" s="17">
        <v>0.26036610220305101</v>
      </c>
      <c r="AP211" s="17"/>
      <c r="AQ211" s="17">
        <v>0.33448094420838298</v>
      </c>
      <c r="AR211" s="17">
        <v>0.33471739738053902</v>
      </c>
      <c r="AS211" s="17">
        <v>0.225341513962453</v>
      </c>
      <c r="AT211" s="17">
        <v>0.18193063831035799</v>
      </c>
      <c r="AU211" s="17">
        <v>0.25008544998293603</v>
      </c>
    </row>
    <row r="212" spans="2:47" x14ac:dyDescent="0.3">
      <c r="B212" t="s">
        <v>171</v>
      </c>
      <c r="C212" s="17">
        <v>0.26296743037117398</v>
      </c>
      <c r="D212" s="17">
        <v>0.26653170068984999</v>
      </c>
      <c r="E212" s="17">
        <v>0.25801446509491999</v>
      </c>
      <c r="F212" s="17"/>
      <c r="G212" s="17">
        <v>0.25875104918876501</v>
      </c>
      <c r="H212" s="17">
        <v>0.20039249652444499</v>
      </c>
      <c r="I212" s="17">
        <v>0.21740172493561799</v>
      </c>
      <c r="J212" s="17">
        <v>0.31952158411928999</v>
      </c>
      <c r="K212" s="17">
        <v>0.27562055983938599</v>
      </c>
      <c r="L212" s="17">
        <v>0.29866404974882899</v>
      </c>
      <c r="M212" s="17"/>
      <c r="N212" s="17">
        <v>0.23562074959724599</v>
      </c>
      <c r="O212" s="17">
        <v>0.31066165925476702</v>
      </c>
      <c r="P212" s="17">
        <v>0.255007711967152</v>
      </c>
      <c r="Q212" s="17">
        <v>0.255163748371043</v>
      </c>
      <c r="R212" s="17"/>
      <c r="S212" s="17">
        <v>0.20295561663418099</v>
      </c>
      <c r="T212" s="17">
        <v>0.336987701049976</v>
      </c>
      <c r="U212" s="17">
        <v>0.314042459589147</v>
      </c>
      <c r="V212" s="17">
        <v>0.36442171826610398</v>
      </c>
      <c r="W212" s="17">
        <v>0.22466490319433099</v>
      </c>
      <c r="X212" s="17">
        <v>0.22950253860604999</v>
      </c>
      <c r="Y212" s="17">
        <v>0.268984316920376</v>
      </c>
      <c r="Z212" s="17">
        <v>0.16937889773697301</v>
      </c>
      <c r="AA212" s="17">
        <v>0.23768244293208499</v>
      </c>
      <c r="AB212" s="17">
        <v>0.210171480085075</v>
      </c>
      <c r="AC212" s="17"/>
      <c r="AD212" s="17">
        <v>0.27076103082143299</v>
      </c>
      <c r="AE212" s="17">
        <v>0.25912388518409502</v>
      </c>
      <c r="AF212" s="17">
        <v>0.26973321413874402</v>
      </c>
      <c r="AG212" s="17">
        <v>0.26175655686634802</v>
      </c>
      <c r="AH212" s="17"/>
      <c r="AI212" s="17">
        <v>0.24708109052718699</v>
      </c>
      <c r="AJ212" s="17">
        <v>0.242764364217261</v>
      </c>
      <c r="AK212" s="17">
        <v>0.28227817824245599</v>
      </c>
      <c r="AL212" s="17"/>
      <c r="AM212" s="17">
        <v>0.33806563631386399</v>
      </c>
      <c r="AN212" s="17">
        <v>0.25052693442241802</v>
      </c>
      <c r="AO212" s="17">
        <v>0.22603674056241199</v>
      </c>
      <c r="AP212" s="17"/>
      <c r="AQ212" s="17">
        <v>0.26707159904447197</v>
      </c>
      <c r="AR212" s="17">
        <v>0.28791034179832697</v>
      </c>
      <c r="AS212" s="17">
        <v>0.23394238909957901</v>
      </c>
      <c r="AT212" s="17">
        <v>0.234943812795218</v>
      </c>
      <c r="AU212" s="17">
        <v>0.15003544626030199</v>
      </c>
    </row>
    <row r="213" spans="2:47" x14ac:dyDescent="0.3">
      <c r="B213" t="s">
        <v>172</v>
      </c>
      <c r="C213" s="17">
        <v>0.103094423584696</v>
      </c>
      <c r="D213" s="17">
        <v>0.103150268945141</v>
      </c>
      <c r="E213" s="17">
        <v>0.103249079153321</v>
      </c>
      <c r="F213" s="17"/>
      <c r="G213" s="17">
        <v>8.0846852026290605E-2</v>
      </c>
      <c r="H213" s="17">
        <v>8.9871973193490398E-2</v>
      </c>
      <c r="I213" s="17">
        <v>0.144693512977706</v>
      </c>
      <c r="J213" s="17">
        <v>0.101468436730516</v>
      </c>
      <c r="K213" s="17">
        <v>0.11750103455517601</v>
      </c>
      <c r="L213" s="17">
        <v>8.6417636317827895E-2</v>
      </c>
      <c r="M213" s="17"/>
      <c r="N213" s="17">
        <v>8.1165904845135903E-2</v>
      </c>
      <c r="O213" s="17">
        <v>0.109127180595743</v>
      </c>
      <c r="P213" s="17">
        <v>0.103125972435909</v>
      </c>
      <c r="Q213" s="17">
        <v>0.114283370230729</v>
      </c>
      <c r="R213" s="17"/>
      <c r="S213" s="17">
        <v>9.8228242470778604E-2</v>
      </c>
      <c r="T213" s="17">
        <v>0.121596747852375</v>
      </c>
      <c r="U213" s="17">
        <v>0.11492802849370801</v>
      </c>
      <c r="V213" s="17">
        <v>0.111291111302755</v>
      </c>
      <c r="W213" s="17">
        <v>9.6511191577039995E-2</v>
      </c>
      <c r="X213" s="17">
        <v>8.3142063282446194E-2</v>
      </c>
      <c r="Y213" s="17">
        <v>9.6658865445525599E-2</v>
      </c>
      <c r="Z213" s="17">
        <v>6.8829964780686301E-2</v>
      </c>
      <c r="AA213" s="17">
        <v>8.4257052595288803E-2</v>
      </c>
      <c r="AB213" s="17">
        <v>0.15982907013359099</v>
      </c>
      <c r="AC213" s="17"/>
      <c r="AD213" s="17">
        <v>8.3020454989543802E-2</v>
      </c>
      <c r="AE213" s="17">
        <v>7.9264120810368502E-2</v>
      </c>
      <c r="AF213" s="17">
        <v>0.17496256461731599</v>
      </c>
      <c r="AG213" s="17">
        <v>0.14503084632146901</v>
      </c>
      <c r="AH213" s="17"/>
      <c r="AI213" s="17">
        <v>6.1722922087024901E-2</v>
      </c>
      <c r="AJ213" s="17">
        <v>5.4328256381837303E-2</v>
      </c>
      <c r="AK213" s="17">
        <v>0.182875125560133</v>
      </c>
      <c r="AL213" s="17"/>
      <c r="AM213" s="17">
        <v>0.11997924895462</v>
      </c>
      <c r="AN213" s="17">
        <v>7.8465459990981007E-2</v>
      </c>
      <c r="AO213" s="17">
        <v>0.11627568986208001</v>
      </c>
      <c r="AP213" s="17"/>
      <c r="AQ213" s="17">
        <v>0.106597020804078</v>
      </c>
      <c r="AR213" s="17">
        <v>0.121671330795853</v>
      </c>
      <c r="AS213" s="17">
        <v>0.12836467564274201</v>
      </c>
      <c r="AT213" s="17">
        <v>6.41443229816126E-2</v>
      </c>
      <c r="AU213" s="17">
        <v>4.9112147584203E-2</v>
      </c>
    </row>
    <row r="214" spans="2:47" x14ac:dyDescent="0.3">
      <c r="B214" t="s">
        <v>173</v>
      </c>
      <c r="C214" s="17">
        <v>8.1572515323804204E-2</v>
      </c>
      <c r="D214" s="17">
        <v>6.2739293739404803E-2</v>
      </c>
      <c r="E214" s="17">
        <v>0.100018867981333</v>
      </c>
      <c r="F214" s="17"/>
      <c r="G214" s="17">
        <v>6.4482987840610906E-2</v>
      </c>
      <c r="H214" s="17">
        <v>3.2889852872226101E-2</v>
      </c>
      <c r="I214" s="17">
        <v>7.0572593118969296E-2</v>
      </c>
      <c r="J214" s="17">
        <v>8.7047009028224001E-2</v>
      </c>
      <c r="K214" s="17">
        <v>0.12566069127143401</v>
      </c>
      <c r="L214" s="17">
        <v>0.10686696019436701</v>
      </c>
      <c r="M214" s="17"/>
      <c r="N214" s="17">
        <v>6.1840489113886003E-2</v>
      </c>
      <c r="O214" s="17">
        <v>8.2649496054461202E-2</v>
      </c>
      <c r="P214" s="17">
        <v>7.0827234513801601E-2</v>
      </c>
      <c r="Q214" s="17">
        <v>0.112850341089911</v>
      </c>
      <c r="R214" s="17"/>
      <c r="S214" s="17">
        <v>5.3185045503985999E-2</v>
      </c>
      <c r="T214" s="17">
        <v>7.9167521563833804E-2</v>
      </c>
      <c r="U214" s="17">
        <v>7.6623730126663098E-2</v>
      </c>
      <c r="V214" s="17">
        <v>4.4468802216501797E-2</v>
      </c>
      <c r="W214" s="17">
        <v>0.124154868682187</v>
      </c>
      <c r="X214" s="17">
        <v>0.10150387583998099</v>
      </c>
      <c r="Y214" s="17">
        <v>6.2443203957794298E-2</v>
      </c>
      <c r="Z214" s="17">
        <v>0.106948531804627</v>
      </c>
      <c r="AA214" s="17">
        <v>7.9298429712533397E-2</v>
      </c>
      <c r="AB214" s="17">
        <v>0.16180719484443501</v>
      </c>
      <c r="AC214" s="17"/>
      <c r="AD214" s="17">
        <v>7.4947806540680298E-2</v>
      </c>
      <c r="AE214" s="17">
        <v>4.9355036570916E-2</v>
      </c>
      <c r="AF214" s="17">
        <v>5.9725682791757398E-2</v>
      </c>
      <c r="AG214" s="17">
        <v>0.15790633287714201</v>
      </c>
      <c r="AH214" s="17"/>
      <c r="AI214" s="17">
        <v>7.2364341094076107E-2</v>
      </c>
      <c r="AJ214" s="17">
        <v>4.66644762987172E-2</v>
      </c>
      <c r="AK214" s="17">
        <v>6.6072674261274805E-2</v>
      </c>
      <c r="AL214" s="17"/>
      <c r="AM214" s="17">
        <v>7.67385583442977E-2</v>
      </c>
      <c r="AN214" s="17">
        <v>6.1602203113608603E-2</v>
      </c>
      <c r="AO214" s="17">
        <v>6.1802302959103099E-2</v>
      </c>
      <c r="AP214" s="17"/>
      <c r="AQ214" s="17">
        <v>9.6381204931985001E-2</v>
      </c>
      <c r="AR214" s="17">
        <v>9.0883067446625901E-2</v>
      </c>
      <c r="AS214" s="17">
        <v>5.5802752728466097E-2</v>
      </c>
      <c r="AT214" s="17">
        <v>3.2457059742253103E-2</v>
      </c>
      <c r="AU214" s="17">
        <v>0.106029251484472</v>
      </c>
    </row>
    <row r="215" spans="2:47" x14ac:dyDescent="0.3">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row>
    <row r="216" spans="2:47" x14ac:dyDescent="0.3">
      <c r="B216" s="6" t="s">
        <v>178</v>
      </c>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row>
    <row r="217" spans="2:47" x14ac:dyDescent="0.3">
      <c r="B217" s="24" t="s">
        <v>79</v>
      </c>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row>
    <row r="218" spans="2:47" x14ac:dyDescent="0.3">
      <c r="B218" t="s">
        <v>168</v>
      </c>
      <c r="C218" s="17">
        <v>0.14026848734290601</v>
      </c>
      <c r="D218" s="17">
        <v>0.174410177826132</v>
      </c>
      <c r="E218" s="17">
        <v>0.107411899483457</v>
      </c>
      <c r="F218" s="17"/>
      <c r="G218" s="17">
        <v>0.12544382456446099</v>
      </c>
      <c r="H218" s="17">
        <v>0.23842579865137301</v>
      </c>
      <c r="I218" s="17">
        <v>0.17192108753404201</v>
      </c>
      <c r="J218" s="17">
        <v>9.0609980562084802E-2</v>
      </c>
      <c r="K218" s="17">
        <v>0.107145216505008</v>
      </c>
      <c r="L218" s="17">
        <v>0.107826439298585</v>
      </c>
      <c r="M218" s="17"/>
      <c r="N218" s="17">
        <v>0.204134212910315</v>
      </c>
      <c r="O218" s="17">
        <v>0.108268431054777</v>
      </c>
      <c r="P218" s="17">
        <v>0.11033819905030701</v>
      </c>
      <c r="Q218" s="17">
        <v>0.12973923575952701</v>
      </c>
      <c r="R218" s="17"/>
      <c r="S218" s="17">
        <v>0.23787920559173301</v>
      </c>
      <c r="T218" s="17">
        <v>0.14977765690498601</v>
      </c>
      <c r="U218" s="17">
        <v>6.4431137850464296E-2</v>
      </c>
      <c r="V218" s="17">
        <v>7.9461514936907604E-2</v>
      </c>
      <c r="W218" s="17">
        <v>0.158448882485791</v>
      </c>
      <c r="X218" s="17">
        <v>7.8935909721459793E-2</v>
      </c>
      <c r="Y218" s="17">
        <v>0.12795171703746699</v>
      </c>
      <c r="Z218" s="17">
        <v>0.14909046480853699</v>
      </c>
      <c r="AA218" s="17">
        <v>0.16054713025884801</v>
      </c>
      <c r="AB218" s="17">
        <v>0.12580451494981601</v>
      </c>
      <c r="AC218" s="17"/>
      <c r="AD218" s="17">
        <v>0.148634033431813</v>
      </c>
      <c r="AE218" s="17">
        <v>0.183224352914793</v>
      </c>
      <c r="AF218" s="17">
        <v>0.116241019702882</v>
      </c>
      <c r="AG218" s="17">
        <v>7.2468304305636597E-2</v>
      </c>
      <c r="AH218" s="17"/>
      <c r="AI218" s="17">
        <v>0.17289820283956001</v>
      </c>
      <c r="AJ218" s="17">
        <v>0.209756835960969</v>
      </c>
      <c r="AK218" s="17">
        <v>9.2496047963821895E-2</v>
      </c>
      <c r="AL218" s="17"/>
      <c r="AM218" s="17">
        <v>0.10245418719640401</v>
      </c>
      <c r="AN218" s="17">
        <v>0.11878799932353699</v>
      </c>
      <c r="AO218" s="17">
        <v>0.207906505457951</v>
      </c>
      <c r="AP218" s="17"/>
      <c r="AQ218" s="17">
        <v>8.7368823302867896E-2</v>
      </c>
      <c r="AR218" s="17">
        <v>9.7960875915560797E-2</v>
      </c>
      <c r="AS218" s="17">
        <v>0.195969990776068</v>
      </c>
      <c r="AT218" s="17">
        <v>0.26746301792343002</v>
      </c>
      <c r="AU218" s="17">
        <v>0.18516400320698501</v>
      </c>
    </row>
    <row r="219" spans="2:47" x14ac:dyDescent="0.3">
      <c r="B219" t="s">
        <v>169</v>
      </c>
      <c r="C219" s="17">
        <v>0.34928940730157298</v>
      </c>
      <c r="D219" s="17">
        <v>0.35854333947216599</v>
      </c>
      <c r="E219" s="17">
        <v>0.34101441254807802</v>
      </c>
      <c r="F219" s="17"/>
      <c r="G219" s="17">
        <v>0.37865859558911003</v>
      </c>
      <c r="H219" s="17">
        <v>0.34409499813309702</v>
      </c>
      <c r="I219" s="17">
        <v>0.30477762850463203</v>
      </c>
      <c r="J219" s="17">
        <v>0.35367278584308598</v>
      </c>
      <c r="K219" s="17">
        <v>0.31342222674942199</v>
      </c>
      <c r="L219" s="17">
        <v>0.39066761080482099</v>
      </c>
      <c r="M219" s="17"/>
      <c r="N219" s="17">
        <v>0.41194590921851199</v>
      </c>
      <c r="O219" s="17">
        <v>0.365391107456777</v>
      </c>
      <c r="P219" s="17">
        <v>0.30339758524426902</v>
      </c>
      <c r="Q219" s="17">
        <v>0.30834604705084101</v>
      </c>
      <c r="R219" s="17"/>
      <c r="S219" s="17">
        <v>0.29637846581134403</v>
      </c>
      <c r="T219" s="17">
        <v>0.34522896689341598</v>
      </c>
      <c r="U219" s="17">
        <v>0.38983031078712999</v>
      </c>
      <c r="V219" s="17">
        <v>0.2902336200099</v>
      </c>
      <c r="W219" s="17">
        <v>0.32602880163495501</v>
      </c>
      <c r="X219" s="17">
        <v>0.38244025411377303</v>
      </c>
      <c r="Y219" s="17">
        <v>0.37997952408946001</v>
      </c>
      <c r="Z219" s="17">
        <v>0.37427611090575202</v>
      </c>
      <c r="AA219" s="17">
        <v>0.40060393621015</v>
      </c>
      <c r="AB219" s="17">
        <v>0.34068726036229002</v>
      </c>
      <c r="AC219" s="17"/>
      <c r="AD219" s="17">
        <v>0.36855756620060498</v>
      </c>
      <c r="AE219" s="17">
        <v>0.39565262898077203</v>
      </c>
      <c r="AF219" s="17">
        <v>0.31792050710818598</v>
      </c>
      <c r="AG219" s="17">
        <v>0.24459619455318499</v>
      </c>
      <c r="AH219" s="17"/>
      <c r="AI219" s="17">
        <v>0.36966344105816101</v>
      </c>
      <c r="AJ219" s="17">
        <v>0.37900296408533601</v>
      </c>
      <c r="AK219" s="17">
        <v>0.34570064713298398</v>
      </c>
      <c r="AL219" s="17"/>
      <c r="AM219" s="17">
        <v>0.42514865485715198</v>
      </c>
      <c r="AN219" s="17">
        <v>0.333515110747576</v>
      </c>
      <c r="AO219" s="17">
        <v>0.34794629508966701</v>
      </c>
      <c r="AP219" s="17"/>
      <c r="AQ219" s="17">
        <v>0.32062603965162001</v>
      </c>
      <c r="AR219" s="17">
        <v>0.318404369766837</v>
      </c>
      <c r="AS219" s="17">
        <v>0.39095639827086998</v>
      </c>
      <c r="AT219" s="17">
        <v>0.34855642014141602</v>
      </c>
      <c r="AU219" s="17">
        <v>0.59689580893456096</v>
      </c>
    </row>
    <row r="220" spans="2:47" x14ac:dyDescent="0.3">
      <c r="B220" t="s">
        <v>170</v>
      </c>
      <c r="C220" s="17">
        <v>0.23579243544700401</v>
      </c>
      <c r="D220" s="17">
        <v>0.229057140696936</v>
      </c>
      <c r="E220" s="17">
        <v>0.24078202953449401</v>
      </c>
      <c r="F220" s="17"/>
      <c r="G220" s="17">
        <v>0.250723517682029</v>
      </c>
      <c r="H220" s="17">
        <v>0.19015365504023701</v>
      </c>
      <c r="I220" s="17">
        <v>0.22056139794548099</v>
      </c>
      <c r="J220" s="17">
        <v>0.26693339449943598</v>
      </c>
      <c r="K220" s="17">
        <v>0.27172900179738402</v>
      </c>
      <c r="L220" s="17">
        <v>0.225682107845253</v>
      </c>
      <c r="M220" s="17"/>
      <c r="N220" s="17">
        <v>0.166792615577431</v>
      </c>
      <c r="O220" s="17">
        <v>0.25291787356013801</v>
      </c>
      <c r="P220" s="17">
        <v>0.29080832734372303</v>
      </c>
      <c r="Q220" s="17">
        <v>0.24510193778853701</v>
      </c>
      <c r="R220" s="17"/>
      <c r="S220" s="17">
        <v>0.23895264093176999</v>
      </c>
      <c r="T220" s="17">
        <v>0.18668698359007299</v>
      </c>
      <c r="U220" s="17">
        <v>0.287169774222786</v>
      </c>
      <c r="V220" s="17">
        <v>0.237046209779392</v>
      </c>
      <c r="W220" s="17">
        <v>0.30564210504108502</v>
      </c>
      <c r="X220" s="17">
        <v>0.284515629694094</v>
      </c>
      <c r="Y220" s="17">
        <v>0.20244299539108901</v>
      </c>
      <c r="Z220" s="17">
        <v>0.206989658799558</v>
      </c>
      <c r="AA220" s="17">
        <v>0.20735877868248501</v>
      </c>
      <c r="AB220" s="17">
        <v>0.22324015626442101</v>
      </c>
      <c r="AC220" s="17"/>
      <c r="AD220" s="17">
        <v>0.19654461695879499</v>
      </c>
      <c r="AE220" s="17">
        <v>0.23267825415065599</v>
      </c>
      <c r="AF220" s="17">
        <v>0.248642088218336</v>
      </c>
      <c r="AG220" s="17">
        <v>0.26277610160706</v>
      </c>
      <c r="AH220" s="17"/>
      <c r="AI220" s="17">
        <v>0.20881455039882901</v>
      </c>
      <c r="AJ220" s="17">
        <v>0.23426942979891999</v>
      </c>
      <c r="AK220" s="17">
        <v>0.224462294940178</v>
      </c>
      <c r="AL220" s="17"/>
      <c r="AM220" s="17">
        <v>0.22936846263704</v>
      </c>
      <c r="AN220" s="17">
        <v>0.27530774032823402</v>
      </c>
      <c r="AO220" s="17">
        <v>0.18666776448842001</v>
      </c>
      <c r="AP220" s="17"/>
      <c r="AQ220" s="17">
        <v>0.27568152021065301</v>
      </c>
      <c r="AR220" s="17">
        <v>0.28554857689762098</v>
      </c>
      <c r="AS220" s="17">
        <v>0.18176163538200399</v>
      </c>
      <c r="AT220" s="17">
        <v>0.20360819174484299</v>
      </c>
      <c r="AU220" s="17">
        <v>4.7424837794778997E-2</v>
      </c>
    </row>
    <row r="221" spans="2:47" x14ac:dyDescent="0.3">
      <c r="B221" t="s">
        <v>171</v>
      </c>
      <c r="C221" s="17">
        <v>0.15991025062609501</v>
      </c>
      <c r="D221" s="17">
        <v>0.14279410211755</v>
      </c>
      <c r="E221" s="17">
        <v>0.17684857736362</v>
      </c>
      <c r="F221" s="17"/>
      <c r="G221" s="17">
        <v>0.164580323684413</v>
      </c>
      <c r="H221" s="17">
        <v>0.116498688967272</v>
      </c>
      <c r="I221" s="17">
        <v>0.16719389571357601</v>
      </c>
      <c r="J221" s="17">
        <v>0.161356847027848</v>
      </c>
      <c r="K221" s="17">
        <v>0.19332554989935799</v>
      </c>
      <c r="L221" s="17">
        <v>0.16231418507225101</v>
      </c>
      <c r="M221" s="17"/>
      <c r="N221" s="17">
        <v>0.14048238237199201</v>
      </c>
      <c r="O221" s="17">
        <v>0.17515391064395699</v>
      </c>
      <c r="P221" s="17">
        <v>0.17695391925777201</v>
      </c>
      <c r="Q221" s="17">
        <v>0.14937014185248501</v>
      </c>
      <c r="R221" s="17"/>
      <c r="S221" s="17">
        <v>0.15054473443341199</v>
      </c>
      <c r="T221" s="17">
        <v>0.17779710661970499</v>
      </c>
      <c r="U221" s="17">
        <v>0.15027544522004799</v>
      </c>
      <c r="V221" s="17">
        <v>0.25804985095305599</v>
      </c>
      <c r="W221" s="17">
        <v>9.5859054067357299E-2</v>
      </c>
      <c r="X221" s="17">
        <v>0.137285744682133</v>
      </c>
      <c r="Y221" s="17">
        <v>0.15733982062520299</v>
      </c>
      <c r="Z221" s="17">
        <v>0.19718401804299199</v>
      </c>
      <c r="AA221" s="17">
        <v>0.145683604903633</v>
      </c>
      <c r="AB221" s="17">
        <v>0.113877138014149</v>
      </c>
      <c r="AC221" s="17"/>
      <c r="AD221" s="17">
        <v>0.17338555996170299</v>
      </c>
      <c r="AE221" s="17">
        <v>0.12046835607685499</v>
      </c>
      <c r="AF221" s="17">
        <v>0.182860575162378</v>
      </c>
      <c r="AG221" s="17">
        <v>0.18098926307048499</v>
      </c>
      <c r="AH221" s="17"/>
      <c r="AI221" s="17">
        <v>0.13964806165615801</v>
      </c>
      <c r="AJ221" s="17">
        <v>0.119406436278105</v>
      </c>
      <c r="AK221" s="17">
        <v>0.180388819178325</v>
      </c>
      <c r="AL221" s="17"/>
      <c r="AM221" s="17">
        <v>0.17215774599773001</v>
      </c>
      <c r="AN221" s="17">
        <v>0.17501389519586</v>
      </c>
      <c r="AO221" s="17">
        <v>0.14535923721545699</v>
      </c>
      <c r="AP221" s="17"/>
      <c r="AQ221" s="17">
        <v>0.169162899924651</v>
      </c>
      <c r="AR221" s="17">
        <v>0.16963780518785401</v>
      </c>
      <c r="AS221" s="17">
        <v>0.12665474836381799</v>
      </c>
      <c r="AT221" s="17">
        <v>0.14504799312217601</v>
      </c>
      <c r="AU221" s="17">
        <v>5.5539239705338903E-2</v>
      </c>
    </row>
    <row r="222" spans="2:47" x14ac:dyDescent="0.3">
      <c r="B222" t="s">
        <v>172</v>
      </c>
      <c r="C222" s="17">
        <v>6.3590274359025506E-2</v>
      </c>
      <c r="D222" s="17">
        <v>5.9705846061056299E-2</v>
      </c>
      <c r="E222" s="17">
        <v>6.7489653971027894E-2</v>
      </c>
      <c r="F222" s="17"/>
      <c r="G222" s="17">
        <v>4.4990462073498001E-2</v>
      </c>
      <c r="H222" s="17">
        <v>8.3730376358221198E-2</v>
      </c>
      <c r="I222" s="17">
        <v>8.2722796630523399E-2</v>
      </c>
      <c r="J222" s="17">
        <v>6.8834579742590704E-2</v>
      </c>
      <c r="K222" s="17">
        <v>4.4416847920260898E-2</v>
      </c>
      <c r="L222" s="17">
        <v>5.2775620540664703E-2</v>
      </c>
      <c r="M222" s="17"/>
      <c r="N222" s="17">
        <v>5.4208589257329201E-2</v>
      </c>
      <c r="O222" s="17">
        <v>5.0489467901008202E-2</v>
      </c>
      <c r="P222" s="17">
        <v>6.3754618998131105E-2</v>
      </c>
      <c r="Q222" s="17">
        <v>8.3922314725911398E-2</v>
      </c>
      <c r="R222" s="17"/>
      <c r="S222" s="17">
        <v>4.8888025125189298E-2</v>
      </c>
      <c r="T222" s="17">
        <v>8.1464014930806294E-2</v>
      </c>
      <c r="U222" s="17">
        <v>4.3940745765625601E-2</v>
      </c>
      <c r="V222" s="17">
        <v>9.9504086321451093E-2</v>
      </c>
      <c r="W222" s="17">
        <v>3.8838696157723597E-2</v>
      </c>
      <c r="X222" s="17">
        <v>4.7155989785054898E-2</v>
      </c>
      <c r="Y222" s="17">
        <v>8.1827270101043598E-2</v>
      </c>
      <c r="Z222" s="17">
        <v>5.23873923434846E-2</v>
      </c>
      <c r="AA222" s="17">
        <v>4.1553060761295398E-2</v>
      </c>
      <c r="AB222" s="17">
        <v>0.117909686500938</v>
      </c>
      <c r="AC222" s="17"/>
      <c r="AD222" s="17">
        <v>7.6772575964915504E-2</v>
      </c>
      <c r="AE222" s="17">
        <v>3.73387268424695E-2</v>
      </c>
      <c r="AF222" s="17">
        <v>0.113777278761268</v>
      </c>
      <c r="AG222" s="17">
        <v>0.11009420524477</v>
      </c>
      <c r="AH222" s="17"/>
      <c r="AI222" s="17">
        <v>6.6766238506644995E-2</v>
      </c>
      <c r="AJ222" s="17">
        <v>2.8115592025038799E-2</v>
      </c>
      <c r="AK222" s="17">
        <v>0.13136491054171301</v>
      </c>
      <c r="AL222" s="17"/>
      <c r="AM222" s="17">
        <v>2.8333363231434702E-2</v>
      </c>
      <c r="AN222" s="17">
        <v>5.0865000178348801E-2</v>
      </c>
      <c r="AO222" s="17">
        <v>8.9262198156457903E-2</v>
      </c>
      <c r="AP222" s="17"/>
      <c r="AQ222" s="17">
        <v>8.4100102729249601E-2</v>
      </c>
      <c r="AR222" s="17">
        <v>6.7623185587873696E-2</v>
      </c>
      <c r="AS222" s="17">
        <v>6.1235805068709098E-2</v>
      </c>
      <c r="AT222" s="17">
        <v>1.9879552761397402E-2</v>
      </c>
      <c r="AU222" s="17">
        <v>0.11497611035833701</v>
      </c>
    </row>
    <row r="223" spans="2:47" x14ac:dyDescent="0.3">
      <c r="B223" t="s">
        <v>173</v>
      </c>
      <c r="C223" s="17">
        <v>5.1149144923396297E-2</v>
      </c>
      <c r="D223" s="17">
        <v>3.5489393826159898E-2</v>
      </c>
      <c r="E223" s="17">
        <v>6.6453427099322504E-2</v>
      </c>
      <c r="F223" s="17"/>
      <c r="G223" s="17">
        <v>3.5603276406488797E-2</v>
      </c>
      <c r="H223" s="17">
        <v>2.70964828498001E-2</v>
      </c>
      <c r="I223" s="17">
        <v>5.28231936717454E-2</v>
      </c>
      <c r="J223" s="17">
        <v>5.8592412324955101E-2</v>
      </c>
      <c r="K223" s="17">
        <v>6.9961157128566598E-2</v>
      </c>
      <c r="L223" s="17">
        <v>6.0734036438424698E-2</v>
      </c>
      <c r="M223" s="17"/>
      <c r="N223" s="17">
        <v>2.2436290664421502E-2</v>
      </c>
      <c r="O223" s="17">
        <v>4.7779209383342902E-2</v>
      </c>
      <c r="P223" s="17">
        <v>5.4747350105797898E-2</v>
      </c>
      <c r="Q223" s="17">
        <v>8.3520322822699097E-2</v>
      </c>
      <c r="R223" s="17"/>
      <c r="S223" s="17">
        <v>2.7356928106551801E-2</v>
      </c>
      <c r="T223" s="17">
        <v>5.9045271061013503E-2</v>
      </c>
      <c r="U223" s="17">
        <v>6.4352586153946803E-2</v>
      </c>
      <c r="V223" s="17">
        <v>3.5704717999293499E-2</v>
      </c>
      <c r="W223" s="17">
        <v>7.5182460613087698E-2</v>
      </c>
      <c r="X223" s="17">
        <v>6.9666472003484997E-2</v>
      </c>
      <c r="Y223" s="17">
        <v>5.0458672755737198E-2</v>
      </c>
      <c r="Z223" s="17">
        <v>2.0072355099676201E-2</v>
      </c>
      <c r="AA223" s="17">
        <v>4.4253489183588998E-2</v>
      </c>
      <c r="AB223" s="17">
        <v>7.8481243908387094E-2</v>
      </c>
      <c r="AC223" s="17"/>
      <c r="AD223" s="17">
        <v>3.61056474821684E-2</v>
      </c>
      <c r="AE223" s="17">
        <v>3.0637681034453499E-2</v>
      </c>
      <c r="AF223" s="17">
        <v>2.0558531046950899E-2</v>
      </c>
      <c r="AG223" s="17">
        <v>0.12907593121886299</v>
      </c>
      <c r="AH223" s="17"/>
      <c r="AI223" s="17">
        <v>4.22095055406463E-2</v>
      </c>
      <c r="AJ223" s="17">
        <v>2.9448741851630999E-2</v>
      </c>
      <c r="AK223" s="17">
        <v>2.5587280242978301E-2</v>
      </c>
      <c r="AL223" s="17"/>
      <c r="AM223" s="17">
        <v>4.2537586080239803E-2</v>
      </c>
      <c r="AN223" s="17">
        <v>4.6510254226445703E-2</v>
      </c>
      <c r="AO223" s="17">
        <v>2.2857999592046801E-2</v>
      </c>
      <c r="AP223" s="17"/>
      <c r="AQ223" s="17">
        <v>6.3060614180958902E-2</v>
      </c>
      <c r="AR223" s="17">
        <v>6.0825186644253397E-2</v>
      </c>
      <c r="AS223" s="17">
        <v>4.3421422138530903E-2</v>
      </c>
      <c r="AT223" s="17">
        <v>1.54448243067374E-2</v>
      </c>
      <c r="AU223" s="17">
        <v>0</v>
      </c>
    </row>
    <row r="224" spans="2:47" x14ac:dyDescent="0.3">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row>
    <row r="225" spans="2:47" x14ac:dyDescent="0.3">
      <c r="B225" s="6" t="s">
        <v>179</v>
      </c>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row>
    <row r="226" spans="2:47" x14ac:dyDescent="0.3">
      <c r="B226" s="24" t="s">
        <v>79</v>
      </c>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row>
    <row r="227" spans="2:47" x14ac:dyDescent="0.3">
      <c r="B227" t="s">
        <v>168</v>
      </c>
      <c r="C227" s="17">
        <v>7.613425747475E-2</v>
      </c>
      <c r="D227" s="17">
        <v>9.1879917128418601E-2</v>
      </c>
      <c r="E227" s="17">
        <v>6.1004454590493903E-2</v>
      </c>
      <c r="F227" s="17"/>
      <c r="G227" s="17">
        <v>0.14616686818591201</v>
      </c>
      <c r="H227" s="17">
        <v>0.115722385255802</v>
      </c>
      <c r="I227" s="17">
        <v>0.126154637897856</v>
      </c>
      <c r="J227" s="17">
        <v>5.4630385586567597E-2</v>
      </c>
      <c r="K227" s="17">
        <v>1.3206919259578599E-2</v>
      </c>
      <c r="L227" s="17">
        <v>1.7479460162814001E-2</v>
      </c>
      <c r="M227" s="17"/>
      <c r="N227" s="17">
        <v>0.122909425252862</v>
      </c>
      <c r="O227" s="17">
        <v>5.6087628393160803E-2</v>
      </c>
      <c r="P227" s="17">
        <v>8.6217371708693896E-2</v>
      </c>
      <c r="Q227" s="17">
        <v>3.91151151428656E-2</v>
      </c>
      <c r="R227" s="17"/>
      <c r="S227" s="17">
        <v>0.15829680962345799</v>
      </c>
      <c r="T227" s="17">
        <v>3.3854323420108599E-2</v>
      </c>
      <c r="U227" s="17">
        <v>3.8101569066555797E-2</v>
      </c>
      <c r="V227" s="17">
        <v>3.39826739953508E-2</v>
      </c>
      <c r="W227" s="17">
        <v>9.9421491836214002E-2</v>
      </c>
      <c r="X227" s="17">
        <v>9.0976258995475207E-2</v>
      </c>
      <c r="Y227" s="17">
        <v>4.9989874881528097E-2</v>
      </c>
      <c r="Z227" s="17">
        <v>0.121245718372852</v>
      </c>
      <c r="AA227" s="17">
        <v>7.7762551513366293E-2</v>
      </c>
      <c r="AB227" s="17">
        <v>3.4476571279682101E-2</v>
      </c>
      <c r="AC227" s="17"/>
      <c r="AD227" s="17">
        <v>5.0477311999311401E-2</v>
      </c>
      <c r="AE227" s="17">
        <v>0.12662363498894899</v>
      </c>
      <c r="AF227" s="17">
        <v>4.32220370934394E-2</v>
      </c>
      <c r="AG227" s="17">
        <v>4.1483283156868903E-2</v>
      </c>
      <c r="AH227" s="17"/>
      <c r="AI227" s="17">
        <v>7.5719106180494405E-2</v>
      </c>
      <c r="AJ227" s="17">
        <v>0.15311496909184599</v>
      </c>
      <c r="AK227" s="17">
        <v>3.1801612310254003E-2</v>
      </c>
      <c r="AL227" s="17"/>
      <c r="AM227" s="17">
        <v>5.1950438098714399E-2</v>
      </c>
      <c r="AN227" s="17">
        <v>5.3647978279530197E-2</v>
      </c>
      <c r="AO227" s="17">
        <v>0.126368408866875</v>
      </c>
      <c r="AP227" s="17"/>
      <c r="AQ227" s="17">
        <v>4.46123550500334E-2</v>
      </c>
      <c r="AR227" s="17">
        <v>4.0156844335217302E-2</v>
      </c>
      <c r="AS227" s="17">
        <v>0.105858632657577</v>
      </c>
      <c r="AT227" s="17">
        <v>0.19488334296664001</v>
      </c>
      <c r="AU227" s="17">
        <v>0.154017831155006</v>
      </c>
    </row>
    <row r="228" spans="2:47" x14ac:dyDescent="0.3">
      <c r="B228" t="s">
        <v>169</v>
      </c>
      <c r="C228" s="17">
        <v>0.18069223805869999</v>
      </c>
      <c r="D228" s="17">
        <v>0.228611135082814</v>
      </c>
      <c r="E228" s="17">
        <v>0.134544244062066</v>
      </c>
      <c r="F228" s="17"/>
      <c r="G228" s="17">
        <v>0.238986083752774</v>
      </c>
      <c r="H228" s="17">
        <v>0.34483944555280699</v>
      </c>
      <c r="I228" s="17">
        <v>0.20799850168433701</v>
      </c>
      <c r="J228" s="17">
        <v>0.14880892675475599</v>
      </c>
      <c r="K228" s="17">
        <v>6.0655112676536803E-2</v>
      </c>
      <c r="L228" s="17">
        <v>9.4504837612517101E-2</v>
      </c>
      <c r="M228" s="17"/>
      <c r="N228" s="17">
        <v>0.271256633669201</v>
      </c>
      <c r="O228" s="17">
        <v>0.17108586949360699</v>
      </c>
      <c r="P228" s="17">
        <v>0.13563036608479601</v>
      </c>
      <c r="Q228" s="17">
        <v>0.13216325625068701</v>
      </c>
      <c r="R228" s="17"/>
      <c r="S228" s="17">
        <v>0.24996240747436499</v>
      </c>
      <c r="T228" s="17">
        <v>0.104791554003402</v>
      </c>
      <c r="U228" s="17">
        <v>0.16172055088419801</v>
      </c>
      <c r="V228" s="17">
        <v>0.163829033463056</v>
      </c>
      <c r="W228" s="17">
        <v>0.154233254981303</v>
      </c>
      <c r="X228" s="17">
        <v>0.30084482756845099</v>
      </c>
      <c r="Y228" s="17">
        <v>0.13954807948180001</v>
      </c>
      <c r="Z228" s="17">
        <v>0.220263334371706</v>
      </c>
      <c r="AA228" s="17">
        <v>0.200972989108161</v>
      </c>
      <c r="AB228" s="17">
        <v>5.3027584836623502E-2</v>
      </c>
      <c r="AC228" s="17"/>
      <c r="AD228" s="17">
        <v>0.14618943240006499</v>
      </c>
      <c r="AE228" s="17">
        <v>0.23899747979793701</v>
      </c>
      <c r="AF228" s="17">
        <v>0.13016087500677301</v>
      </c>
      <c r="AG228" s="17">
        <v>0.105730168965761</v>
      </c>
      <c r="AH228" s="17"/>
      <c r="AI228" s="17">
        <v>0.17912568939826701</v>
      </c>
      <c r="AJ228" s="17">
        <v>0.25054037045288702</v>
      </c>
      <c r="AK228" s="17">
        <v>0.111301906824123</v>
      </c>
      <c r="AL228" s="17"/>
      <c r="AM228" s="17">
        <v>0.18856783989388001</v>
      </c>
      <c r="AN228" s="17">
        <v>0.16338909054572301</v>
      </c>
      <c r="AO228" s="17">
        <v>0.216516072135438</v>
      </c>
      <c r="AP228" s="17"/>
      <c r="AQ228" s="17">
        <v>0.13361609298336499</v>
      </c>
      <c r="AR228" s="17">
        <v>0.12769538657771501</v>
      </c>
      <c r="AS228" s="17">
        <v>0.23033414960902801</v>
      </c>
      <c r="AT228" s="17">
        <v>0.33164724598175699</v>
      </c>
      <c r="AU228" s="17">
        <v>0.50626473574194097</v>
      </c>
    </row>
    <row r="229" spans="2:47" x14ac:dyDescent="0.3">
      <c r="B229" t="s">
        <v>170</v>
      </c>
      <c r="C229" s="17">
        <v>0.27202538260797599</v>
      </c>
      <c r="D229" s="17">
        <v>0.24561330591267699</v>
      </c>
      <c r="E229" s="17">
        <v>0.298214249537822</v>
      </c>
      <c r="F229" s="17"/>
      <c r="G229" s="17">
        <v>0.231534602746478</v>
      </c>
      <c r="H229" s="17">
        <v>0.21859470570384901</v>
      </c>
      <c r="I229" s="17">
        <v>0.18940156470303099</v>
      </c>
      <c r="J229" s="17">
        <v>0.29231388189089802</v>
      </c>
      <c r="K229" s="17">
        <v>0.34294459930497101</v>
      </c>
      <c r="L229" s="17">
        <v>0.344355121939598</v>
      </c>
      <c r="M229" s="17"/>
      <c r="N229" s="17">
        <v>0.20634404579530599</v>
      </c>
      <c r="O229" s="17">
        <v>0.25612112100390499</v>
      </c>
      <c r="P229" s="17">
        <v>0.293081024517786</v>
      </c>
      <c r="Q229" s="17">
        <v>0.34251403962993399</v>
      </c>
      <c r="R229" s="17"/>
      <c r="S229" s="17">
        <v>0.23962141251893099</v>
      </c>
      <c r="T229" s="17">
        <v>0.300558256038432</v>
      </c>
      <c r="U229" s="17">
        <v>0.28898763234093799</v>
      </c>
      <c r="V229" s="17">
        <v>0.195053593451538</v>
      </c>
      <c r="W229" s="17">
        <v>0.34120184476634002</v>
      </c>
      <c r="X229" s="17">
        <v>0.153362887466478</v>
      </c>
      <c r="Y229" s="17">
        <v>0.319849268045857</v>
      </c>
      <c r="Z229" s="17">
        <v>0.258223809869087</v>
      </c>
      <c r="AA229" s="17">
        <v>0.32190222773446803</v>
      </c>
      <c r="AB229" s="17">
        <v>0.343091849159738</v>
      </c>
      <c r="AC229" s="17"/>
      <c r="AD229" s="17">
        <v>0.28946060918305999</v>
      </c>
      <c r="AE229" s="17">
        <v>0.26325062937905602</v>
      </c>
      <c r="AF229" s="17">
        <v>0.30325625086578101</v>
      </c>
      <c r="AG229" s="17">
        <v>0.21572354668284499</v>
      </c>
      <c r="AH229" s="17"/>
      <c r="AI229" s="17">
        <v>0.27408409161248798</v>
      </c>
      <c r="AJ229" s="17">
        <v>0.25525626341657398</v>
      </c>
      <c r="AK229" s="17">
        <v>0.31738288500997203</v>
      </c>
      <c r="AL229" s="17"/>
      <c r="AM229" s="17">
        <v>0.25467418170204098</v>
      </c>
      <c r="AN229" s="17">
        <v>0.32539660724296698</v>
      </c>
      <c r="AO229" s="17">
        <v>0.23767301128374199</v>
      </c>
      <c r="AP229" s="17"/>
      <c r="AQ229" s="17">
        <v>0.30529018018767601</v>
      </c>
      <c r="AR229" s="17">
        <v>0.31227273173568898</v>
      </c>
      <c r="AS229" s="17">
        <v>0.22844950558702301</v>
      </c>
      <c r="AT229" s="17">
        <v>0.14736424362945599</v>
      </c>
      <c r="AU229" s="17">
        <v>0.150679931263491</v>
      </c>
    </row>
    <row r="230" spans="2:47" x14ac:dyDescent="0.3">
      <c r="B230" t="s">
        <v>171</v>
      </c>
      <c r="C230" s="17">
        <v>0.287978887600428</v>
      </c>
      <c r="D230" s="17">
        <v>0.28041551355988098</v>
      </c>
      <c r="E230" s="17">
        <v>0.29387801124183199</v>
      </c>
      <c r="F230" s="17"/>
      <c r="G230" s="17">
        <v>0.24858720125314601</v>
      </c>
      <c r="H230" s="17">
        <v>0.21379180136159001</v>
      </c>
      <c r="I230" s="17">
        <v>0.280279654401419</v>
      </c>
      <c r="J230" s="17">
        <v>0.31783561770500202</v>
      </c>
      <c r="K230" s="17">
        <v>0.32627197052923301</v>
      </c>
      <c r="L230" s="17">
        <v>0.32997522806149499</v>
      </c>
      <c r="M230" s="17"/>
      <c r="N230" s="17">
        <v>0.27244583419581297</v>
      </c>
      <c r="O230" s="17">
        <v>0.33373891984637499</v>
      </c>
      <c r="P230" s="17">
        <v>0.26752742704836602</v>
      </c>
      <c r="Q230" s="17">
        <v>0.27705243809333802</v>
      </c>
      <c r="R230" s="17"/>
      <c r="S230" s="17">
        <v>0.23749204393902801</v>
      </c>
      <c r="T230" s="17">
        <v>0.36076701439893</v>
      </c>
      <c r="U230" s="17">
        <v>0.35832465594928598</v>
      </c>
      <c r="V230" s="17">
        <v>0.360394706838986</v>
      </c>
      <c r="W230" s="17">
        <v>0.23947866030514101</v>
      </c>
      <c r="X230" s="17">
        <v>0.26490309751215502</v>
      </c>
      <c r="Y230" s="17">
        <v>0.25694010692117403</v>
      </c>
      <c r="Z230" s="17">
        <v>0.23369252238445701</v>
      </c>
      <c r="AA230" s="17">
        <v>0.234994207080126</v>
      </c>
      <c r="AB230" s="17">
        <v>0.31755575072447201</v>
      </c>
      <c r="AC230" s="17"/>
      <c r="AD230" s="17">
        <v>0.321957238028374</v>
      </c>
      <c r="AE230" s="17">
        <v>0.25401354904415502</v>
      </c>
      <c r="AF230" s="17">
        <v>0.28447353610270898</v>
      </c>
      <c r="AG230" s="17">
        <v>0.30559888494564202</v>
      </c>
      <c r="AH230" s="17"/>
      <c r="AI230" s="17">
        <v>0.30504867967211102</v>
      </c>
      <c r="AJ230" s="17">
        <v>0.25790591295118298</v>
      </c>
      <c r="AK230" s="17">
        <v>0.27363525515208398</v>
      </c>
      <c r="AL230" s="17"/>
      <c r="AM230" s="17">
        <v>0.35779935049399803</v>
      </c>
      <c r="AN230" s="17">
        <v>0.30385003077980199</v>
      </c>
      <c r="AO230" s="17">
        <v>0.24447105067027999</v>
      </c>
      <c r="AP230" s="17"/>
      <c r="AQ230" s="17">
        <v>0.30149439003169198</v>
      </c>
      <c r="AR230" s="17">
        <v>0.30661098995172398</v>
      </c>
      <c r="AS230" s="17">
        <v>0.26818099567933301</v>
      </c>
      <c r="AT230" s="17">
        <v>0.238639864944861</v>
      </c>
      <c r="AU230" s="17">
        <v>0.13992535425535799</v>
      </c>
    </row>
    <row r="231" spans="2:47" x14ac:dyDescent="0.3">
      <c r="B231" t="s">
        <v>172</v>
      </c>
      <c r="C231" s="17">
        <v>0.119751546917264</v>
      </c>
      <c r="D231" s="17">
        <v>0.106448207033303</v>
      </c>
      <c r="E231" s="17">
        <v>0.132907485147502</v>
      </c>
      <c r="F231" s="17"/>
      <c r="G231" s="17">
        <v>7.8935941598100606E-2</v>
      </c>
      <c r="H231" s="17">
        <v>9.16398215524932E-2</v>
      </c>
      <c r="I231" s="17">
        <v>0.13161349589726201</v>
      </c>
      <c r="J231" s="17">
        <v>0.121928509559842</v>
      </c>
      <c r="K231" s="17">
        <v>0.16155052194077699</v>
      </c>
      <c r="L231" s="17">
        <v>0.12981456570646699</v>
      </c>
      <c r="M231" s="17"/>
      <c r="N231" s="17">
        <v>9.2313029103939598E-2</v>
      </c>
      <c r="O231" s="17">
        <v>0.114868803242648</v>
      </c>
      <c r="P231" s="17">
        <v>0.15033338993437001</v>
      </c>
      <c r="Q231" s="17">
        <v>0.121692296876718</v>
      </c>
      <c r="R231" s="17"/>
      <c r="S231" s="17">
        <v>7.3234815868856301E-2</v>
      </c>
      <c r="T231" s="17">
        <v>0.135439386237765</v>
      </c>
      <c r="U231" s="17">
        <v>9.7579474843934394E-2</v>
      </c>
      <c r="V231" s="17">
        <v>0.20129066204472801</v>
      </c>
      <c r="W231" s="17">
        <v>4.6564745011371603E-2</v>
      </c>
      <c r="X231" s="17">
        <v>0.13789889144391301</v>
      </c>
      <c r="Y231" s="17">
        <v>0.15825012660760099</v>
      </c>
      <c r="Z231" s="17">
        <v>0.106981915149835</v>
      </c>
      <c r="AA231" s="17">
        <v>8.3367148952093101E-2</v>
      </c>
      <c r="AB231" s="17">
        <v>0.19662233882225999</v>
      </c>
      <c r="AC231" s="17"/>
      <c r="AD231" s="17">
        <v>0.13466130861693301</v>
      </c>
      <c r="AE231" s="17">
        <v>8.0323579214594001E-2</v>
      </c>
      <c r="AF231" s="17">
        <v>0.21205680429905599</v>
      </c>
      <c r="AG231" s="17">
        <v>0.183959862148695</v>
      </c>
      <c r="AH231" s="17"/>
      <c r="AI231" s="17">
        <v>0.101931679195086</v>
      </c>
      <c r="AJ231" s="17">
        <v>5.0492258130104599E-2</v>
      </c>
      <c r="AK231" s="17">
        <v>0.227825226184838</v>
      </c>
      <c r="AL231" s="17"/>
      <c r="AM231" s="17">
        <v>8.16616826709744E-2</v>
      </c>
      <c r="AN231" s="17">
        <v>0.11118687761905501</v>
      </c>
      <c r="AO231" s="17">
        <v>0.14054841577910601</v>
      </c>
      <c r="AP231" s="17"/>
      <c r="AQ231" s="17">
        <v>0.128333016751496</v>
      </c>
      <c r="AR231" s="17">
        <v>0.14652769010238001</v>
      </c>
      <c r="AS231" s="17">
        <v>0.11945363504954799</v>
      </c>
      <c r="AT231" s="17">
        <v>4.6674058331435599E-2</v>
      </c>
      <c r="AU231" s="17">
        <v>4.9112147584203E-2</v>
      </c>
    </row>
    <row r="232" spans="2:47" x14ac:dyDescent="0.3">
      <c r="B232" t="s">
        <v>173</v>
      </c>
      <c r="C232" s="17">
        <v>6.3417687340883003E-2</v>
      </c>
      <c r="D232" s="17">
        <v>4.7031921282906002E-2</v>
      </c>
      <c r="E232" s="17">
        <v>7.9451555420284301E-2</v>
      </c>
      <c r="F232" s="17"/>
      <c r="G232" s="17">
        <v>5.57893024635897E-2</v>
      </c>
      <c r="H232" s="17">
        <v>1.54118405734586E-2</v>
      </c>
      <c r="I232" s="17">
        <v>6.4552145416095594E-2</v>
      </c>
      <c r="J232" s="17">
        <v>6.4482678502934196E-2</v>
      </c>
      <c r="K232" s="17">
        <v>9.5370876288903797E-2</v>
      </c>
      <c r="L232" s="17">
        <v>8.3870786517108595E-2</v>
      </c>
      <c r="M232" s="17"/>
      <c r="N232" s="17">
        <v>3.47310319828774E-2</v>
      </c>
      <c r="O232" s="17">
        <v>6.8097658020303195E-2</v>
      </c>
      <c r="P232" s="17">
        <v>6.7210420705987095E-2</v>
      </c>
      <c r="Q232" s="17">
        <v>8.7462854006457993E-2</v>
      </c>
      <c r="R232" s="17"/>
      <c r="S232" s="17">
        <v>4.1392510575361897E-2</v>
      </c>
      <c r="T232" s="17">
        <v>6.4589465901361803E-2</v>
      </c>
      <c r="U232" s="17">
        <v>5.5286116915087599E-2</v>
      </c>
      <c r="V232" s="17">
        <v>4.5449330206340899E-2</v>
      </c>
      <c r="W232" s="17">
        <v>0.11910000309962999</v>
      </c>
      <c r="X232" s="17">
        <v>5.20140370135284E-2</v>
      </c>
      <c r="Y232" s="17">
        <v>7.5422544062040395E-2</v>
      </c>
      <c r="Z232" s="17">
        <v>5.9592699852062898E-2</v>
      </c>
      <c r="AA232" s="17">
        <v>8.10008756117854E-2</v>
      </c>
      <c r="AB232" s="17">
        <v>5.5225905177223998E-2</v>
      </c>
      <c r="AC232" s="17"/>
      <c r="AD232" s="17">
        <v>5.7254099772256303E-2</v>
      </c>
      <c r="AE232" s="17">
        <v>3.6791127575309397E-2</v>
      </c>
      <c r="AF232" s="17">
        <v>2.6830496632242001E-2</v>
      </c>
      <c r="AG232" s="17">
        <v>0.147504254100189</v>
      </c>
      <c r="AH232" s="17"/>
      <c r="AI232" s="17">
        <v>6.4090753941553294E-2</v>
      </c>
      <c r="AJ232" s="17">
        <v>3.2690225957404999E-2</v>
      </c>
      <c r="AK232" s="17">
        <v>3.8053114518728698E-2</v>
      </c>
      <c r="AL232" s="17"/>
      <c r="AM232" s="17">
        <v>6.5346507140392002E-2</v>
      </c>
      <c r="AN232" s="17">
        <v>4.2529415532922603E-2</v>
      </c>
      <c r="AO232" s="17">
        <v>3.4423041264559799E-2</v>
      </c>
      <c r="AP232" s="17"/>
      <c r="AQ232" s="17">
        <v>8.6653964995737395E-2</v>
      </c>
      <c r="AR232" s="17">
        <v>6.6736357297273896E-2</v>
      </c>
      <c r="AS232" s="17">
        <v>4.7723081417490702E-2</v>
      </c>
      <c r="AT232" s="17">
        <v>4.07912441458506E-2</v>
      </c>
      <c r="AU232" s="17">
        <v>0</v>
      </c>
    </row>
    <row r="233" spans="2:47" x14ac:dyDescent="0.3">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row>
    <row r="234" spans="2:47" x14ac:dyDescent="0.3">
      <c r="B234" s="6" t="s">
        <v>180</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row>
    <row r="235" spans="2:47" x14ac:dyDescent="0.3">
      <c r="B235" s="24" t="s">
        <v>79</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row>
    <row r="236" spans="2:47" x14ac:dyDescent="0.3">
      <c r="B236" t="s">
        <v>168</v>
      </c>
      <c r="C236" s="17">
        <v>9.1031914126924393E-2</v>
      </c>
      <c r="D236" s="17">
        <v>0.10073695070149501</v>
      </c>
      <c r="E236" s="17">
        <v>8.1795824224975194E-2</v>
      </c>
      <c r="F236" s="17"/>
      <c r="G236" s="17">
        <v>0.104489736456143</v>
      </c>
      <c r="H236" s="17">
        <v>0.21647369856938001</v>
      </c>
      <c r="I236" s="17">
        <v>0.12080504603707901</v>
      </c>
      <c r="J236" s="17">
        <v>7.0830908150927796E-2</v>
      </c>
      <c r="K236" s="17">
        <v>1.94985030083599E-2</v>
      </c>
      <c r="L236" s="17">
        <v>2.14726934299482E-2</v>
      </c>
      <c r="M236" s="17"/>
      <c r="N236" s="17">
        <v>0.15599252465219801</v>
      </c>
      <c r="O236" s="17">
        <v>8.3663271464470307E-2</v>
      </c>
      <c r="P236" s="17">
        <v>4.42549679412301E-2</v>
      </c>
      <c r="Q236" s="17">
        <v>7.1522194054530502E-2</v>
      </c>
      <c r="R236" s="17"/>
      <c r="S236" s="17">
        <v>0.18239995331944001</v>
      </c>
      <c r="T236" s="17">
        <v>5.8126204993838103E-2</v>
      </c>
      <c r="U236" s="17">
        <v>6.1269386519007797E-2</v>
      </c>
      <c r="V236" s="17">
        <v>5.3187336012878901E-2</v>
      </c>
      <c r="W236" s="17">
        <v>9.1080927217500204E-2</v>
      </c>
      <c r="X236" s="17">
        <v>0.105187468234493</v>
      </c>
      <c r="Y236" s="17">
        <v>6.0883496000177097E-2</v>
      </c>
      <c r="Z236" s="17">
        <v>0.129229244032838</v>
      </c>
      <c r="AA236" s="17">
        <v>7.8421565048238107E-2</v>
      </c>
      <c r="AB236" s="17">
        <v>5.5474101494483098E-2</v>
      </c>
      <c r="AC236" s="17"/>
      <c r="AD236" s="17">
        <v>6.2473734029099198E-2</v>
      </c>
      <c r="AE236" s="17">
        <v>0.14667472458813999</v>
      </c>
      <c r="AF236" s="17">
        <v>7.6514703618219299E-2</v>
      </c>
      <c r="AG236" s="17">
        <v>4.3659384685284998E-2</v>
      </c>
      <c r="AH236" s="17"/>
      <c r="AI236" s="17">
        <v>9.4133442707187098E-2</v>
      </c>
      <c r="AJ236" s="17">
        <v>0.17165054528750201</v>
      </c>
      <c r="AK236" s="17">
        <v>3.8252132767607798E-2</v>
      </c>
      <c r="AL236" s="17"/>
      <c r="AM236" s="17">
        <v>4.6955323420486202E-2</v>
      </c>
      <c r="AN236" s="17">
        <v>7.37081079671634E-2</v>
      </c>
      <c r="AO236" s="17">
        <v>0.14952001973166301</v>
      </c>
      <c r="AP236" s="17"/>
      <c r="AQ236" s="17">
        <v>3.9735298244995103E-2</v>
      </c>
      <c r="AR236" s="17">
        <v>4.5556594685429101E-2</v>
      </c>
      <c r="AS236" s="17">
        <v>0.13219677467580901</v>
      </c>
      <c r="AT236" s="17">
        <v>0.23943609920011699</v>
      </c>
      <c r="AU236" s="17">
        <v>0.147229396506285</v>
      </c>
    </row>
    <row r="237" spans="2:47" x14ac:dyDescent="0.3">
      <c r="B237" t="s">
        <v>169</v>
      </c>
      <c r="C237" s="17">
        <v>0.268298564637931</v>
      </c>
      <c r="D237" s="17">
        <v>0.274266700023511</v>
      </c>
      <c r="E237" s="17">
        <v>0.26304895444957299</v>
      </c>
      <c r="F237" s="17"/>
      <c r="G237" s="17">
        <v>0.37219905148119198</v>
      </c>
      <c r="H237" s="17">
        <v>0.31036836343500901</v>
      </c>
      <c r="I237" s="17">
        <v>0.251544417494665</v>
      </c>
      <c r="J237" s="17">
        <v>0.24730487262603801</v>
      </c>
      <c r="K237" s="17">
        <v>0.202531610679896</v>
      </c>
      <c r="L237" s="17">
        <v>0.24079885675551499</v>
      </c>
      <c r="M237" s="17"/>
      <c r="N237" s="17">
        <v>0.30800816044100499</v>
      </c>
      <c r="O237" s="17">
        <v>0.304645911935643</v>
      </c>
      <c r="P237" s="17">
        <v>0.234054652961354</v>
      </c>
      <c r="Q237" s="17">
        <v>0.219133223594558</v>
      </c>
      <c r="R237" s="17"/>
      <c r="S237" s="17">
        <v>0.25528918555916602</v>
      </c>
      <c r="T237" s="17">
        <v>0.30140879568310303</v>
      </c>
      <c r="U237" s="17">
        <v>0.24034899297439499</v>
      </c>
      <c r="V237" s="17">
        <v>0.23821968366523999</v>
      </c>
      <c r="W237" s="17">
        <v>0.18259372954068701</v>
      </c>
      <c r="X237" s="17">
        <v>0.25083797993552998</v>
      </c>
      <c r="Y237" s="17">
        <v>0.288686237159406</v>
      </c>
      <c r="Z237" s="17">
        <v>0.365043507573169</v>
      </c>
      <c r="AA237" s="17">
        <v>0.27614564107637801</v>
      </c>
      <c r="AB237" s="17">
        <v>0.34182539655549898</v>
      </c>
      <c r="AC237" s="17"/>
      <c r="AD237" s="17">
        <v>0.25876608579427601</v>
      </c>
      <c r="AE237" s="17">
        <v>0.30309456143147201</v>
      </c>
      <c r="AF237" s="17">
        <v>0.27081133739964702</v>
      </c>
      <c r="AG237" s="17">
        <v>0.18725079357733099</v>
      </c>
      <c r="AH237" s="17"/>
      <c r="AI237" s="17">
        <v>0.266574433837446</v>
      </c>
      <c r="AJ237" s="17">
        <v>0.32112393421937602</v>
      </c>
      <c r="AK237" s="17">
        <v>0.26005656516666398</v>
      </c>
      <c r="AL237" s="17"/>
      <c r="AM237" s="17">
        <v>0.28308039008557401</v>
      </c>
      <c r="AN237" s="17">
        <v>0.25757335037889101</v>
      </c>
      <c r="AO237" s="17">
        <v>0.29870307849081901</v>
      </c>
      <c r="AP237" s="17"/>
      <c r="AQ237" s="17">
        <v>0.227892620238831</v>
      </c>
      <c r="AR237" s="17">
        <v>0.26624212916897499</v>
      </c>
      <c r="AS237" s="17">
        <v>0.331020268832866</v>
      </c>
      <c r="AT237" s="17">
        <v>0.277583805035579</v>
      </c>
      <c r="AU237" s="17">
        <v>0.42260823928096702</v>
      </c>
    </row>
    <row r="238" spans="2:47" x14ac:dyDescent="0.3">
      <c r="B238" t="s">
        <v>170</v>
      </c>
      <c r="C238" s="17">
        <v>0.31097044203525898</v>
      </c>
      <c r="D238" s="17">
        <v>0.30792892024907798</v>
      </c>
      <c r="E238" s="17">
        <v>0.31252685945740299</v>
      </c>
      <c r="F238" s="17"/>
      <c r="G238" s="17">
        <v>0.24708763882975401</v>
      </c>
      <c r="H238" s="17">
        <v>0.204662769162993</v>
      </c>
      <c r="I238" s="17">
        <v>0.28800250802032601</v>
      </c>
      <c r="J238" s="17">
        <v>0.33322973621767099</v>
      </c>
      <c r="K238" s="17">
        <v>0.36835545955761101</v>
      </c>
      <c r="L238" s="17">
        <v>0.40061569290000798</v>
      </c>
      <c r="M238" s="17"/>
      <c r="N238" s="17">
        <v>0.272164590841946</v>
      </c>
      <c r="O238" s="17">
        <v>0.24585241359065399</v>
      </c>
      <c r="P238" s="17">
        <v>0.39824817322289202</v>
      </c>
      <c r="Q238" s="17">
        <v>0.34225077804042098</v>
      </c>
      <c r="R238" s="17"/>
      <c r="S238" s="17">
        <v>0.30887105055432501</v>
      </c>
      <c r="T238" s="17">
        <v>0.28879134239341703</v>
      </c>
      <c r="U238" s="17">
        <v>0.36170290731869698</v>
      </c>
      <c r="V238" s="17">
        <v>0.338438597182254</v>
      </c>
      <c r="W238" s="17">
        <v>0.32303021761376</v>
      </c>
      <c r="X238" s="17">
        <v>0.26459349038019297</v>
      </c>
      <c r="Y238" s="17">
        <v>0.36735788064708802</v>
      </c>
      <c r="Z238" s="17">
        <v>0.206981740066181</v>
      </c>
      <c r="AA238" s="17">
        <v>0.34922108702357602</v>
      </c>
      <c r="AB238" s="17">
        <v>0.220062778107257</v>
      </c>
      <c r="AC238" s="17"/>
      <c r="AD238" s="17">
        <v>0.33144973163232699</v>
      </c>
      <c r="AE238" s="17">
        <v>0.294614219522494</v>
      </c>
      <c r="AF238" s="17">
        <v>0.33249840001473002</v>
      </c>
      <c r="AG238" s="17">
        <v>0.32876753659027103</v>
      </c>
      <c r="AH238" s="17"/>
      <c r="AI238" s="17">
        <v>0.35110548002599401</v>
      </c>
      <c r="AJ238" s="17">
        <v>0.297676628421505</v>
      </c>
      <c r="AK238" s="17">
        <v>0.33400151572093401</v>
      </c>
      <c r="AL238" s="17"/>
      <c r="AM238" s="17">
        <v>0.33408790653346998</v>
      </c>
      <c r="AN238" s="17">
        <v>0.339453580841105</v>
      </c>
      <c r="AO238" s="17">
        <v>0.27982569696355297</v>
      </c>
      <c r="AP238" s="17"/>
      <c r="AQ238" s="17">
        <v>0.33547716123947202</v>
      </c>
      <c r="AR238" s="17">
        <v>0.34376855940803203</v>
      </c>
      <c r="AS238" s="17">
        <v>0.22434107166672099</v>
      </c>
      <c r="AT238" s="17">
        <v>0.29829066301802099</v>
      </c>
      <c r="AU238" s="17">
        <v>0.38105021662854499</v>
      </c>
    </row>
    <row r="239" spans="2:47" x14ac:dyDescent="0.3">
      <c r="B239" t="s">
        <v>171</v>
      </c>
      <c r="C239" s="17">
        <v>0.177797042565015</v>
      </c>
      <c r="D239" s="17">
        <v>0.18311576119943501</v>
      </c>
      <c r="E239" s="17">
        <v>0.17299445910156699</v>
      </c>
      <c r="F239" s="17"/>
      <c r="G239" s="17">
        <v>0.17438204828359999</v>
      </c>
      <c r="H239" s="17">
        <v>0.18510240600578301</v>
      </c>
      <c r="I239" s="17">
        <v>0.160203838526527</v>
      </c>
      <c r="J239" s="17">
        <v>0.20074187613622799</v>
      </c>
      <c r="K239" s="17">
        <v>0.18764741058116099</v>
      </c>
      <c r="L239" s="17">
        <v>0.16316036088187699</v>
      </c>
      <c r="M239" s="17"/>
      <c r="N239" s="17">
        <v>0.17529987747563999</v>
      </c>
      <c r="O239" s="17">
        <v>0.232142729252413</v>
      </c>
      <c r="P239" s="17">
        <v>0.161876389430261</v>
      </c>
      <c r="Q239" s="17">
        <v>0.141540582316529</v>
      </c>
      <c r="R239" s="17"/>
      <c r="S239" s="17">
        <v>0.15779153635415299</v>
      </c>
      <c r="T239" s="17">
        <v>0.18102357957300999</v>
      </c>
      <c r="U239" s="17">
        <v>0.197555016235653</v>
      </c>
      <c r="V239" s="17">
        <v>0.232989848428163</v>
      </c>
      <c r="W239" s="17">
        <v>0.203646489257304</v>
      </c>
      <c r="X239" s="17">
        <v>0.249769429312244</v>
      </c>
      <c r="Y239" s="17">
        <v>0.14295477605156201</v>
      </c>
      <c r="Z239" s="17">
        <v>0.13553314714046599</v>
      </c>
      <c r="AA239" s="17">
        <v>0.122429605498733</v>
      </c>
      <c r="AB239" s="17">
        <v>0.139783485108401</v>
      </c>
      <c r="AC239" s="17"/>
      <c r="AD239" s="17">
        <v>0.223435171248618</v>
      </c>
      <c r="AE239" s="17">
        <v>0.154377797594933</v>
      </c>
      <c r="AF239" s="17">
        <v>0.14472122365176199</v>
      </c>
      <c r="AG239" s="17">
        <v>0.18244706919034401</v>
      </c>
      <c r="AH239" s="17"/>
      <c r="AI239" s="17">
        <v>0.18819371778257399</v>
      </c>
      <c r="AJ239" s="17">
        <v>0.13198303169197401</v>
      </c>
      <c r="AK239" s="17">
        <v>0.184254933241739</v>
      </c>
      <c r="AL239" s="17"/>
      <c r="AM239" s="17">
        <v>0.19486359398822101</v>
      </c>
      <c r="AN239" s="17">
        <v>0.20097708582983001</v>
      </c>
      <c r="AO239" s="17">
        <v>0.157427113995769</v>
      </c>
      <c r="AP239" s="17"/>
      <c r="AQ239" s="17">
        <v>0.19192560180316201</v>
      </c>
      <c r="AR239" s="17">
        <v>0.20412743497972799</v>
      </c>
      <c r="AS239" s="17">
        <v>0.18164653885371901</v>
      </c>
      <c r="AT239" s="17">
        <v>9.6231398230903403E-2</v>
      </c>
      <c r="AU239" s="17">
        <v>0</v>
      </c>
    </row>
    <row r="240" spans="2:47" x14ac:dyDescent="0.3">
      <c r="B240" t="s">
        <v>172</v>
      </c>
      <c r="C240" s="17">
        <v>6.4747766089735703E-2</v>
      </c>
      <c r="D240" s="17">
        <v>7.0044548547060298E-2</v>
      </c>
      <c r="E240" s="17">
        <v>5.9737443991273398E-2</v>
      </c>
      <c r="F240" s="17"/>
      <c r="G240" s="17">
        <v>3.62374728232965E-2</v>
      </c>
      <c r="H240" s="17">
        <v>3.2370394941035698E-2</v>
      </c>
      <c r="I240" s="17">
        <v>9.7295106249299004E-2</v>
      </c>
      <c r="J240" s="17">
        <v>5.8103297426206499E-2</v>
      </c>
      <c r="K240" s="17">
        <v>8.2694092891391E-2</v>
      </c>
      <c r="L240" s="17">
        <v>7.6624296319095897E-2</v>
      </c>
      <c r="M240" s="17"/>
      <c r="N240" s="17">
        <v>4.7671750089843298E-2</v>
      </c>
      <c r="O240" s="17">
        <v>4.1280477074872798E-2</v>
      </c>
      <c r="P240" s="17">
        <v>7.3009801718873404E-2</v>
      </c>
      <c r="Q240" s="17">
        <v>9.3366296129402698E-2</v>
      </c>
      <c r="R240" s="17"/>
      <c r="S240" s="17">
        <v>4.7720727217828003E-2</v>
      </c>
      <c r="T240" s="17">
        <v>8.0068998959145599E-2</v>
      </c>
      <c r="U240" s="17">
        <v>5.36402860660386E-2</v>
      </c>
      <c r="V240" s="17">
        <v>0.10163307248075799</v>
      </c>
      <c r="W240" s="17">
        <v>5.4717984867200802E-2</v>
      </c>
      <c r="X240" s="17">
        <v>4.3614628658954803E-2</v>
      </c>
      <c r="Y240" s="17">
        <v>4.5548529900592202E-2</v>
      </c>
      <c r="Z240" s="17">
        <v>0.103487015491533</v>
      </c>
      <c r="AA240" s="17">
        <v>3.2607305470433903E-2</v>
      </c>
      <c r="AB240" s="17">
        <v>0.14643626747399899</v>
      </c>
      <c r="AC240" s="17"/>
      <c r="AD240" s="17">
        <v>7.7247520008804596E-2</v>
      </c>
      <c r="AE240" s="17">
        <v>3.5672925187613301E-2</v>
      </c>
      <c r="AF240" s="17">
        <v>0.122441923867614</v>
      </c>
      <c r="AG240" s="17">
        <v>9.6145013939851406E-2</v>
      </c>
      <c r="AH240" s="17"/>
      <c r="AI240" s="17">
        <v>5.1941206378412999E-2</v>
      </c>
      <c r="AJ240" s="17">
        <v>2.18569779354282E-2</v>
      </c>
      <c r="AK240" s="17">
        <v>0.12822200174698201</v>
      </c>
      <c r="AL240" s="17"/>
      <c r="AM240" s="17">
        <v>2.8021344319041401E-2</v>
      </c>
      <c r="AN240" s="17">
        <v>5.6176637882453903E-2</v>
      </c>
      <c r="AO240" s="17">
        <v>8.2957465562918803E-2</v>
      </c>
      <c r="AP240" s="17"/>
      <c r="AQ240" s="17">
        <v>8.6157122445762901E-2</v>
      </c>
      <c r="AR240" s="17">
        <v>4.1517352745632702E-2</v>
      </c>
      <c r="AS240" s="17">
        <v>7.0746182906518101E-2</v>
      </c>
      <c r="AT240" s="17">
        <v>3.8511630403811399E-2</v>
      </c>
      <c r="AU240" s="17">
        <v>4.9112147584203E-2</v>
      </c>
    </row>
    <row r="241" spans="2:47" x14ac:dyDescent="0.3">
      <c r="B241" t="s">
        <v>173</v>
      </c>
      <c r="C241" s="17">
        <v>8.7154270545135096E-2</v>
      </c>
      <c r="D241" s="17">
        <v>6.3907119279420901E-2</v>
      </c>
      <c r="E241" s="17">
        <v>0.109896458775208</v>
      </c>
      <c r="F241" s="17"/>
      <c r="G241" s="17">
        <v>6.5604052126015E-2</v>
      </c>
      <c r="H241" s="17">
        <v>5.1022367885799599E-2</v>
      </c>
      <c r="I241" s="17">
        <v>8.2149083672104994E-2</v>
      </c>
      <c r="J241" s="17">
        <v>8.97893094429279E-2</v>
      </c>
      <c r="K241" s="17">
        <v>0.139272923281581</v>
      </c>
      <c r="L241" s="17">
        <v>9.7328099713556201E-2</v>
      </c>
      <c r="M241" s="17"/>
      <c r="N241" s="17">
        <v>4.08630964993675E-2</v>
      </c>
      <c r="O241" s="17">
        <v>9.2415196681946393E-2</v>
      </c>
      <c r="P241" s="17">
        <v>8.8556014725389501E-2</v>
      </c>
      <c r="Q241" s="17">
        <v>0.13218692586455899</v>
      </c>
      <c r="R241" s="17"/>
      <c r="S241" s="17">
        <v>4.7927546995087597E-2</v>
      </c>
      <c r="T241" s="17">
        <v>9.0581078397485706E-2</v>
      </c>
      <c r="U241" s="17">
        <v>8.5483410886209601E-2</v>
      </c>
      <c r="V241" s="17">
        <v>3.5531462230706398E-2</v>
      </c>
      <c r="W241" s="17">
        <v>0.144930651503548</v>
      </c>
      <c r="X241" s="17">
        <v>8.5997003478584397E-2</v>
      </c>
      <c r="Y241" s="17">
        <v>9.4569080241175496E-2</v>
      </c>
      <c r="Z241" s="17">
        <v>5.9725345695813802E-2</v>
      </c>
      <c r="AA241" s="17">
        <v>0.14117479588264201</v>
      </c>
      <c r="AB241" s="17">
        <v>9.6417971260361196E-2</v>
      </c>
      <c r="AC241" s="17"/>
      <c r="AD241" s="17">
        <v>4.6627757286876202E-2</v>
      </c>
      <c r="AE241" s="17">
        <v>6.5565771675346302E-2</v>
      </c>
      <c r="AF241" s="17">
        <v>5.3012411448027402E-2</v>
      </c>
      <c r="AG241" s="17">
        <v>0.16173020201691801</v>
      </c>
      <c r="AH241" s="17"/>
      <c r="AI241" s="17">
        <v>4.8051719268385501E-2</v>
      </c>
      <c r="AJ241" s="17">
        <v>5.5708882444215298E-2</v>
      </c>
      <c r="AK241" s="17">
        <v>5.5212851356074101E-2</v>
      </c>
      <c r="AL241" s="17"/>
      <c r="AM241" s="17">
        <v>0.112991441653207</v>
      </c>
      <c r="AN241" s="17">
        <v>7.2111237100557099E-2</v>
      </c>
      <c r="AO241" s="17">
        <v>3.1566625255277099E-2</v>
      </c>
      <c r="AP241" s="17"/>
      <c r="AQ241" s="17">
        <v>0.118812196027778</v>
      </c>
      <c r="AR241" s="17">
        <v>9.8787929012203499E-2</v>
      </c>
      <c r="AS241" s="17">
        <v>6.0049163064366903E-2</v>
      </c>
      <c r="AT241" s="17">
        <v>4.99464041115684E-2</v>
      </c>
      <c r="AU241" s="17">
        <v>0</v>
      </c>
    </row>
    <row r="242" spans="2:47" x14ac:dyDescent="0.3">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row>
    <row r="243" spans="2:47" x14ac:dyDescent="0.3">
      <c r="B243" s="6" t="s">
        <v>181</v>
      </c>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row>
    <row r="244" spans="2:47" x14ac:dyDescent="0.3">
      <c r="B244" s="24" t="s">
        <v>79</v>
      </c>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row>
    <row r="245" spans="2:47" x14ac:dyDescent="0.3">
      <c r="B245" t="s">
        <v>168</v>
      </c>
      <c r="C245" s="17">
        <v>0.129843947039121</v>
      </c>
      <c r="D245" s="17">
        <v>0.13917153959263501</v>
      </c>
      <c r="E245" s="17">
        <v>0.121052866771738</v>
      </c>
      <c r="F245" s="17"/>
      <c r="G245" s="17">
        <v>0.15207065527320801</v>
      </c>
      <c r="H245" s="17">
        <v>0.16963838772918599</v>
      </c>
      <c r="I245" s="17">
        <v>0.11170197067599801</v>
      </c>
      <c r="J245" s="17">
        <v>0.109385556806918</v>
      </c>
      <c r="K245" s="17">
        <v>0.16990847390476399</v>
      </c>
      <c r="L245" s="17">
        <v>8.74524364193109E-2</v>
      </c>
      <c r="M245" s="17"/>
      <c r="N245" s="17">
        <v>0.120240570844867</v>
      </c>
      <c r="O245" s="17">
        <v>0.124960028239542</v>
      </c>
      <c r="P245" s="17">
        <v>0.151070746466197</v>
      </c>
      <c r="Q245" s="17">
        <v>0.12921216432543201</v>
      </c>
      <c r="R245" s="17"/>
      <c r="S245" s="17">
        <v>0.133688648084753</v>
      </c>
      <c r="T245" s="17">
        <v>0.106137083531211</v>
      </c>
      <c r="U245" s="17">
        <v>0.13000440977470101</v>
      </c>
      <c r="V245" s="17">
        <v>0.16882163385585999</v>
      </c>
      <c r="W245" s="17">
        <v>0.11614073294155999</v>
      </c>
      <c r="X245" s="17">
        <v>8.22820302859084E-2</v>
      </c>
      <c r="Y245" s="17">
        <v>0.17677672195310101</v>
      </c>
      <c r="Z245" s="17">
        <v>0.19242001649721999</v>
      </c>
      <c r="AA245" s="17">
        <v>0.128695578783903</v>
      </c>
      <c r="AB245" s="17">
        <v>9.2143574467946604E-2</v>
      </c>
      <c r="AC245" s="17"/>
      <c r="AD245" s="17">
        <v>0.10543008913034201</v>
      </c>
      <c r="AE245" s="17">
        <v>0.15016998048441399</v>
      </c>
      <c r="AF245" s="17">
        <v>0.18461386203562599</v>
      </c>
      <c r="AG245" s="17">
        <v>9.54338049136427E-2</v>
      </c>
      <c r="AH245" s="17"/>
      <c r="AI245" s="17">
        <v>0.102885687066593</v>
      </c>
      <c r="AJ245" s="17">
        <v>0.15488382693275199</v>
      </c>
      <c r="AK245" s="17">
        <v>0.186296062706022</v>
      </c>
      <c r="AL245" s="17"/>
      <c r="AM245" s="17">
        <v>9.4391230970439402E-2</v>
      </c>
      <c r="AN245" s="17">
        <v>0.101129511536871</v>
      </c>
      <c r="AO245" s="17">
        <v>0.19746253982495701</v>
      </c>
      <c r="AP245" s="17"/>
      <c r="AQ245" s="17">
        <v>0.14306955419846001</v>
      </c>
      <c r="AR245" s="17">
        <v>8.5440256217339999E-2</v>
      </c>
      <c r="AS245" s="17">
        <v>0.137632128636657</v>
      </c>
      <c r="AT245" s="17">
        <v>0.21742796254223201</v>
      </c>
      <c r="AU245" s="17">
        <v>3.7618305412276398E-2</v>
      </c>
    </row>
    <row r="246" spans="2:47" x14ac:dyDescent="0.3">
      <c r="B246" t="s">
        <v>169</v>
      </c>
      <c r="C246" s="17">
        <v>0.35389045422466098</v>
      </c>
      <c r="D246" s="17">
        <v>0.35027856479223701</v>
      </c>
      <c r="E246" s="17">
        <v>0.35811341739323299</v>
      </c>
      <c r="F246" s="17"/>
      <c r="G246" s="17">
        <v>0.30811634339629101</v>
      </c>
      <c r="H246" s="17">
        <v>0.438315893042583</v>
      </c>
      <c r="I246" s="17">
        <v>0.35286893690182403</v>
      </c>
      <c r="J246" s="17">
        <v>0.35100894535162003</v>
      </c>
      <c r="K246" s="17">
        <v>0.25795180825479003</v>
      </c>
      <c r="L246" s="17">
        <v>0.38358802293387601</v>
      </c>
      <c r="M246" s="17"/>
      <c r="N246" s="17">
        <v>0.42395467734316</v>
      </c>
      <c r="O246" s="17">
        <v>0.36795206245436302</v>
      </c>
      <c r="P246" s="17">
        <v>0.31342761146146803</v>
      </c>
      <c r="Q246" s="17">
        <v>0.29470290856405501</v>
      </c>
      <c r="R246" s="17"/>
      <c r="S246" s="17">
        <v>0.33860655699123199</v>
      </c>
      <c r="T246" s="17">
        <v>0.35324961786854697</v>
      </c>
      <c r="U246" s="17">
        <v>0.32100870587860197</v>
      </c>
      <c r="V246" s="17">
        <v>0.38527672606532398</v>
      </c>
      <c r="W246" s="17">
        <v>0.296932398695124</v>
      </c>
      <c r="X246" s="17">
        <v>0.45766023828848301</v>
      </c>
      <c r="Y246" s="17">
        <v>0.26764019659032001</v>
      </c>
      <c r="Z246" s="17">
        <v>0.40797578871398299</v>
      </c>
      <c r="AA246" s="17">
        <v>0.33801161160515403</v>
      </c>
      <c r="AB246" s="17">
        <v>0.41572065451380602</v>
      </c>
      <c r="AC246" s="17"/>
      <c r="AD246" s="17">
        <v>0.35110356638787099</v>
      </c>
      <c r="AE246" s="17">
        <v>0.39913017639376802</v>
      </c>
      <c r="AF246" s="17">
        <v>0.33198815076108501</v>
      </c>
      <c r="AG246" s="17">
        <v>0.26831061852184501</v>
      </c>
      <c r="AH246" s="17"/>
      <c r="AI246" s="17">
        <v>0.37415875054249298</v>
      </c>
      <c r="AJ246" s="17">
        <v>0.41081446145977002</v>
      </c>
      <c r="AK246" s="17">
        <v>0.334197873322711</v>
      </c>
      <c r="AL246" s="17"/>
      <c r="AM246" s="17">
        <v>0.29371357608967802</v>
      </c>
      <c r="AN246" s="17">
        <v>0.38246144736597798</v>
      </c>
      <c r="AO246" s="17">
        <v>0.39558741600810798</v>
      </c>
      <c r="AP246" s="17"/>
      <c r="AQ246" s="17">
        <v>0.336956900423585</v>
      </c>
      <c r="AR246" s="17">
        <v>0.38073517431207898</v>
      </c>
      <c r="AS246" s="17">
        <v>0.37827025005479498</v>
      </c>
      <c r="AT246" s="17">
        <v>0.33223802180874201</v>
      </c>
      <c r="AU246" s="17">
        <v>0.51921456483327599</v>
      </c>
    </row>
    <row r="247" spans="2:47" x14ac:dyDescent="0.3">
      <c r="B247" t="s">
        <v>170</v>
      </c>
      <c r="C247" s="17">
        <v>0.28161828292358199</v>
      </c>
      <c r="D247" s="17">
        <v>0.286817960752001</v>
      </c>
      <c r="E247" s="17">
        <v>0.27511564072502798</v>
      </c>
      <c r="F247" s="17"/>
      <c r="G247" s="17">
        <v>0.31413153867208199</v>
      </c>
      <c r="H247" s="17">
        <v>0.20960624293805899</v>
      </c>
      <c r="I247" s="17">
        <v>0.25755985344476601</v>
      </c>
      <c r="J247" s="17">
        <v>0.289547968970503</v>
      </c>
      <c r="K247" s="17">
        <v>0.28314341357941503</v>
      </c>
      <c r="L247" s="17">
        <v>0.33025731782603801</v>
      </c>
      <c r="M247" s="17"/>
      <c r="N247" s="17">
        <v>0.24311869186313501</v>
      </c>
      <c r="O247" s="17">
        <v>0.25986765773522702</v>
      </c>
      <c r="P247" s="17">
        <v>0.32376185956379899</v>
      </c>
      <c r="Q247" s="17">
        <v>0.31049593299372302</v>
      </c>
      <c r="R247" s="17"/>
      <c r="S247" s="17">
        <v>0.30022608369617998</v>
      </c>
      <c r="T247" s="17">
        <v>0.28374078624871402</v>
      </c>
      <c r="U247" s="17">
        <v>0.293940975712907</v>
      </c>
      <c r="V247" s="17">
        <v>0.25588112642955702</v>
      </c>
      <c r="W247" s="17">
        <v>0.23710451849103401</v>
      </c>
      <c r="X247" s="17">
        <v>0.27045336179949397</v>
      </c>
      <c r="Y247" s="17">
        <v>0.31862816001877398</v>
      </c>
      <c r="Z247" s="17">
        <v>0.26988004852685099</v>
      </c>
      <c r="AA247" s="17">
        <v>0.30071767976587199</v>
      </c>
      <c r="AB247" s="17">
        <v>0.241621197340397</v>
      </c>
      <c r="AC247" s="17"/>
      <c r="AD247" s="17">
        <v>0.34965261522317398</v>
      </c>
      <c r="AE247" s="17">
        <v>0.23802477531758001</v>
      </c>
      <c r="AF247" s="17">
        <v>0.25374953669910699</v>
      </c>
      <c r="AG247" s="17">
        <v>0.29173274307819802</v>
      </c>
      <c r="AH247" s="17"/>
      <c r="AI247" s="17">
        <v>0.34636132298116201</v>
      </c>
      <c r="AJ247" s="17">
        <v>0.23351679389633201</v>
      </c>
      <c r="AK247" s="17">
        <v>0.25484849669252002</v>
      </c>
      <c r="AL247" s="17"/>
      <c r="AM247" s="17">
        <v>0.32460194005453502</v>
      </c>
      <c r="AN247" s="17">
        <v>0.30669083033949801</v>
      </c>
      <c r="AO247" s="17">
        <v>0.22968223676531399</v>
      </c>
      <c r="AP247" s="17"/>
      <c r="AQ247" s="17">
        <v>0.25936590386682301</v>
      </c>
      <c r="AR247" s="17">
        <v>0.26460629145037701</v>
      </c>
      <c r="AS247" s="17">
        <v>0.264150200178082</v>
      </c>
      <c r="AT247" s="17">
        <v>0.286685549538576</v>
      </c>
      <c r="AU247" s="17">
        <v>0.29819147462025197</v>
      </c>
    </row>
    <row r="248" spans="2:47" x14ac:dyDescent="0.3">
      <c r="B248" t="s">
        <v>171</v>
      </c>
      <c r="C248" s="17">
        <v>9.1655859474573304E-2</v>
      </c>
      <c r="D248" s="17">
        <v>9.5907459375829396E-2</v>
      </c>
      <c r="E248" s="17">
        <v>8.7714592829157403E-2</v>
      </c>
      <c r="F248" s="17"/>
      <c r="G248" s="17">
        <v>0.14841920976776199</v>
      </c>
      <c r="H248" s="17">
        <v>0.10645864099831399</v>
      </c>
      <c r="I248" s="17">
        <v>0.100247581616874</v>
      </c>
      <c r="J248" s="17">
        <v>8.0167687536951707E-2</v>
      </c>
      <c r="K248" s="17">
        <v>7.87925263453126E-2</v>
      </c>
      <c r="L248" s="17">
        <v>5.3405927734672502E-2</v>
      </c>
      <c r="M248" s="17"/>
      <c r="N248" s="17">
        <v>0.114740661717977</v>
      </c>
      <c r="O248" s="17">
        <v>0.12151447062001899</v>
      </c>
      <c r="P248" s="17">
        <v>5.4799140451817802E-2</v>
      </c>
      <c r="Q248" s="17">
        <v>6.5386146925897906E-2</v>
      </c>
      <c r="R248" s="17"/>
      <c r="S248" s="17">
        <v>0.11090102034244199</v>
      </c>
      <c r="T248" s="17">
        <v>0.117516203239012</v>
      </c>
      <c r="U248" s="17">
        <v>9.3142113141511995E-2</v>
      </c>
      <c r="V248" s="17">
        <v>8.0819982631985796E-2</v>
      </c>
      <c r="W248" s="17">
        <v>9.7431080481110294E-2</v>
      </c>
      <c r="X248" s="17">
        <v>6.4278463449204098E-2</v>
      </c>
      <c r="Y248" s="17">
        <v>0.105061454595807</v>
      </c>
      <c r="Z248" s="17">
        <v>8.61791723862943E-2</v>
      </c>
      <c r="AA248" s="17">
        <v>6.7068605418056301E-2</v>
      </c>
      <c r="AB248" s="17">
        <v>6.6397729627959298E-2</v>
      </c>
      <c r="AC248" s="17"/>
      <c r="AD248" s="17">
        <v>8.3289086801137904E-2</v>
      </c>
      <c r="AE248" s="17">
        <v>0.104008909295113</v>
      </c>
      <c r="AF248" s="17">
        <v>6.0837972300572703E-2</v>
      </c>
      <c r="AG248" s="17">
        <v>0.108146491902802</v>
      </c>
      <c r="AH248" s="17"/>
      <c r="AI248" s="17">
        <v>7.3830069860748596E-2</v>
      </c>
      <c r="AJ248" s="17">
        <v>0.112921611025334</v>
      </c>
      <c r="AK248" s="17">
        <v>6.5260908241073806E-2</v>
      </c>
      <c r="AL248" s="17"/>
      <c r="AM248" s="17">
        <v>0.14177335698270499</v>
      </c>
      <c r="AN248" s="17">
        <v>8.3498678581939406E-2</v>
      </c>
      <c r="AO248" s="17">
        <v>7.7768880156203202E-2</v>
      </c>
      <c r="AP248" s="17"/>
      <c r="AQ248" s="17">
        <v>8.0438266061736902E-2</v>
      </c>
      <c r="AR248" s="17">
        <v>9.1505400119946304E-2</v>
      </c>
      <c r="AS248" s="17">
        <v>0.123562419864173</v>
      </c>
      <c r="AT248" s="17">
        <v>8.4449195024893495E-2</v>
      </c>
      <c r="AU248" s="17">
        <v>5.5698218839654402E-2</v>
      </c>
    </row>
    <row r="249" spans="2:47" x14ac:dyDescent="0.3">
      <c r="B249" t="s">
        <v>172</v>
      </c>
      <c r="C249" s="17">
        <v>4.47404557165305E-2</v>
      </c>
      <c r="D249" s="17">
        <v>5.4466376663506497E-2</v>
      </c>
      <c r="E249" s="17">
        <v>3.5390309717656297E-2</v>
      </c>
      <c r="F249" s="17"/>
      <c r="G249" s="17">
        <v>2.58964454308808E-2</v>
      </c>
      <c r="H249" s="17">
        <v>3.6583833963164003E-2</v>
      </c>
      <c r="I249" s="17">
        <v>9.4121335113826504E-2</v>
      </c>
      <c r="J249" s="17">
        <v>6.3975521006150199E-2</v>
      </c>
      <c r="K249" s="17">
        <v>2.6014290088413401E-2</v>
      </c>
      <c r="L249" s="17">
        <v>2.0827838686206902E-2</v>
      </c>
      <c r="M249" s="17"/>
      <c r="N249" s="17">
        <v>4.8931794057800702E-2</v>
      </c>
      <c r="O249" s="17">
        <v>3.4084904085485902E-2</v>
      </c>
      <c r="P249" s="17">
        <v>4.2063441718241397E-2</v>
      </c>
      <c r="Q249" s="17">
        <v>5.4546165437070103E-2</v>
      </c>
      <c r="R249" s="17"/>
      <c r="S249" s="17">
        <v>4.8482223653736799E-2</v>
      </c>
      <c r="T249" s="17">
        <v>4.7889219416813698E-2</v>
      </c>
      <c r="U249" s="17">
        <v>5.5836751011694899E-2</v>
      </c>
      <c r="V249" s="17">
        <v>5.4532445932524001E-2</v>
      </c>
      <c r="W249" s="17">
        <v>6.5476140795829404E-2</v>
      </c>
      <c r="X249" s="17">
        <v>3.6355225292229197E-2</v>
      </c>
      <c r="Y249" s="17">
        <v>8.9480067828823298E-3</v>
      </c>
      <c r="Z249" s="17">
        <v>2.3472618775975802E-2</v>
      </c>
      <c r="AA249" s="17">
        <v>3.18439935049551E-2</v>
      </c>
      <c r="AB249" s="17">
        <v>7.9476662965681594E-2</v>
      </c>
      <c r="AC249" s="17"/>
      <c r="AD249" s="17">
        <v>3.8183267664020602E-2</v>
      </c>
      <c r="AE249" s="17">
        <v>2.7513439601048101E-2</v>
      </c>
      <c r="AF249" s="17">
        <v>7.0291443623759095E-2</v>
      </c>
      <c r="AG249" s="17">
        <v>7.9512596688510198E-2</v>
      </c>
      <c r="AH249" s="17"/>
      <c r="AI249" s="17">
        <v>2.1960535705525999E-2</v>
      </c>
      <c r="AJ249" s="17">
        <v>3.0773785493408201E-2</v>
      </c>
      <c r="AK249" s="17">
        <v>7.7000274821908299E-2</v>
      </c>
      <c r="AL249" s="17"/>
      <c r="AM249" s="17">
        <v>5.0090489496564299E-2</v>
      </c>
      <c r="AN249" s="17">
        <v>4.2988548698056503E-2</v>
      </c>
      <c r="AO249" s="17">
        <v>3.8220315129687599E-2</v>
      </c>
      <c r="AP249" s="17"/>
      <c r="AQ249" s="17">
        <v>5.4875281609586102E-2</v>
      </c>
      <c r="AR249" s="17">
        <v>5.3450846477266098E-2</v>
      </c>
      <c r="AS249" s="17">
        <v>4.8078283636634397E-2</v>
      </c>
      <c r="AT249" s="17">
        <v>3.8408026939705499E-2</v>
      </c>
      <c r="AU249" s="17">
        <v>4.9112147584203E-2</v>
      </c>
    </row>
    <row r="250" spans="2:47" x14ac:dyDescent="0.3">
      <c r="B250" t="s">
        <v>173</v>
      </c>
      <c r="C250" s="17">
        <v>9.8251000621533205E-2</v>
      </c>
      <c r="D250" s="17">
        <v>7.3358098823791004E-2</v>
      </c>
      <c r="E250" s="17">
        <v>0.122613172563187</v>
      </c>
      <c r="F250" s="17"/>
      <c r="G250" s="17">
        <v>5.1365807459776001E-2</v>
      </c>
      <c r="H250" s="17">
        <v>3.9397001328694302E-2</v>
      </c>
      <c r="I250" s="17">
        <v>8.3500322246712597E-2</v>
      </c>
      <c r="J250" s="17">
        <v>0.105914320327857</v>
      </c>
      <c r="K250" s="17">
        <v>0.18418948782730499</v>
      </c>
      <c r="L250" s="17">
        <v>0.124468456399896</v>
      </c>
      <c r="M250" s="17"/>
      <c r="N250" s="17">
        <v>4.9013604173059597E-2</v>
      </c>
      <c r="O250" s="17">
        <v>9.1620876865362702E-2</v>
      </c>
      <c r="P250" s="17">
        <v>0.114877200338477</v>
      </c>
      <c r="Q250" s="17">
        <v>0.14565668175382199</v>
      </c>
      <c r="R250" s="17"/>
      <c r="S250" s="17">
        <v>6.8095467231655896E-2</v>
      </c>
      <c r="T250" s="17">
        <v>9.1467089695700998E-2</v>
      </c>
      <c r="U250" s="17">
        <v>0.106067044480584</v>
      </c>
      <c r="V250" s="17">
        <v>5.4668085084749497E-2</v>
      </c>
      <c r="W250" s="17">
        <v>0.18691512859534201</v>
      </c>
      <c r="X250" s="17">
        <v>8.8970680884681505E-2</v>
      </c>
      <c r="Y250" s="17">
        <v>0.122945460059116</v>
      </c>
      <c r="Z250" s="17">
        <v>2.0072355099676201E-2</v>
      </c>
      <c r="AA250" s="17">
        <v>0.13366253092205899</v>
      </c>
      <c r="AB250" s="17">
        <v>0.104640181084209</v>
      </c>
      <c r="AC250" s="17"/>
      <c r="AD250" s="17">
        <v>7.2341374793454399E-2</v>
      </c>
      <c r="AE250" s="17">
        <v>8.1152718908077306E-2</v>
      </c>
      <c r="AF250" s="17">
        <v>9.8519034579850395E-2</v>
      </c>
      <c r="AG250" s="17">
        <v>0.15686374489500299</v>
      </c>
      <c r="AH250" s="17"/>
      <c r="AI250" s="17">
        <v>8.0803633843477093E-2</v>
      </c>
      <c r="AJ250" s="17">
        <v>5.7089521192403403E-2</v>
      </c>
      <c r="AK250" s="17">
        <v>8.2396384215765298E-2</v>
      </c>
      <c r="AL250" s="17"/>
      <c r="AM250" s="17">
        <v>9.5429406406078193E-2</v>
      </c>
      <c r="AN250" s="17">
        <v>8.3230983477656603E-2</v>
      </c>
      <c r="AO250" s="17">
        <v>6.1278612115730199E-2</v>
      </c>
      <c r="AP250" s="17"/>
      <c r="AQ250" s="17">
        <v>0.125294093839809</v>
      </c>
      <c r="AR250" s="17">
        <v>0.124262031422992</v>
      </c>
      <c r="AS250" s="17">
        <v>4.83067176296582E-2</v>
      </c>
      <c r="AT250" s="17">
        <v>4.07912441458506E-2</v>
      </c>
      <c r="AU250" s="17">
        <v>4.0165288710337997E-2</v>
      </c>
    </row>
    <row r="251" spans="2:47" x14ac:dyDescent="0.3">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row>
    <row r="252" spans="2:47" x14ac:dyDescent="0.3">
      <c r="B252" s="6" t="s">
        <v>184</v>
      </c>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row>
    <row r="253" spans="2:47" x14ac:dyDescent="0.3">
      <c r="B253" s="24" t="s">
        <v>79</v>
      </c>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row>
    <row r="254" spans="2:47" x14ac:dyDescent="0.3">
      <c r="B254" t="s">
        <v>182</v>
      </c>
      <c r="C254" s="17">
        <v>0.41152358879671302</v>
      </c>
      <c r="D254" s="17">
        <v>0.39075152460200602</v>
      </c>
      <c r="E254" s="17">
        <v>0.43252040634706901</v>
      </c>
      <c r="F254" s="17"/>
      <c r="G254" s="17">
        <v>0.50484749313240196</v>
      </c>
      <c r="H254" s="17">
        <v>0.61151263441642301</v>
      </c>
      <c r="I254" s="17">
        <v>0.48496682763564303</v>
      </c>
      <c r="J254" s="17">
        <v>0.40362841796028098</v>
      </c>
      <c r="K254" s="17">
        <v>0.28645230926741</v>
      </c>
      <c r="L254" s="17">
        <v>0.22010146220559901</v>
      </c>
      <c r="M254" s="17"/>
      <c r="N254" s="17">
        <v>0.45582362182890801</v>
      </c>
      <c r="O254" s="17">
        <v>0.43584920123462301</v>
      </c>
      <c r="P254" s="17">
        <v>0.37698765582418903</v>
      </c>
      <c r="Q254" s="17">
        <v>0.37245080851422102</v>
      </c>
      <c r="R254" s="17"/>
      <c r="S254" s="17">
        <v>0.58743938634663795</v>
      </c>
      <c r="T254" s="17">
        <v>0.40002473801848798</v>
      </c>
      <c r="U254" s="17">
        <v>0.319705746015577</v>
      </c>
      <c r="V254" s="17">
        <v>0.36114064013098102</v>
      </c>
      <c r="W254" s="17">
        <v>0.34530394712776502</v>
      </c>
      <c r="X254" s="17">
        <v>0.447910803922836</v>
      </c>
      <c r="Y254" s="17">
        <v>0.36340417717045198</v>
      </c>
      <c r="Z254" s="17">
        <v>0.32944376443696699</v>
      </c>
      <c r="AA254" s="17">
        <v>0.39280202713461398</v>
      </c>
      <c r="AB254" s="17">
        <v>0.39693989708587202</v>
      </c>
      <c r="AC254" s="17"/>
      <c r="AD254" s="17">
        <v>0.31343676254149799</v>
      </c>
      <c r="AE254" s="17">
        <v>0.51381160453604902</v>
      </c>
      <c r="AF254" s="17">
        <v>0.37217782849369702</v>
      </c>
      <c r="AG254" s="17">
        <v>0.33657087777616201</v>
      </c>
      <c r="AH254" s="17"/>
      <c r="AI254" s="17">
        <v>0.35131614143822598</v>
      </c>
      <c r="AJ254" s="17">
        <v>0.535884393965123</v>
      </c>
      <c r="AK254" s="17">
        <v>0.32201136837753203</v>
      </c>
      <c r="AL254" s="17"/>
      <c r="AM254" s="17">
        <v>0.56717631816884195</v>
      </c>
      <c r="AN254" s="17">
        <v>0.39496384154230502</v>
      </c>
      <c r="AO254" s="17">
        <v>0.363344317061566</v>
      </c>
      <c r="AP254" s="17"/>
      <c r="AQ254" s="17">
        <v>0.32081899704179001</v>
      </c>
      <c r="AR254" s="17">
        <v>0.394482379654292</v>
      </c>
      <c r="AS254" s="17">
        <v>0.46902915570506998</v>
      </c>
      <c r="AT254" s="17">
        <v>0.59174985218123199</v>
      </c>
      <c r="AU254" s="17">
        <v>0.72300807437977399</v>
      </c>
    </row>
    <row r="255" spans="2:47" x14ac:dyDescent="0.3">
      <c r="B255" t="s">
        <v>183</v>
      </c>
      <c r="C255" s="17">
        <v>0.48923500420685301</v>
      </c>
      <c r="D255" s="17">
        <v>0.52728087733390305</v>
      </c>
      <c r="E255" s="17">
        <v>0.45126973339176002</v>
      </c>
      <c r="F255" s="17"/>
      <c r="G255" s="17">
        <v>0.36667319170484303</v>
      </c>
      <c r="H255" s="17">
        <v>0.33191728571833901</v>
      </c>
      <c r="I255" s="17">
        <v>0.39428016399897398</v>
      </c>
      <c r="J255" s="17">
        <v>0.51518404105729898</v>
      </c>
      <c r="K255" s="17">
        <v>0.59994671519682596</v>
      </c>
      <c r="L255" s="17">
        <v>0.6778970980922</v>
      </c>
      <c r="M255" s="17"/>
      <c r="N255" s="17">
        <v>0.457311542828435</v>
      </c>
      <c r="O255" s="17">
        <v>0.47699611365535899</v>
      </c>
      <c r="P255" s="17">
        <v>0.50352693239914104</v>
      </c>
      <c r="Q255" s="17">
        <v>0.51820079240807304</v>
      </c>
      <c r="R255" s="17"/>
      <c r="S255" s="17">
        <v>0.33404233437342201</v>
      </c>
      <c r="T255" s="17">
        <v>0.47911841542863698</v>
      </c>
      <c r="U255" s="17">
        <v>0.599549679221693</v>
      </c>
      <c r="V255" s="17">
        <v>0.57490470275972105</v>
      </c>
      <c r="W255" s="17">
        <v>0.52765750914754705</v>
      </c>
      <c r="X255" s="17">
        <v>0.46017111317083897</v>
      </c>
      <c r="Y255" s="17">
        <v>0.53611683833101598</v>
      </c>
      <c r="Z255" s="17">
        <v>0.53184742158166998</v>
      </c>
      <c r="AA255" s="17">
        <v>0.47475433009319201</v>
      </c>
      <c r="AB255" s="17">
        <v>0.54132708761538695</v>
      </c>
      <c r="AC255" s="17"/>
      <c r="AD255" s="17">
        <v>0.61162898637019703</v>
      </c>
      <c r="AE255" s="17">
        <v>0.41169193116054098</v>
      </c>
      <c r="AF255" s="17">
        <v>0.58743633674031304</v>
      </c>
      <c r="AG255" s="17">
        <v>0.47924756616174102</v>
      </c>
      <c r="AH255" s="17"/>
      <c r="AI255" s="17">
        <v>0.56826822950088196</v>
      </c>
      <c r="AJ255" s="17">
        <v>0.391175350603433</v>
      </c>
      <c r="AK255" s="17">
        <v>0.63907278607423001</v>
      </c>
      <c r="AL255" s="17"/>
      <c r="AM255" s="17">
        <v>0.29203762170876202</v>
      </c>
      <c r="AN255" s="17">
        <v>0.51823676877568003</v>
      </c>
      <c r="AO255" s="17">
        <v>0.59362526841650498</v>
      </c>
      <c r="AP255" s="17"/>
      <c r="AQ255" s="17">
        <v>0.57558328785017399</v>
      </c>
      <c r="AR255" s="17">
        <v>0.469830042642642</v>
      </c>
      <c r="AS255" s="17">
        <v>0.44576838962501603</v>
      </c>
      <c r="AT255" s="17">
        <v>0.345330949329063</v>
      </c>
      <c r="AU255" s="17">
        <v>0.226124077036233</v>
      </c>
    </row>
    <row r="256" spans="2:47" x14ac:dyDescent="0.3">
      <c r="B256" t="s">
        <v>94</v>
      </c>
      <c r="C256" s="17">
        <v>9.9241406996433898E-2</v>
      </c>
      <c r="D256" s="17">
        <v>8.1967598064091596E-2</v>
      </c>
      <c r="E256" s="17">
        <v>0.116209860261171</v>
      </c>
      <c r="F256" s="17"/>
      <c r="G256" s="17">
        <v>0.12847931516275399</v>
      </c>
      <c r="H256" s="17">
        <v>5.6570079865238203E-2</v>
      </c>
      <c r="I256" s="17">
        <v>0.120753008365384</v>
      </c>
      <c r="J256" s="17">
        <v>8.11875409824203E-2</v>
      </c>
      <c r="K256" s="17">
        <v>0.113600975535764</v>
      </c>
      <c r="L256" s="17">
        <v>0.102001439702202</v>
      </c>
      <c r="M256" s="17"/>
      <c r="N256" s="17">
        <v>8.6864835342657196E-2</v>
      </c>
      <c r="O256" s="17">
        <v>8.7154685110018601E-2</v>
      </c>
      <c r="P256" s="17">
        <v>0.11948541177667001</v>
      </c>
      <c r="Q256" s="17">
        <v>0.10934839907770499</v>
      </c>
      <c r="R256" s="17"/>
      <c r="S256" s="17">
        <v>7.8518279279939901E-2</v>
      </c>
      <c r="T256" s="17">
        <v>0.120856846552875</v>
      </c>
      <c r="U256" s="17">
        <v>8.0744574762730004E-2</v>
      </c>
      <c r="V256" s="17">
        <v>6.3954657109298596E-2</v>
      </c>
      <c r="W256" s="17">
        <v>0.12703854372468801</v>
      </c>
      <c r="X256" s="17">
        <v>9.1918082906325305E-2</v>
      </c>
      <c r="Y256" s="17">
        <v>0.100478984498532</v>
      </c>
      <c r="Z256" s="17">
        <v>0.138708813981363</v>
      </c>
      <c r="AA256" s="17">
        <v>0.132443642772194</v>
      </c>
      <c r="AB256" s="17">
        <v>6.1733015298741603E-2</v>
      </c>
      <c r="AC256" s="17"/>
      <c r="AD256" s="17">
        <v>7.4934251088304898E-2</v>
      </c>
      <c r="AE256" s="17">
        <v>7.4496464303410795E-2</v>
      </c>
      <c r="AF256" s="17">
        <v>4.03858347659901E-2</v>
      </c>
      <c r="AG256" s="17">
        <v>0.18418155606209599</v>
      </c>
      <c r="AH256" s="17"/>
      <c r="AI256" s="17">
        <v>8.0415629060891405E-2</v>
      </c>
      <c r="AJ256" s="17">
        <v>7.2940255431443099E-2</v>
      </c>
      <c r="AK256" s="17">
        <v>3.8915845548237397E-2</v>
      </c>
      <c r="AL256" s="17"/>
      <c r="AM256" s="17">
        <v>0.140786060122397</v>
      </c>
      <c r="AN256" s="17">
        <v>8.6799389682015796E-2</v>
      </c>
      <c r="AO256" s="17">
        <v>4.3030414521928802E-2</v>
      </c>
      <c r="AP256" s="17"/>
      <c r="AQ256" s="17">
        <v>0.103597715108037</v>
      </c>
      <c r="AR256" s="17">
        <v>0.135687577703066</v>
      </c>
      <c r="AS256" s="17">
        <v>8.5202454669913899E-2</v>
      </c>
      <c r="AT256" s="17">
        <v>6.2919198489704897E-2</v>
      </c>
      <c r="AU256" s="17">
        <v>5.0867848583992702E-2</v>
      </c>
    </row>
    <row r="257" spans="2:47" x14ac:dyDescent="0.3">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row>
    <row r="258" spans="2:47" x14ac:dyDescent="0.3">
      <c r="B258" s="6" t="s">
        <v>200</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row>
    <row r="259" spans="2:47" x14ac:dyDescent="0.3">
      <c r="B259" s="24" t="s">
        <v>79</v>
      </c>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row>
    <row r="260" spans="2:47" x14ac:dyDescent="0.3">
      <c r="B260" t="s">
        <v>192</v>
      </c>
      <c r="C260" s="17">
        <v>0.22310665209643299</v>
      </c>
      <c r="D260" s="17">
        <v>0.21447687145883601</v>
      </c>
      <c r="E260" s="17">
        <v>0.23193543688643201</v>
      </c>
      <c r="F260" s="17"/>
      <c r="G260" s="17">
        <v>0.18560903437922599</v>
      </c>
      <c r="H260" s="17">
        <v>0.18336677305075499</v>
      </c>
      <c r="I260" s="17">
        <v>0.251577532009157</v>
      </c>
      <c r="J260" s="17">
        <v>0.180297081514524</v>
      </c>
      <c r="K260" s="17">
        <v>0.22260525487997901</v>
      </c>
      <c r="L260" s="17">
        <v>0.29181071756754001</v>
      </c>
      <c r="M260" s="17"/>
      <c r="N260" s="17">
        <v>0.19762675469775601</v>
      </c>
      <c r="O260" s="17">
        <v>0.20198409639166201</v>
      </c>
      <c r="P260" s="17">
        <v>0.22664290529186101</v>
      </c>
      <c r="Q260" s="17">
        <v>0.270240918130143</v>
      </c>
      <c r="R260" s="17"/>
      <c r="S260" s="17">
        <v>0.18711411404023801</v>
      </c>
      <c r="T260" s="17">
        <v>0.194969077546852</v>
      </c>
      <c r="U260" s="17">
        <v>0.22845870284090999</v>
      </c>
      <c r="V260" s="17">
        <v>0.314245308148001</v>
      </c>
      <c r="W260" s="17">
        <v>0.190792345867313</v>
      </c>
      <c r="X260" s="17">
        <v>0.20298471011870201</v>
      </c>
      <c r="Y260" s="17">
        <v>0.200394539449917</v>
      </c>
      <c r="Z260" s="17">
        <v>0.25318724043850699</v>
      </c>
      <c r="AA260" s="17">
        <v>0.225457135786579</v>
      </c>
      <c r="AB260" s="17">
        <v>0.31234772004729799</v>
      </c>
      <c r="AC260" s="17"/>
      <c r="AD260" s="17">
        <v>0.257124398136863</v>
      </c>
      <c r="AE260" s="17">
        <v>0.187303556092802</v>
      </c>
      <c r="AF260" s="17">
        <v>0.338809828714148</v>
      </c>
      <c r="AG260" s="17">
        <v>0.17966291142573501</v>
      </c>
      <c r="AH260" s="17"/>
      <c r="AI260" s="17">
        <v>0.229506474172985</v>
      </c>
      <c r="AJ260" s="17">
        <v>0.18577961922028499</v>
      </c>
      <c r="AK260" s="17">
        <v>0.327217965414069</v>
      </c>
      <c r="AL260" s="17"/>
      <c r="AM260" s="17">
        <v>0.15831226327294901</v>
      </c>
      <c r="AN260" s="17">
        <v>0.25477706073394302</v>
      </c>
      <c r="AO260" s="17">
        <v>0.22940489189315399</v>
      </c>
      <c r="AP260" s="17"/>
      <c r="AQ260" s="17">
        <v>0.263306115006261</v>
      </c>
      <c r="AR260" s="17">
        <v>0.22812873644210399</v>
      </c>
      <c r="AS260" s="17">
        <v>0.18657156834971</v>
      </c>
      <c r="AT260" s="17">
        <v>0.170906343750238</v>
      </c>
      <c r="AU260" s="17">
        <v>0.28029823517656499</v>
      </c>
    </row>
    <row r="261" spans="2:47" x14ac:dyDescent="0.3">
      <c r="B261" t="s">
        <v>193</v>
      </c>
      <c r="C261" s="17">
        <v>0.468581834786298</v>
      </c>
      <c r="D261" s="17">
        <v>0.46817101872075301</v>
      </c>
      <c r="E261" s="17">
        <v>0.46790398259756</v>
      </c>
      <c r="F261" s="17"/>
      <c r="G261" s="17">
        <v>0.43210079435168097</v>
      </c>
      <c r="H261" s="17">
        <v>0.49694350999758202</v>
      </c>
      <c r="I261" s="17">
        <v>0.43383094412704198</v>
      </c>
      <c r="J261" s="17">
        <v>0.50443205809510205</v>
      </c>
      <c r="K261" s="17">
        <v>0.43439512000637698</v>
      </c>
      <c r="L261" s="17">
        <v>0.491721840918314</v>
      </c>
      <c r="M261" s="17"/>
      <c r="N261" s="17">
        <v>0.50724981654185497</v>
      </c>
      <c r="O261" s="17">
        <v>0.45581581027058599</v>
      </c>
      <c r="P261" s="17">
        <v>0.48350535782445397</v>
      </c>
      <c r="Q261" s="17">
        <v>0.42401607768313998</v>
      </c>
      <c r="R261" s="17"/>
      <c r="S261" s="17">
        <v>0.36419047016156397</v>
      </c>
      <c r="T261" s="17">
        <v>0.465195373419519</v>
      </c>
      <c r="U261" s="17">
        <v>0.55451267531045301</v>
      </c>
      <c r="V261" s="17">
        <v>0.47065831998136998</v>
      </c>
      <c r="W261" s="17">
        <v>0.54823916045221899</v>
      </c>
      <c r="X261" s="17">
        <v>0.53121708450180405</v>
      </c>
      <c r="Y261" s="17">
        <v>0.56097593749182895</v>
      </c>
      <c r="Z261" s="17">
        <v>0.35311492986526499</v>
      </c>
      <c r="AA261" s="17">
        <v>0.44470629003985901</v>
      </c>
      <c r="AB261" s="17">
        <v>0.402712474173956</v>
      </c>
      <c r="AC261" s="17"/>
      <c r="AD261" s="17">
        <v>0.49072117601272303</v>
      </c>
      <c r="AE261" s="17">
        <v>0.49161234541955001</v>
      </c>
      <c r="AF261" s="17">
        <v>0.46268237015151797</v>
      </c>
      <c r="AG261" s="17">
        <v>0.442179539135993</v>
      </c>
      <c r="AH261" s="17"/>
      <c r="AI261" s="17">
        <v>0.53596506564450097</v>
      </c>
      <c r="AJ261" s="17">
        <v>0.474170689827554</v>
      </c>
      <c r="AK261" s="17">
        <v>0.47232731459433902</v>
      </c>
      <c r="AL261" s="17"/>
      <c r="AM261" s="17">
        <v>0.44885014834999098</v>
      </c>
      <c r="AN261" s="17">
        <v>0.44945286366527099</v>
      </c>
      <c r="AO261" s="17">
        <v>0.51716460248357699</v>
      </c>
      <c r="AP261" s="17"/>
      <c r="AQ261" s="17">
        <v>0.45733528696428599</v>
      </c>
      <c r="AR261" s="17">
        <v>0.49985576716941399</v>
      </c>
      <c r="AS261" s="17">
        <v>0.46969544684383002</v>
      </c>
      <c r="AT261" s="17">
        <v>0.434595773156776</v>
      </c>
      <c r="AU261" s="17">
        <v>0.353953365991512</v>
      </c>
    </row>
    <row r="262" spans="2:47" x14ac:dyDescent="0.3">
      <c r="B262" t="s">
        <v>194</v>
      </c>
      <c r="C262" s="17">
        <v>0.196546778533878</v>
      </c>
      <c r="D262" s="17">
        <v>0.21669134000090701</v>
      </c>
      <c r="E262" s="17">
        <v>0.17739098495705</v>
      </c>
      <c r="F262" s="17"/>
      <c r="G262" s="17">
        <v>0.238101284996868</v>
      </c>
      <c r="H262" s="17">
        <v>0.21870481464007399</v>
      </c>
      <c r="I262" s="17">
        <v>0.19389195399368001</v>
      </c>
      <c r="J262" s="17">
        <v>0.20227439640598999</v>
      </c>
      <c r="K262" s="17">
        <v>0.208115312399413</v>
      </c>
      <c r="L262" s="17">
        <v>0.141090673033966</v>
      </c>
      <c r="M262" s="17"/>
      <c r="N262" s="17">
        <v>0.206789671682091</v>
      </c>
      <c r="O262" s="17">
        <v>0.19978270410985599</v>
      </c>
      <c r="P262" s="17">
        <v>0.17845972891902601</v>
      </c>
      <c r="Q262" s="17">
        <v>0.19798828061196</v>
      </c>
      <c r="R262" s="17"/>
      <c r="S262" s="17">
        <v>0.29796579188021799</v>
      </c>
      <c r="T262" s="17">
        <v>0.20551634376780301</v>
      </c>
      <c r="U262" s="17">
        <v>0.14012778214178501</v>
      </c>
      <c r="V262" s="17">
        <v>0.13598526578970799</v>
      </c>
      <c r="W262" s="17">
        <v>0.15625962899957499</v>
      </c>
      <c r="X262" s="17">
        <v>0.14876383964451501</v>
      </c>
      <c r="Y262" s="17">
        <v>0.176746973155959</v>
      </c>
      <c r="Z262" s="17">
        <v>0.20131039231429601</v>
      </c>
      <c r="AA262" s="17">
        <v>0.23596503822772699</v>
      </c>
      <c r="AB262" s="17">
        <v>0.171890394109036</v>
      </c>
      <c r="AC262" s="17"/>
      <c r="AD262" s="17">
        <v>0.17673794542679899</v>
      </c>
      <c r="AE262" s="17">
        <v>0.21039962587042199</v>
      </c>
      <c r="AF262" s="17">
        <v>0.138256436537916</v>
      </c>
      <c r="AG262" s="17">
        <v>0.197121575922272</v>
      </c>
      <c r="AH262" s="17"/>
      <c r="AI262" s="17">
        <v>0.16181265613816201</v>
      </c>
      <c r="AJ262" s="17">
        <v>0.231831946500826</v>
      </c>
      <c r="AK262" s="17">
        <v>0.14660985361803899</v>
      </c>
      <c r="AL262" s="17"/>
      <c r="AM262" s="17">
        <v>0.24529898791056201</v>
      </c>
      <c r="AN262" s="17">
        <v>0.192269742868488</v>
      </c>
      <c r="AO262" s="17">
        <v>0.17438323674863601</v>
      </c>
      <c r="AP262" s="17"/>
      <c r="AQ262" s="17">
        <v>0.18762667779356601</v>
      </c>
      <c r="AR262" s="17">
        <v>0.18456471493572599</v>
      </c>
      <c r="AS262" s="17">
        <v>0.19776520727681299</v>
      </c>
      <c r="AT262" s="17">
        <v>0.24784276802455099</v>
      </c>
      <c r="AU262" s="17">
        <v>0.328130093419647</v>
      </c>
    </row>
    <row r="263" spans="2:47" x14ac:dyDescent="0.3">
      <c r="B263" t="s">
        <v>195</v>
      </c>
      <c r="C263" s="17">
        <v>5.1282414792115899E-2</v>
      </c>
      <c r="D263" s="17">
        <v>4.6840959423504899E-2</v>
      </c>
      <c r="E263" s="17">
        <v>5.5697556147692298E-2</v>
      </c>
      <c r="F263" s="17"/>
      <c r="G263" s="17">
        <v>9.1910539752757994E-2</v>
      </c>
      <c r="H263" s="17">
        <v>5.3286708743255397E-2</v>
      </c>
      <c r="I263" s="17">
        <v>6.0665214376495101E-2</v>
      </c>
      <c r="J263" s="17">
        <v>4.7753948813137097E-2</v>
      </c>
      <c r="K263" s="17">
        <v>5.7509751750829799E-2</v>
      </c>
      <c r="L263" s="17">
        <v>1.4042365330087601E-2</v>
      </c>
      <c r="M263" s="17"/>
      <c r="N263" s="17">
        <v>4.2517943579866803E-2</v>
      </c>
      <c r="O263" s="17">
        <v>7.4599891850253203E-2</v>
      </c>
      <c r="P263" s="17">
        <v>4.9446025589069499E-2</v>
      </c>
      <c r="Q263" s="17">
        <v>3.91395383554052E-2</v>
      </c>
      <c r="R263" s="17"/>
      <c r="S263" s="17">
        <v>8.4916491198077801E-2</v>
      </c>
      <c r="T263" s="17">
        <v>5.6826708934708002E-2</v>
      </c>
      <c r="U263" s="17">
        <v>4.5207206811142701E-2</v>
      </c>
      <c r="V263" s="17">
        <v>3.1522015045538303E-2</v>
      </c>
      <c r="W263" s="17">
        <v>4.1956192449563501E-2</v>
      </c>
      <c r="X263" s="17">
        <v>4.6754045624907203E-2</v>
      </c>
      <c r="Y263" s="17">
        <v>2.0126032152307301E-2</v>
      </c>
      <c r="Z263" s="17">
        <v>0.12915568039917799</v>
      </c>
      <c r="AA263" s="17">
        <v>3.2437011127001397E-2</v>
      </c>
      <c r="AB263" s="17">
        <v>3.7714640164477398E-2</v>
      </c>
      <c r="AC263" s="17"/>
      <c r="AD263" s="17">
        <v>3.47472965740298E-2</v>
      </c>
      <c r="AE263" s="17">
        <v>6.0362765511681397E-2</v>
      </c>
      <c r="AF263" s="17">
        <v>3.3144474141153603E-2</v>
      </c>
      <c r="AG263" s="17">
        <v>4.6043386231632899E-2</v>
      </c>
      <c r="AH263" s="17"/>
      <c r="AI263" s="17">
        <v>3.5869349152331198E-2</v>
      </c>
      <c r="AJ263" s="17">
        <v>6.4110197269878794E-2</v>
      </c>
      <c r="AK263" s="17">
        <v>2.8374805478282299E-2</v>
      </c>
      <c r="AL263" s="17"/>
      <c r="AM263" s="17">
        <v>6.9250110608789203E-2</v>
      </c>
      <c r="AN263" s="17">
        <v>4.9626721323486299E-2</v>
      </c>
      <c r="AO263" s="17">
        <v>4.3326088427698098E-2</v>
      </c>
      <c r="AP263" s="17"/>
      <c r="AQ263" s="17">
        <v>3.8712374950448103E-2</v>
      </c>
      <c r="AR263" s="17">
        <v>3.2226343930763901E-2</v>
      </c>
      <c r="AS263" s="17">
        <v>8.2358231544199703E-2</v>
      </c>
      <c r="AT263" s="17">
        <v>4.1427284757375997E-2</v>
      </c>
      <c r="AU263" s="17">
        <v>0</v>
      </c>
    </row>
    <row r="264" spans="2:47" x14ac:dyDescent="0.3">
      <c r="B264" t="s">
        <v>196</v>
      </c>
      <c r="C264" s="17">
        <v>1.53080906327933E-2</v>
      </c>
      <c r="D264" s="17">
        <v>1.48553932879434E-2</v>
      </c>
      <c r="E264" s="17">
        <v>1.5778529687583E-2</v>
      </c>
      <c r="F264" s="17"/>
      <c r="G264" s="17">
        <v>2.6760536630164498E-2</v>
      </c>
      <c r="H264" s="17">
        <v>2.29416796736252E-2</v>
      </c>
      <c r="I264" s="17">
        <v>2.3302585297357001E-2</v>
      </c>
      <c r="J264" s="17">
        <v>1.1533938295932E-2</v>
      </c>
      <c r="K264" s="17">
        <v>6.38651604272991E-3</v>
      </c>
      <c r="L264" s="17">
        <v>4.2199309953611496E-3</v>
      </c>
      <c r="M264" s="17"/>
      <c r="N264" s="17">
        <v>1.4206797355110301E-2</v>
      </c>
      <c r="O264" s="17">
        <v>2.0710322367710199E-2</v>
      </c>
      <c r="P264" s="17">
        <v>1.87380601231407E-2</v>
      </c>
      <c r="Q264" s="17">
        <v>8.1669550295274101E-3</v>
      </c>
      <c r="R264" s="17"/>
      <c r="S264" s="17">
        <v>2.7776832919069901E-2</v>
      </c>
      <c r="T264" s="17">
        <v>1.40146048405013E-2</v>
      </c>
      <c r="U264" s="17">
        <v>9.9700107008123904E-3</v>
      </c>
      <c r="V264" s="17">
        <v>0</v>
      </c>
      <c r="W264" s="17">
        <v>1.18868076919133E-2</v>
      </c>
      <c r="X264" s="17">
        <v>8.2929928219190492E-3</v>
      </c>
      <c r="Y264" s="17">
        <v>0</v>
      </c>
      <c r="Z264" s="17">
        <v>2.3472618775975802E-2</v>
      </c>
      <c r="AA264" s="17">
        <v>2.1177193585370801E-2</v>
      </c>
      <c r="AB264" s="17">
        <v>4.2266028769632702E-2</v>
      </c>
      <c r="AC264" s="17"/>
      <c r="AD264" s="17">
        <v>4.8487408427896096E-3</v>
      </c>
      <c r="AE264" s="17">
        <v>2.2812756915151E-2</v>
      </c>
      <c r="AF264" s="17">
        <v>7.0516910913872898E-3</v>
      </c>
      <c r="AG264" s="17">
        <v>2.17759638196518E-2</v>
      </c>
      <c r="AH264" s="17"/>
      <c r="AI264" s="17">
        <v>0</v>
      </c>
      <c r="AJ264" s="17">
        <v>2.5428996908579998E-2</v>
      </c>
      <c r="AK264" s="17">
        <v>8.5825206985449803E-3</v>
      </c>
      <c r="AL264" s="17"/>
      <c r="AM264" s="17">
        <v>2.45267876718347E-2</v>
      </c>
      <c r="AN264" s="17">
        <v>1.23064684857036E-2</v>
      </c>
      <c r="AO264" s="17">
        <v>1.5895730288472201E-2</v>
      </c>
      <c r="AP264" s="17"/>
      <c r="AQ264" s="17">
        <v>1.16081362093171E-2</v>
      </c>
      <c r="AR264" s="17">
        <v>3.8103676265831901E-3</v>
      </c>
      <c r="AS264" s="17">
        <v>1.50582123787867E-2</v>
      </c>
      <c r="AT264" s="17">
        <v>6.0945601499215699E-2</v>
      </c>
      <c r="AU264" s="17">
        <v>3.7618305412276398E-2</v>
      </c>
    </row>
    <row r="265" spans="2:47" x14ac:dyDescent="0.3">
      <c r="B265" t="s">
        <v>94</v>
      </c>
      <c r="C265" s="17">
        <v>4.5174229158481599E-2</v>
      </c>
      <c r="D265" s="17">
        <v>3.89644171080561E-2</v>
      </c>
      <c r="E265" s="17">
        <v>5.1293509723682899E-2</v>
      </c>
      <c r="F265" s="17"/>
      <c r="G265" s="17">
        <v>2.5517809889302901E-2</v>
      </c>
      <c r="H265" s="17">
        <v>2.4756513894708398E-2</v>
      </c>
      <c r="I265" s="17">
        <v>3.67317701962682E-2</v>
      </c>
      <c r="J265" s="17">
        <v>5.3708576875315397E-2</v>
      </c>
      <c r="K265" s="17">
        <v>7.0988044920670804E-2</v>
      </c>
      <c r="L265" s="17">
        <v>5.7114472154731803E-2</v>
      </c>
      <c r="M265" s="17"/>
      <c r="N265" s="17">
        <v>3.1609016143320699E-2</v>
      </c>
      <c r="O265" s="17">
        <v>4.7107175009933097E-2</v>
      </c>
      <c r="P265" s="17">
        <v>4.3207922252448197E-2</v>
      </c>
      <c r="Q265" s="17">
        <v>6.0448230189824897E-2</v>
      </c>
      <c r="R265" s="17"/>
      <c r="S265" s="17">
        <v>3.8036299800832299E-2</v>
      </c>
      <c r="T265" s="17">
        <v>6.3477891490616001E-2</v>
      </c>
      <c r="U265" s="17">
        <v>2.17236221948965E-2</v>
      </c>
      <c r="V265" s="17">
        <v>4.7589091035383099E-2</v>
      </c>
      <c r="W265" s="17">
        <v>5.0865864539416702E-2</v>
      </c>
      <c r="X265" s="17">
        <v>6.1987327288152899E-2</v>
      </c>
      <c r="Y265" s="17">
        <v>4.1756517749988002E-2</v>
      </c>
      <c r="Z265" s="17">
        <v>3.9759138206778399E-2</v>
      </c>
      <c r="AA265" s="17">
        <v>4.0257331233462798E-2</v>
      </c>
      <c r="AB265" s="17">
        <v>3.3068742735599899E-2</v>
      </c>
      <c r="AC265" s="17"/>
      <c r="AD265" s="17">
        <v>3.58204430067951E-2</v>
      </c>
      <c r="AE265" s="17">
        <v>2.75089501903935E-2</v>
      </c>
      <c r="AF265" s="17">
        <v>2.00551993638764E-2</v>
      </c>
      <c r="AG265" s="17">
        <v>0.113216623464716</v>
      </c>
      <c r="AH265" s="17"/>
      <c r="AI265" s="17">
        <v>3.6846454892020597E-2</v>
      </c>
      <c r="AJ265" s="17">
        <v>1.8678550272877199E-2</v>
      </c>
      <c r="AK265" s="17">
        <v>1.6887540196725399E-2</v>
      </c>
      <c r="AL265" s="17"/>
      <c r="AM265" s="17">
        <v>5.3761702185873901E-2</v>
      </c>
      <c r="AN265" s="17">
        <v>4.1567142923108501E-2</v>
      </c>
      <c r="AO265" s="17">
        <v>1.98254501584629E-2</v>
      </c>
      <c r="AP265" s="17"/>
      <c r="AQ265" s="17">
        <v>4.1411409076120502E-2</v>
      </c>
      <c r="AR265" s="17">
        <v>5.1414069895408802E-2</v>
      </c>
      <c r="AS265" s="17">
        <v>4.8551333606661203E-2</v>
      </c>
      <c r="AT265" s="17">
        <v>4.4282228811843398E-2</v>
      </c>
      <c r="AU265" s="17">
        <v>0</v>
      </c>
    </row>
    <row r="266" spans="2:47" x14ac:dyDescent="0.3">
      <c r="B266" t="s">
        <v>197</v>
      </c>
      <c r="C266" s="17">
        <v>0.69168848688273199</v>
      </c>
      <c r="D266" s="17">
        <v>0.68264789017958905</v>
      </c>
      <c r="E266" s="17">
        <v>0.69983941948399198</v>
      </c>
      <c r="F266" s="17"/>
      <c r="G266" s="17">
        <v>0.61770982873090696</v>
      </c>
      <c r="H266" s="17">
        <v>0.68031028304833696</v>
      </c>
      <c r="I266" s="17">
        <v>0.68540847613620004</v>
      </c>
      <c r="J266" s="17">
        <v>0.684729139609626</v>
      </c>
      <c r="K266" s="17">
        <v>0.65700037488635599</v>
      </c>
      <c r="L266" s="17">
        <v>0.78353255848585301</v>
      </c>
      <c r="M266" s="17"/>
      <c r="N266" s="17">
        <v>0.70487657123961101</v>
      </c>
      <c r="O266" s="17">
        <v>0.65779990666224697</v>
      </c>
      <c r="P266" s="17">
        <v>0.71014826311631496</v>
      </c>
      <c r="Q266" s="17">
        <v>0.69425699581328304</v>
      </c>
      <c r="R266" s="17"/>
      <c r="S266" s="17">
        <v>0.55130458420180195</v>
      </c>
      <c r="T266" s="17">
        <v>0.660164450966372</v>
      </c>
      <c r="U266" s="17">
        <v>0.78297137815136297</v>
      </c>
      <c r="V266" s="17">
        <v>0.78490362812936998</v>
      </c>
      <c r="W266" s="17">
        <v>0.73903150631953196</v>
      </c>
      <c r="X266" s="17">
        <v>0.73420179462050605</v>
      </c>
      <c r="Y266" s="17">
        <v>0.76137047694174598</v>
      </c>
      <c r="Z266" s="17">
        <v>0.60630217030377198</v>
      </c>
      <c r="AA266" s="17">
        <v>0.67016342582643795</v>
      </c>
      <c r="AB266" s="17">
        <v>0.715060194221254</v>
      </c>
      <c r="AC266" s="17"/>
      <c r="AD266" s="17">
        <v>0.74784557414958697</v>
      </c>
      <c r="AE266" s="17">
        <v>0.67891590151235204</v>
      </c>
      <c r="AF266" s="17">
        <v>0.80149219886566603</v>
      </c>
      <c r="AG266" s="17">
        <v>0.62184245056172804</v>
      </c>
      <c r="AH266" s="17"/>
      <c r="AI266" s="17">
        <v>0.76547153981748595</v>
      </c>
      <c r="AJ266" s="17">
        <v>0.65995030904783802</v>
      </c>
      <c r="AK266" s="17">
        <v>0.79954528000840797</v>
      </c>
      <c r="AL266" s="17"/>
      <c r="AM266" s="17">
        <v>0.60716241162294005</v>
      </c>
      <c r="AN266" s="17">
        <v>0.70422992439921395</v>
      </c>
      <c r="AO266" s="17">
        <v>0.74656949437673104</v>
      </c>
      <c r="AP266" s="17"/>
      <c r="AQ266" s="17">
        <v>0.72064140197054805</v>
      </c>
      <c r="AR266" s="17">
        <v>0.72798450361151801</v>
      </c>
      <c r="AS266" s="17">
        <v>0.65626701519354003</v>
      </c>
      <c r="AT266" s="17">
        <v>0.60550211690701405</v>
      </c>
      <c r="AU266" s="17">
        <v>0.63425160116807699</v>
      </c>
    </row>
    <row r="267" spans="2:47" x14ac:dyDescent="0.3">
      <c r="B267" t="s">
        <v>198</v>
      </c>
      <c r="C267" s="17">
        <v>6.6590505424909199E-2</v>
      </c>
      <c r="D267" s="17">
        <v>6.1696352711448299E-2</v>
      </c>
      <c r="E267" s="17">
        <v>7.1476085835275302E-2</v>
      </c>
      <c r="F267" s="17"/>
      <c r="G267" s="17">
        <v>0.118671076382923</v>
      </c>
      <c r="H267" s="17">
        <v>7.6228388416880705E-2</v>
      </c>
      <c r="I267" s="17">
        <v>8.3967799673852206E-2</v>
      </c>
      <c r="J267" s="17">
        <v>5.9287887109069203E-2</v>
      </c>
      <c r="K267" s="17">
        <v>6.3896267793559794E-2</v>
      </c>
      <c r="L267" s="17">
        <v>1.8262296325448801E-2</v>
      </c>
      <c r="M267" s="17"/>
      <c r="N267" s="17">
        <v>5.6724740934977098E-2</v>
      </c>
      <c r="O267" s="17">
        <v>9.5310214217963402E-2</v>
      </c>
      <c r="P267" s="17">
        <v>6.8184085712210296E-2</v>
      </c>
      <c r="Q267" s="17">
        <v>4.7306493384932598E-2</v>
      </c>
      <c r="R267" s="17"/>
      <c r="S267" s="17">
        <v>0.112693324117148</v>
      </c>
      <c r="T267" s="17">
        <v>7.0841313775209303E-2</v>
      </c>
      <c r="U267" s="17">
        <v>5.5177217511955097E-2</v>
      </c>
      <c r="V267" s="17">
        <v>3.1522015045538303E-2</v>
      </c>
      <c r="W267" s="17">
        <v>5.3843000141476798E-2</v>
      </c>
      <c r="X267" s="17">
        <v>5.5047038446826201E-2</v>
      </c>
      <c r="Y267" s="17">
        <v>2.0126032152307301E-2</v>
      </c>
      <c r="Z267" s="17">
        <v>0.152628299175153</v>
      </c>
      <c r="AA267" s="17">
        <v>5.3614204712372202E-2</v>
      </c>
      <c r="AB267" s="17">
        <v>7.99806689341101E-2</v>
      </c>
      <c r="AC267" s="17"/>
      <c r="AD267" s="17">
        <v>3.9596037416819399E-2</v>
      </c>
      <c r="AE267" s="17">
        <v>8.3175522426832293E-2</v>
      </c>
      <c r="AF267" s="17">
        <v>4.0196165232540902E-2</v>
      </c>
      <c r="AG267" s="17">
        <v>6.7819350051284699E-2</v>
      </c>
      <c r="AH267" s="17"/>
      <c r="AI267" s="17">
        <v>3.5869349152331198E-2</v>
      </c>
      <c r="AJ267" s="17">
        <v>8.9539194178458806E-2</v>
      </c>
      <c r="AK267" s="17">
        <v>3.6957326176827301E-2</v>
      </c>
      <c r="AL267" s="17"/>
      <c r="AM267" s="17">
        <v>9.3776898280623799E-2</v>
      </c>
      <c r="AN267" s="17">
        <v>6.1933189809189902E-2</v>
      </c>
      <c r="AO267" s="17">
        <v>5.9221818716170299E-2</v>
      </c>
      <c r="AP267" s="17"/>
      <c r="AQ267" s="17">
        <v>5.0320511159765199E-2</v>
      </c>
      <c r="AR267" s="17">
        <v>3.6036711557347098E-2</v>
      </c>
      <c r="AS267" s="17">
        <v>9.7416443922986401E-2</v>
      </c>
      <c r="AT267" s="17">
        <v>0.10237288625659199</v>
      </c>
      <c r="AU267" s="17">
        <v>3.7618305412276398E-2</v>
      </c>
    </row>
    <row r="268" spans="2:47" x14ac:dyDescent="0.3">
      <c r="B268" t="s">
        <v>143</v>
      </c>
      <c r="C268" s="17">
        <v>0.62509798145782203</v>
      </c>
      <c r="D268" s="17">
        <v>0.62095153746814002</v>
      </c>
      <c r="E268" s="17">
        <v>0.62836333364871699</v>
      </c>
      <c r="F268" s="17"/>
      <c r="G268" s="17">
        <v>0.499038752347984</v>
      </c>
      <c r="H268" s="17">
        <v>0.60408189463145601</v>
      </c>
      <c r="I268" s="17">
        <v>0.601440676462347</v>
      </c>
      <c r="J268" s="17">
        <v>0.62544125250055604</v>
      </c>
      <c r="K268" s="17">
        <v>0.59310410709279604</v>
      </c>
      <c r="L268" s="17">
        <v>0.76527026216040495</v>
      </c>
      <c r="M268" s="17"/>
      <c r="N268" s="17">
        <v>0.64815183030463397</v>
      </c>
      <c r="O268" s="17">
        <v>0.56248969244428404</v>
      </c>
      <c r="P268" s="17">
        <v>0.64196417740410505</v>
      </c>
      <c r="Q268" s="17">
        <v>0.64695050242834995</v>
      </c>
      <c r="R268" s="17"/>
      <c r="S268" s="17">
        <v>0.43861126008465401</v>
      </c>
      <c r="T268" s="17">
        <v>0.58932313719116203</v>
      </c>
      <c r="U268" s="17">
        <v>0.72779416063940805</v>
      </c>
      <c r="V268" s="17">
        <v>0.753381613083832</v>
      </c>
      <c r="W268" s="17">
        <v>0.68518850617805505</v>
      </c>
      <c r="X268" s="17">
        <v>0.67915475617368004</v>
      </c>
      <c r="Y268" s="17">
        <v>0.74124444478943896</v>
      </c>
      <c r="Z268" s="17">
        <v>0.45367387112861901</v>
      </c>
      <c r="AA268" s="17">
        <v>0.61654922111406496</v>
      </c>
      <c r="AB268" s="17">
        <v>0.63507952528714395</v>
      </c>
      <c r="AC268" s="17"/>
      <c r="AD268" s="17">
        <v>0.70824953673276703</v>
      </c>
      <c r="AE268" s="17">
        <v>0.59574037908552002</v>
      </c>
      <c r="AF268" s="17">
        <v>0.76129603363312504</v>
      </c>
      <c r="AG268" s="17">
        <v>0.55402310051044301</v>
      </c>
      <c r="AH268" s="17"/>
      <c r="AI268" s="17">
        <v>0.72960219066515497</v>
      </c>
      <c r="AJ268" s="17">
        <v>0.57041111486938001</v>
      </c>
      <c r="AK268" s="17">
        <v>0.76258795383158096</v>
      </c>
      <c r="AL268" s="17"/>
      <c r="AM268" s="17">
        <v>0.51338551334231597</v>
      </c>
      <c r="AN268" s="17">
        <v>0.64229673459002401</v>
      </c>
      <c r="AO268" s="17">
        <v>0.68734767566056099</v>
      </c>
      <c r="AP268" s="17"/>
      <c r="AQ268" s="17">
        <v>0.67032089081078305</v>
      </c>
      <c r="AR268" s="17">
        <v>0.69194779205417101</v>
      </c>
      <c r="AS268" s="17">
        <v>0.55885057127055304</v>
      </c>
      <c r="AT268" s="17">
        <v>0.50312923065042203</v>
      </c>
      <c r="AU268" s="17">
        <v>0.59663329575580104</v>
      </c>
    </row>
    <row r="269" spans="2:47" x14ac:dyDescent="0.3">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row>
    <row r="270" spans="2:47" x14ac:dyDescent="0.3">
      <c r="B270" s="6" t="s">
        <v>201</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row>
    <row r="271" spans="2:47" x14ac:dyDescent="0.3">
      <c r="B271" s="24" t="s">
        <v>79</v>
      </c>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row>
    <row r="272" spans="2:47" x14ac:dyDescent="0.3">
      <c r="B272" t="s">
        <v>192</v>
      </c>
      <c r="C272" s="17">
        <v>0.143121438529838</v>
      </c>
      <c r="D272" s="17">
        <v>0.16328689885046199</v>
      </c>
      <c r="E272" s="17">
        <v>0.12383712194160799</v>
      </c>
      <c r="F272" s="17"/>
      <c r="G272" s="17">
        <v>0.12379712549603999</v>
      </c>
      <c r="H272" s="17">
        <v>0.18683179566268701</v>
      </c>
      <c r="I272" s="17">
        <v>0.12807717845021599</v>
      </c>
      <c r="J272" s="17">
        <v>0.12254508956374</v>
      </c>
      <c r="K272" s="17">
        <v>0.117596114001029</v>
      </c>
      <c r="L272" s="17">
        <v>0.166574191509748</v>
      </c>
      <c r="M272" s="17"/>
      <c r="N272" s="17">
        <v>0.15203502584419101</v>
      </c>
      <c r="O272" s="17">
        <v>8.0636180838064994E-2</v>
      </c>
      <c r="P272" s="17">
        <v>0.18537949922114</v>
      </c>
      <c r="Q272" s="17">
        <v>0.16017641763745399</v>
      </c>
      <c r="R272" s="17"/>
      <c r="S272" s="17">
        <v>0.14619797276109101</v>
      </c>
      <c r="T272" s="17">
        <v>7.7085878277650496E-2</v>
      </c>
      <c r="U272" s="17">
        <v>0.122660663696169</v>
      </c>
      <c r="V272" s="17">
        <v>0.14603766890323799</v>
      </c>
      <c r="W272" s="17">
        <v>0.15534714700647201</v>
      </c>
      <c r="X272" s="17">
        <v>0.14679565799635999</v>
      </c>
      <c r="Y272" s="17">
        <v>0.175103202777001</v>
      </c>
      <c r="Z272" s="17">
        <v>0.107131491600906</v>
      </c>
      <c r="AA272" s="17">
        <v>0.188488502667221</v>
      </c>
      <c r="AB272" s="17">
        <v>0.187342726420475</v>
      </c>
      <c r="AC272" s="17"/>
      <c r="AD272" s="17">
        <v>0.163874679561514</v>
      </c>
      <c r="AE272" s="17">
        <v>0.15021176432333799</v>
      </c>
      <c r="AF272" s="17">
        <v>0.196741556243368</v>
      </c>
      <c r="AG272" s="17">
        <v>7.9029981995798096E-2</v>
      </c>
      <c r="AH272" s="17"/>
      <c r="AI272" s="17">
        <v>0.16166793265201199</v>
      </c>
      <c r="AJ272" s="17">
        <v>0.172722848267686</v>
      </c>
      <c r="AK272" s="17">
        <v>0.169575938613134</v>
      </c>
      <c r="AL272" s="17"/>
      <c r="AM272" s="17">
        <v>7.2227765560634899E-2</v>
      </c>
      <c r="AN272" s="17">
        <v>0.144284917817664</v>
      </c>
      <c r="AO272" s="17">
        <v>0.190349783461637</v>
      </c>
      <c r="AP272" s="17"/>
      <c r="AQ272" s="17">
        <v>0.14302627007058699</v>
      </c>
      <c r="AR272" s="17">
        <v>0.125005366505682</v>
      </c>
      <c r="AS272" s="17">
        <v>0.135915062981079</v>
      </c>
      <c r="AT272" s="17">
        <v>0.176717295922908</v>
      </c>
      <c r="AU272" s="17">
        <v>0.24613774944387001</v>
      </c>
    </row>
    <row r="273" spans="2:47" x14ac:dyDescent="0.3">
      <c r="B273" t="s">
        <v>193</v>
      </c>
      <c r="C273" s="17">
        <v>0.20139422201496801</v>
      </c>
      <c r="D273" s="17">
        <v>0.20692688190825601</v>
      </c>
      <c r="E273" s="17">
        <v>0.19643177598081701</v>
      </c>
      <c r="F273" s="17"/>
      <c r="G273" s="17">
        <v>0.19508115453347499</v>
      </c>
      <c r="H273" s="17">
        <v>0.27298389412316798</v>
      </c>
      <c r="I273" s="17">
        <v>0.122012195048019</v>
      </c>
      <c r="J273" s="17">
        <v>0.20647153489192299</v>
      </c>
      <c r="K273" s="17">
        <v>0.207643422666099</v>
      </c>
      <c r="L273" s="17">
        <v>0.20365282785053701</v>
      </c>
      <c r="M273" s="17"/>
      <c r="N273" s="17">
        <v>0.19204839686911099</v>
      </c>
      <c r="O273" s="17">
        <v>0.19355900068380999</v>
      </c>
      <c r="P273" s="17">
        <v>0.21018429821103901</v>
      </c>
      <c r="Q273" s="17">
        <v>0.21206038405854699</v>
      </c>
      <c r="R273" s="17"/>
      <c r="S273" s="17">
        <v>0.20702481895263999</v>
      </c>
      <c r="T273" s="17">
        <v>0.204141965242323</v>
      </c>
      <c r="U273" s="17">
        <v>0.20595428666093599</v>
      </c>
      <c r="V273" s="17">
        <v>0.18925104763985201</v>
      </c>
      <c r="W273" s="17">
        <v>0.179539115099559</v>
      </c>
      <c r="X273" s="17">
        <v>0.17129548566886299</v>
      </c>
      <c r="Y273" s="17">
        <v>0.25330065251091</v>
      </c>
      <c r="Z273" s="17">
        <v>0.21906833119414901</v>
      </c>
      <c r="AA273" s="17">
        <v>0.18125838671248801</v>
      </c>
      <c r="AB273" s="17">
        <v>0.22553773466955801</v>
      </c>
      <c r="AC273" s="17"/>
      <c r="AD273" s="17">
        <v>0.24980793200568599</v>
      </c>
      <c r="AE273" s="17">
        <v>0.19790776203923899</v>
      </c>
      <c r="AF273" s="17">
        <v>0.220977528436998</v>
      </c>
      <c r="AG273" s="17">
        <v>0.139708245072721</v>
      </c>
      <c r="AH273" s="17"/>
      <c r="AI273" s="17">
        <v>0.26120834838917201</v>
      </c>
      <c r="AJ273" s="17">
        <v>0.19925031917792899</v>
      </c>
      <c r="AK273" s="17">
        <v>0.19723176498738601</v>
      </c>
      <c r="AL273" s="17"/>
      <c r="AM273" s="17">
        <v>0.117075649374223</v>
      </c>
      <c r="AN273" s="17">
        <v>0.23013786482859999</v>
      </c>
      <c r="AO273" s="17">
        <v>0.23518335788982001</v>
      </c>
      <c r="AP273" s="17"/>
      <c r="AQ273" s="17">
        <v>0.229471981137264</v>
      </c>
      <c r="AR273" s="17">
        <v>0.18515695804777599</v>
      </c>
      <c r="AS273" s="17">
        <v>0.16863996200564499</v>
      </c>
      <c r="AT273" s="17">
        <v>0.243125686609347</v>
      </c>
      <c r="AU273" s="17">
        <v>0.148467552741185</v>
      </c>
    </row>
    <row r="274" spans="2:47" x14ac:dyDescent="0.3">
      <c r="B274" t="s">
        <v>194</v>
      </c>
      <c r="C274" s="17">
        <v>0.249905636528264</v>
      </c>
      <c r="D274" s="17">
        <v>0.27122410823672699</v>
      </c>
      <c r="E274" s="17">
        <v>0.22769250434551</v>
      </c>
      <c r="F274" s="17"/>
      <c r="G274" s="17">
        <v>0.210824299972872</v>
      </c>
      <c r="H274" s="17">
        <v>0.16406966202888701</v>
      </c>
      <c r="I274" s="17">
        <v>0.243779756391479</v>
      </c>
      <c r="J274" s="17">
        <v>0.24908385431115301</v>
      </c>
      <c r="K274" s="17">
        <v>0.243782950401219</v>
      </c>
      <c r="L274" s="17">
        <v>0.35451441556542901</v>
      </c>
      <c r="M274" s="17"/>
      <c r="N274" s="17">
        <v>0.24689611898934999</v>
      </c>
      <c r="O274" s="17">
        <v>0.21308381554863301</v>
      </c>
      <c r="P274" s="17">
        <v>0.27094868254844301</v>
      </c>
      <c r="Q274" s="17">
        <v>0.27032996862665498</v>
      </c>
      <c r="R274" s="17"/>
      <c r="S274" s="17">
        <v>0.24997352273725601</v>
      </c>
      <c r="T274" s="17">
        <v>0.28187804761005603</v>
      </c>
      <c r="U274" s="17">
        <v>0.26810627644256402</v>
      </c>
      <c r="V274" s="17">
        <v>0.26574752824790798</v>
      </c>
      <c r="W274" s="17">
        <v>0.27758227744680702</v>
      </c>
      <c r="X274" s="17">
        <v>0.188460658996527</v>
      </c>
      <c r="Y274" s="17">
        <v>0.19620858965685201</v>
      </c>
      <c r="Z274" s="17">
        <v>0.27425598755369701</v>
      </c>
      <c r="AA274" s="17">
        <v>0.279875318119234</v>
      </c>
      <c r="AB274" s="17">
        <v>0.18112356985690101</v>
      </c>
      <c r="AC274" s="17"/>
      <c r="AD274" s="17">
        <v>0.25312661470219799</v>
      </c>
      <c r="AE274" s="17">
        <v>0.22994906245057301</v>
      </c>
      <c r="AF274" s="17">
        <v>0.27944313072892502</v>
      </c>
      <c r="AG274" s="17">
        <v>0.30369280774555601</v>
      </c>
      <c r="AH274" s="17"/>
      <c r="AI274" s="17">
        <v>0.239380244745863</v>
      </c>
      <c r="AJ274" s="17">
        <v>0.24036270836809501</v>
      </c>
      <c r="AK274" s="17">
        <v>0.266150284530631</v>
      </c>
      <c r="AL274" s="17"/>
      <c r="AM274" s="17">
        <v>0.20380559292696901</v>
      </c>
      <c r="AN274" s="17">
        <v>0.25935658831318198</v>
      </c>
      <c r="AO274" s="17">
        <v>0.25914371087905502</v>
      </c>
      <c r="AP274" s="17"/>
      <c r="AQ274" s="17">
        <v>0.27544667118698501</v>
      </c>
      <c r="AR274" s="17">
        <v>0.27151053394954899</v>
      </c>
      <c r="AS274" s="17">
        <v>0.212043683956748</v>
      </c>
      <c r="AT274" s="17">
        <v>0.22492796292498199</v>
      </c>
      <c r="AU274" s="17">
        <v>0.14449657222371601</v>
      </c>
    </row>
    <row r="275" spans="2:47" x14ac:dyDescent="0.3">
      <c r="B275" t="s">
        <v>195</v>
      </c>
      <c r="C275" s="17">
        <v>0.24222434509073701</v>
      </c>
      <c r="D275" s="17">
        <v>0.20924587572984299</v>
      </c>
      <c r="E275" s="17">
        <v>0.27472672355574901</v>
      </c>
      <c r="F275" s="17"/>
      <c r="G275" s="17">
        <v>0.25955224020020401</v>
      </c>
      <c r="H275" s="17">
        <v>0.26963687031384198</v>
      </c>
      <c r="I275" s="17">
        <v>0.24854122454536501</v>
      </c>
      <c r="J275" s="17">
        <v>0.26892816032684402</v>
      </c>
      <c r="K275" s="17">
        <v>0.28878362340785901</v>
      </c>
      <c r="L275" s="17">
        <v>0.15071350867302599</v>
      </c>
      <c r="M275" s="17"/>
      <c r="N275" s="17">
        <v>0.24469770852726699</v>
      </c>
      <c r="O275" s="17">
        <v>0.30199201732792003</v>
      </c>
      <c r="P275" s="17">
        <v>0.21254361707877201</v>
      </c>
      <c r="Q275" s="17">
        <v>0.203806060540905</v>
      </c>
      <c r="R275" s="17"/>
      <c r="S275" s="17">
        <v>0.21644397166600601</v>
      </c>
      <c r="T275" s="17">
        <v>0.26026003479318099</v>
      </c>
      <c r="U275" s="17">
        <v>0.270078179761989</v>
      </c>
      <c r="V275" s="17">
        <v>0.28566858089629099</v>
      </c>
      <c r="W275" s="17">
        <v>0.212589249334972</v>
      </c>
      <c r="X275" s="17">
        <v>0.24486511150260101</v>
      </c>
      <c r="Y275" s="17">
        <v>0.252723847068614</v>
      </c>
      <c r="Z275" s="17">
        <v>0.19376208225503699</v>
      </c>
      <c r="AA275" s="17">
        <v>0.23604133590165099</v>
      </c>
      <c r="AB275" s="17">
        <v>0.21752167005540701</v>
      </c>
      <c r="AC275" s="17"/>
      <c r="AD275" s="17">
        <v>0.194743347778771</v>
      </c>
      <c r="AE275" s="17">
        <v>0.25323333007141702</v>
      </c>
      <c r="AF275" s="17">
        <v>0.19777335421825201</v>
      </c>
      <c r="AG275" s="17">
        <v>0.24024332777278601</v>
      </c>
      <c r="AH275" s="17"/>
      <c r="AI275" s="17">
        <v>0.20229356125790099</v>
      </c>
      <c r="AJ275" s="17">
        <v>0.22358340420146899</v>
      </c>
      <c r="AK275" s="17">
        <v>0.24275068696854701</v>
      </c>
      <c r="AL275" s="17"/>
      <c r="AM275" s="17">
        <v>0.30589482026412301</v>
      </c>
      <c r="AN275" s="17">
        <v>0.234336553124768</v>
      </c>
      <c r="AO275" s="17">
        <v>0.224472995936145</v>
      </c>
      <c r="AP275" s="17"/>
      <c r="AQ275" s="17">
        <v>0.18187747103992299</v>
      </c>
      <c r="AR275" s="17">
        <v>0.27506170369942501</v>
      </c>
      <c r="AS275" s="17">
        <v>0.30454177384069397</v>
      </c>
      <c r="AT275" s="17">
        <v>0.212188043356491</v>
      </c>
      <c r="AU275" s="17">
        <v>0.19934963823322199</v>
      </c>
    </row>
    <row r="276" spans="2:47" x14ac:dyDescent="0.3">
      <c r="B276" t="s">
        <v>196</v>
      </c>
      <c r="C276" s="17">
        <v>0.11549007465298</v>
      </c>
      <c r="D276" s="17">
        <v>0.11002013254101201</v>
      </c>
      <c r="E276" s="17">
        <v>0.121033632019276</v>
      </c>
      <c r="F276" s="17"/>
      <c r="G276" s="17">
        <v>0.175677824038488</v>
      </c>
      <c r="H276" s="17">
        <v>0.100915501628873</v>
      </c>
      <c r="I276" s="17">
        <v>0.19162631421615001</v>
      </c>
      <c r="J276" s="17">
        <v>0.11464221672649701</v>
      </c>
      <c r="K276" s="17">
        <v>7.96583301818342E-2</v>
      </c>
      <c r="L276" s="17">
        <v>5.0927307676567099E-2</v>
      </c>
      <c r="M276" s="17"/>
      <c r="N276" s="17">
        <v>0.14457490758821501</v>
      </c>
      <c r="O276" s="17">
        <v>0.16729459534247201</v>
      </c>
      <c r="P276" s="17">
        <v>6.9670293709350198E-2</v>
      </c>
      <c r="Q276" s="17">
        <v>7.2832962289310604E-2</v>
      </c>
      <c r="R276" s="17"/>
      <c r="S276" s="17">
        <v>0.14933745713323901</v>
      </c>
      <c r="T276" s="17">
        <v>9.9069781863728501E-2</v>
      </c>
      <c r="U276" s="17">
        <v>9.9000421308220996E-2</v>
      </c>
      <c r="V276" s="17">
        <v>9.5224616259026104E-2</v>
      </c>
      <c r="W276" s="17">
        <v>0.111001661628661</v>
      </c>
      <c r="X276" s="17">
        <v>0.17371685536137199</v>
      </c>
      <c r="Y276" s="17">
        <v>6.1632584961579001E-2</v>
      </c>
      <c r="Z276" s="17">
        <v>0.147602240680441</v>
      </c>
      <c r="AA276" s="17">
        <v>7.7401179676936202E-2</v>
      </c>
      <c r="AB276" s="17">
        <v>0.171337828544886</v>
      </c>
      <c r="AC276" s="17"/>
      <c r="AD276" s="17">
        <v>8.72509531854328E-2</v>
      </c>
      <c r="AE276" s="17">
        <v>0.137014104578666</v>
      </c>
      <c r="AF276" s="17">
        <v>7.5908486848742504E-2</v>
      </c>
      <c r="AG276" s="17">
        <v>0.147470823911588</v>
      </c>
      <c r="AH276" s="17"/>
      <c r="AI276" s="17">
        <v>8.8064575379815699E-2</v>
      </c>
      <c r="AJ276" s="17">
        <v>0.143747576765447</v>
      </c>
      <c r="AK276" s="17">
        <v>8.8383069802653494E-2</v>
      </c>
      <c r="AL276" s="17"/>
      <c r="AM276" s="17">
        <v>0.26268507548922998</v>
      </c>
      <c r="AN276" s="17">
        <v>8.4292155312819306E-2</v>
      </c>
      <c r="AO276" s="17">
        <v>6.6743397203748098E-2</v>
      </c>
      <c r="AP276" s="17"/>
      <c r="AQ276" s="17">
        <v>0.10800876357993899</v>
      </c>
      <c r="AR276" s="17">
        <v>0.10844566276895801</v>
      </c>
      <c r="AS276" s="17">
        <v>0.147312581701176</v>
      </c>
      <c r="AT276" s="17">
        <v>0.10851966374154499</v>
      </c>
      <c r="AU276" s="17">
        <v>0.11673181135812601</v>
      </c>
    </row>
    <row r="277" spans="2:47" x14ac:dyDescent="0.3">
      <c r="B277" t="s">
        <v>94</v>
      </c>
      <c r="C277" s="17">
        <v>4.7864283183212397E-2</v>
      </c>
      <c r="D277" s="17">
        <v>3.9296102733699698E-2</v>
      </c>
      <c r="E277" s="17">
        <v>5.6278242157039499E-2</v>
      </c>
      <c r="F277" s="17"/>
      <c r="G277" s="17">
        <v>3.5067355758920303E-2</v>
      </c>
      <c r="H277" s="17">
        <v>5.5622762425430097E-3</v>
      </c>
      <c r="I277" s="17">
        <v>6.5963331348771304E-2</v>
      </c>
      <c r="J277" s="17">
        <v>3.8329144179843302E-2</v>
      </c>
      <c r="K277" s="17">
        <v>6.2535559341959507E-2</v>
      </c>
      <c r="L277" s="17">
        <v>7.3617748724692594E-2</v>
      </c>
      <c r="M277" s="17"/>
      <c r="N277" s="17">
        <v>1.9747842181866E-2</v>
      </c>
      <c r="O277" s="17">
        <v>4.34343902591008E-2</v>
      </c>
      <c r="P277" s="17">
        <v>5.12736092312552E-2</v>
      </c>
      <c r="Q277" s="17">
        <v>8.0794206847128902E-2</v>
      </c>
      <c r="R277" s="17"/>
      <c r="S277" s="17">
        <v>3.10222567497687E-2</v>
      </c>
      <c r="T277" s="17">
        <v>7.7564292213060895E-2</v>
      </c>
      <c r="U277" s="17">
        <v>3.4200172130121602E-2</v>
      </c>
      <c r="V277" s="17">
        <v>1.80705580536859E-2</v>
      </c>
      <c r="W277" s="17">
        <v>6.3940549483530396E-2</v>
      </c>
      <c r="X277" s="17">
        <v>7.4866230474277498E-2</v>
      </c>
      <c r="Y277" s="17">
        <v>6.1031123025045202E-2</v>
      </c>
      <c r="Z277" s="17">
        <v>5.8179866715769898E-2</v>
      </c>
      <c r="AA277" s="17">
        <v>3.6935276922469597E-2</v>
      </c>
      <c r="AB277" s="17">
        <v>1.71364704527741E-2</v>
      </c>
      <c r="AC277" s="17"/>
      <c r="AD277" s="17">
        <v>5.1196472766398299E-2</v>
      </c>
      <c r="AE277" s="17">
        <v>3.1683976536767702E-2</v>
      </c>
      <c r="AF277" s="17">
        <v>2.91559435237147E-2</v>
      </c>
      <c r="AG277" s="17">
        <v>8.9854813501550598E-2</v>
      </c>
      <c r="AH277" s="17"/>
      <c r="AI277" s="17">
        <v>4.7385337575235997E-2</v>
      </c>
      <c r="AJ277" s="17">
        <v>2.03331432193746E-2</v>
      </c>
      <c r="AK277" s="17">
        <v>3.5908255097649402E-2</v>
      </c>
      <c r="AL277" s="17"/>
      <c r="AM277" s="17">
        <v>3.8311096384820199E-2</v>
      </c>
      <c r="AN277" s="17">
        <v>4.7591920602966298E-2</v>
      </c>
      <c r="AO277" s="17">
        <v>2.41067546295947E-2</v>
      </c>
      <c r="AP277" s="17"/>
      <c r="AQ277" s="17">
        <v>6.2168842985301502E-2</v>
      </c>
      <c r="AR277" s="17">
        <v>3.4819775028611798E-2</v>
      </c>
      <c r="AS277" s="17">
        <v>3.15469355146583E-2</v>
      </c>
      <c r="AT277" s="17">
        <v>3.4521347444726798E-2</v>
      </c>
      <c r="AU277" s="17">
        <v>0.14481667599987999</v>
      </c>
    </row>
    <row r="278" spans="2:47" x14ac:dyDescent="0.3">
      <c r="B278" t="s">
        <v>197</v>
      </c>
      <c r="C278" s="17">
        <v>0.34451566054480598</v>
      </c>
      <c r="D278" s="17">
        <v>0.37021378075871803</v>
      </c>
      <c r="E278" s="17">
        <v>0.32026889792242502</v>
      </c>
      <c r="F278" s="17"/>
      <c r="G278" s="17">
        <v>0.31887828002951601</v>
      </c>
      <c r="H278" s="17">
        <v>0.45981568978585502</v>
      </c>
      <c r="I278" s="17">
        <v>0.25008937349823501</v>
      </c>
      <c r="J278" s="17">
        <v>0.32901662445566399</v>
      </c>
      <c r="K278" s="17">
        <v>0.32523953666712901</v>
      </c>
      <c r="L278" s="17">
        <v>0.37022701936028501</v>
      </c>
      <c r="M278" s="17"/>
      <c r="N278" s="17">
        <v>0.344083422713301</v>
      </c>
      <c r="O278" s="17">
        <v>0.274195181521875</v>
      </c>
      <c r="P278" s="17">
        <v>0.39556379743217901</v>
      </c>
      <c r="Q278" s="17">
        <v>0.37223680169599999</v>
      </c>
      <c r="R278" s="17"/>
      <c r="S278" s="17">
        <v>0.353222791713731</v>
      </c>
      <c r="T278" s="17">
        <v>0.28122784351997399</v>
      </c>
      <c r="U278" s="17">
        <v>0.32861495035710497</v>
      </c>
      <c r="V278" s="17">
        <v>0.33528871654309</v>
      </c>
      <c r="W278" s="17">
        <v>0.33488626210603001</v>
      </c>
      <c r="X278" s="17">
        <v>0.31809114366522301</v>
      </c>
      <c r="Y278" s="17">
        <v>0.42840385528790997</v>
      </c>
      <c r="Z278" s="17">
        <v>0.32619982279505499</v>
      </c>
      <c r="AA278" s="17">
        <v>0.36974688937970901</v>
      </c>
      <c r="AB278" s="17">
        <v>0.41288046109003201</v>
      </c>
      <c r="AC278" s="17"/>
      <c r="AD278" s="17">
        <v>0.41368261156719899</v>
      </c>
      <c r="AE278" s="17">
        <v>0.34811952636257698</v>
      </c>
      <c r="AF278" s="17">
        <v>0.417719084680366</v>
      </c>
      <c r="AG278" s="17">
        <v>0.218738227068519</v>
      </c>
      <c r="AH278" s="17"/>
      <c r="AI278" s="17">
        <v>0.42287628104118402</v>
      </c>
      <c r="AJ278" s="17">
        <v>0.37197316744561498</v>
      </c>
      <c r="AK278" s="17">
        <v>0.36680770360052001</v>
      </c>
      <c r="AL278" s="17"/>
      <c r="AM278" s="17">
        <v>0.189303414934858</v>
      </c>
      <c r="AN278" s="17">
        <v>0.374422782646265</v>
      </c>
      <c r="AO278" s="17">
        <v>0.42553314135145698</v>
      </c>
      <c r="AP278" s="17"/>
      <c r="AQ278" s="17">
        <v>0.37249825120785102</v>
      </c>
      <c r="AR278" s="17">
        <v>0.31016232455345699</v>
      </c>
      <c r="AS278" s="17">
        <v>0.30455502498672399</v>
      </c>
      <c r="AT278" s="17">
        <v>0.41984298253225499</v>
      </c>
      <c r="AU278" s="17">
        <v>0.39460530218505502</v>
      </c>
    </row>
    <row r="279" spans="2:47" x14ac:dyDescent="0.3">
      <c r="B279" t="s">
        <v>198</v>
      </c>
      <c r="C279" s="17">
        <v>0.35771441974371698</v>
      </c>
      <c r="D279" s="17">
        <v>0.31926600827085599</v>
      </c>
      <c r="E279" s="17">
        <v>0.39576035557502498</v>
      </c>
      <c r="F279" s="17"/>
      <c r="G279" s="17">
        <v>0.43523006423869198</v>
      </c>
      <c r="H279" s="17">
        <v>0.37055237194271501</v>
      </c>
      <c r="I279" s="17">
        <v>0.44016753876151399</v>
      </c>
      <c r="J279" s="17">
        <v>0.38357037705334102</v>
      </c>
      <c r="K279" s="17">
        <v>0.36844195358969301</v>
      </c>
      <c r="L279" s="17">
        <v>0.20164081634959299</v>
      </c>
      <c r="M279" s="17"/>
      <c r="N279" s="17">
        <v>0.38927261611548197</v>
      </c>
      <c r="O279" s="17">
        <v>0.46928661267039201</v>
      </c>
      <c r="P279" s="17">
        <v>0.28221391078812202</v>
      </c>
      <c r="Q279" s="17">
        <v>0.27663902283021602</v>
      </c>
      <c r="R279" s="17"/>
      <c r="S279" s="17">
        <v>0.36578142879924502</v>
      </c>
      <c r="T279" s="17">
        <v>0.359329816656909</v>
      </c>
      <c r="U279" s="17">
        <v>0.36907860107021001</v>
      </c>
      <c r="V279" s="17">
        <v>0.380893197155317</v>
      </c>
      <c r="W279" s="17">
        <v>0.32359091096363202</v>
      </c>
      <c r="X279" s="17">
        <v>0.41858196686397298</v>
      </c>
      <c r="Y279" s="17">
        <v>0.31435643203019298</v>
      </c>
      <c r="Z279" s="17">
        <v>0.34136432293547803</v>
      </c>
      <c r="AA279" s="17">
        <v>0.31344251557858699</v>
      </c>
      <c r="AB279" s="17">
        <v>0.38885949860029301</v>
      </c>
      <c r="AC279" s="17"/>
      <c r="AD279" s="17">
        <v>0.28199430096420403</v>
      </c>
      <c r="AE279" s="17">
        <v>0.39024743465008199</v>
      </c>
      <c r="AF279" s="17">
        <v>0.273681841066994</v>
      </c>
      <c r="AG279" s="17">
        <v>0.38771415168437401</v>
      </c>
      <c r="AH279" s="17"/>
      <c r="AI279" s="17">
        <v>0.29035813663771698</v>
      </c>
      <c r="AJ279" s="17">
        <v>0.36733098096691602</v>
      </c>
      <c r="AK279" s="17">
        <v>0.33113375677119999</v>
      </c>
      <c r="AL279" s="17"/>
      <c r="AM279" s="17">
        <v>0.56857989575335299</v>
      </c>
      <c r="AN279" s="17">
        <v>0.318628708437587</v>
      </c>
      <c r="AO279" s="17">
        <v>0.291216393139894</v>
      </c>
      <c r="AP279" s="17"/>
      <c r="AQ279" s="17">
        <v>0.28988623461986202</v>
      </c>
      <c r="AR279" s="17">
        <v>0.38350736646838202</v>
      </c>
      <c r="AS279" s="17">
        <v>0.45185435554186998</v>
      </c>
      <c r="AT279" s="17">
        <v>0.32070770709803598</v>
      </c>
      <c r="AU279" s="17">
        <v>0.31608144959134898</v>
      </c>
    </row>
    <row r="280" spans="2:47" x14ac:dyDescent="0.3">
      <c r="B280" t="s">
        <v>143</v>
      </c>
      <c r="C280" s="17">
        <v>-1.31987591989113E-2</v>
      </c>
      <c r="D280" s="17">
        <v>5.0947772487862197E-2</v>
      </c>
      <c r="E280" s="17">
        <v>-7.5491457652600194E-2</v>
      </c>
      <c r="F280" s="17"/>
      <c r="G280" s="17">
        <v>-0.116351784209176</v>
      </c>
      <c r="H280" s="17">
        <v>8.9263317843140497E-2</v>
      </c>
      <c r="I280" s="17">
        <v>-0.190078165263279</v>
      </c>
      <c r="J280" s="17">
        <v>-5.4553752597677002E-2</v>
      </c>
      <c r="K280" s="17">
        <v>-4.3202416922564497E-2</v>
      </c>
      <c r="L280" s="17">
        <v>0.16858620301069199</v>
      </c>
      <c r="M280" s="17"/>
      <c r="N280" s="17">
        <v>-4.5189193402180902E-2</v>
      </c>
      <c r="O280" s="17">
        <v>-0.19509143114851701</v>
      </c>
      <c r="P280" s="17">
        <v>0.113349886644057</v>
      </c>
      <c r="Q280" s="17">
        <v>9.55977788657843E-2</v>
      </c>
      <c r="R280" s="17"/>
      <c r="S280" s="17">
        <v>-1.2558637085513901E-2</v>
      </c>
      <c r="T280" s="17">
        <v>-7.8101973136935704E-2</v>
      </c>
      <c r="U280" s="17">
        <v>-4.0463650713104302E-2</v>
      </c>
      <c r="V280" s="17">
        <v>-4.56044806122268E-2</v>
      </c>
      <c r="W280" s="17">
        <v>1.1295351142398E-2</v>
      </c>
      <c r="X280" s="17">
        <v>-0.10049082319875</v>
      </c>
      <c r="Y280" s="17">
        <v>0.114047423257717</v>
      </c>
      <c r="Z280" s="17">
        <v>-1.51645001404229E-2</v>
      </c>
      <c r="AA280" s="17">
        <v>5.6304373801121597E-2</v>
      </c>
      <c r="AB280" s="17">
        <v>2.4020962489739599E-2</v>
      </c>
      <c r="AC280" s="17"/>
      <c r="AD280" s="17">
        <v>0.13168831060299599</v>
      </c>
      <c r="AE280" s="17">
        <v>-4.2127908287505698E-2</v>
      </c>
      <c r="AF280" s="17">
        <v>0.144037243613372</v>
      </c>
      <c r="AG280" s="17">
        <v>-0.16897592461585501</v>
      </c>
      <c r="AH280" s="17"/>
      <c r="AI280" s="17">
        <v>0.13251814440346699</v>
      </c>
      <c r="AJ280" s="17">
        <v>4.6421864786985196E-3</v>
      </c>
      <c r="AK280" s="17">
        <v>3.5673946829319597E-2</v>
      </c>
      <c r="AL280" s="17"/>
      <c r="AM280" s="17">
        <v>-0.37927648081849502</v>
      </c>
      <c r="AN280" s="17">
        <v>5.5794074208677401E-2</v>
      </c>
      <c r="AO280" s="17">
        <v>0.134316748211563</v>
      </c>
      <c r="AP280" s="17"/>
      <c r="AQ280" s="17">
        <v>8.2612016587988904E-2</v>
      </c>
      <c r="AR280" s="17">
        <v>-7.3345041914924705E-2</v>
      </c>
      <c r="AS280" s="17">
        <v>-0.14729933055514599</v>
      </c>
      <c r="AT280" s="17">
        <v>9.9135275434219502E-2</v>
      </c>
      <c r="AU280" s="17">
        <v>7.8523852593706894E-2</v>
      </c>
    </row>
    <row r="281" spans="2:47" x14ac:dyDescent="0.3">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row>
    <row r="282" spans="2:47" x14ac:dyDescent="0.3">
      <c r="B282" s="6" t="s">
        <v>202</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row>
    <row r="283" spans="2:47" x14ac:dyDescent="0.3">
      <c r="B283" s="24" t="s">
        <v>79</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row>
    <row r="284" spans="2:47" x14ac:dyDescent="0.3">
      <c r="B284" t="s">
        <v>192</v>
      </c>
      <c r="C284" s="17">
        <v>0.205972117022033</v>
      </c>
      <c r="D284" s="17">
        <v>0.24720599832391099</v>
      </c>
      <c r="E284" s="17">
        <v>0.16636437091909501</v>
      </c>
      <c r="F284" s="17"/>
      <c r="G284" s="17">
        <v>0.167744209755333</v>
      </c>
      <c r="H284" s="17">
        <v>0.188622111289803</v>
      </c>
      <c r="I284" s="17">
        <v>0.17830062199774199</v>
      </c>
      <c r="J284" s="17">
        <v>0.192183562099217</v>
      </c>
      <c r="K284" s="17">
        <v>0.262207141288476</v>
      </c>
      <c r="L284" s="17">
        <v>0.24082047646914101</v>
      </c>
      <c r="M284" s="17"/>
      <c r="N284" s="17">
        <v>0.19443397515462099</v>
      </c>
      <c r="O284" s="17">
        <v>0.161058159038243</v>
      </c>
      <c r="P284" s="17">
        <v>0.236519819404756</v>
      </c>
      <c r="Q284" s="17">
        <v>0.23412737900179401</v>
      </c>
      <c r="R284" s="17"/>
      <c r="S284" s="17">
        <v>0.16291332895175001</v>
      </c>
      <c r="T284" s="17">
        <v>0.186263995602656</v>
      </c>
      <c r="U284" s="17">
        <v>0.25380534165694002</v>
      </c>
      <c r="V284" s="17">
        <v>0.280890236396727</v>
      </c>
      <c r="W284" s="17">
        <v>0.154872522136941</v>
      </c>
      <c r="X284" s="17">
        <v>0.16076400049574199</v>
      </c>
      <c r="Y284" s="17">
        <v>0.22107245641335199</v>
      </c>
      <c r="Z284" s="17">
        <v>0.16709754973635199</v>
      </c>
      <c r="AA284" s="17">
        <v>0.25782333059620599</v>
      </c>
      <c r="AB284" s="17">
        <v>0.21234488682913599</v>
      </c>
      <c r="AC284" s="17"/>
      <c r="AD284" s="17">
        <v>0.26556402628891201</v>
      </c>
      <c r="AE284" s="17">
        <v>0.18476407536018999</v>
      </c>
      <c r="AF284" s="17">
        <v>0.340837130038949</v>
      </c>
      <c r="AG284" s="17">
        <v>0.147218422015573</v>
      </c>
      <c r="AH284" s="17"/>
      <c r="AI284" s="17">
        <v>0.19561394122601999</v>
      </c>
      <c r="AJ284" s="17">
        <v>0.18242190752395601</v>
      </c>
      <c r="AK284" s="17">
        <v>0.34937101196473902</v>
      </c>
      <c r="AL284" s="17"/>
      <c r="AM284" s="17">
        <v>0.11776015958903301</v>
      </c>
      <c r="AN284" s="17">
        <v>0.184214224205971</v>
      </c>
      <c r="AO284" s="17">
        <v>0.29606585779836198</v>
      </c>
      <c r="AP284" s="17"/>
      <c r="AQ284" s="17">
        <v>0.25450884819591502</v>
      </c>
      <c r="AR284" s="17">
        <v>0.192568533856182</v>
      </c>
      <c r="AS284" s="17">
        <v>0.17214069551219499</v>
      </c>
      <c r="AT284" s="17">
        <v>0.21664230955073899</v>
      </c>
      <c r="AU284" s="17">
        <v>0.118541772026638</v>
      </c>
    </row>
    <row r="285" spans="2:47" x14ac:dyDescent="0.3">
      <c r="B285" t="s">
        <v>193</v>
      </c>
      <c r="C285" s="17">
        <v>0.28384915347016199</v>
      </c>
      <c r="D285" s="17">
        <v>0.27439873481634602</v>
      </c>
      <c r="E285" s="17">
        <v>0.29157163293391097</v>
      </c>
      <c r="F285" s="17"/>
      <c r="G285" s="17">
        <v>0.28144119291591402</v>
      </c>
      <c r="H285" s="17">
        <v>0.30700587593165901</v>
      </c>
      <c r="I285" s="17">
        <v>0.29429942169300999</v>
      </c>
      <c r="J285" s="17">
        <v>0.25917422213989499</v>
      </c>
      <c r="K285" s="17">
        <v>0.23409365912353799</v>
      </c>
      <c r="L285" s="17">
        <v>0.31175416420786201</v>
      </c>
      <c r="M285" s="17"/>
      <c r="N285" s="17">
        <v>0.31479040179321099</v>
      </c>
      <c r="O285" s="17">
        <v>0.30283573979136602</v>
      </c>
      <c r="P285" s="17">
        <v>0.29538466019267101</v>
      </c>
      <c r="Q285" s="17">
        <v>0.22621229266081</v>
      </c>
      <c r="R285" s="17"/>
      <c r="S285" s="17">
        <v>0.29448643322159301</v>
      </c>
      <c r="T285" s="17">
        <v>0.26402185303454101</v>
      </c>
      <c r="U285" s="17">
        <v>0.25132469619741099</v>
      </c>
      <c r="V285" s="17">
        <v>0.28991370918130299</v>
      </c>
      <c r="W285" s="17">
        <v>0.38042727234339302</v>
      </c>
      <c r="X285" s="17">
        <v>0.24492313441299901</v>
      </c>
      <c r="Y285" s="17">
        <v>0.250322024113873</v>
      </c>
      <c r="Z285" s="17">
        <v>0.28337068782335401</v>
      </c>
      <c r="AA285" s="17">
        <v>0.31897735721999099</v>
      </c>
      <c r="AB285" s="17">
        <v>0.25758690369207199</v>
      </c>
      <c r="AC285" s="17"/>
      <c r="AD285" s="17">
        <v>0.37497960970604899</v>
      </c>
      <c r="AE285" s="17">
        <v>0.29912722607094799</v>
      </c>
      <c r="AF285" s="17">
        <v>0.25817668783835501</v>
      </c>
      <c r="AG285" s="17">
        <v>0.17565660752994799</v>
      </c>
      <c r="AH285" s="17"/>
      <c r="AI285" s="17">
        <v>0.39055484616389102</v>
      </c>
      <c r="AJ285" s="17">
        <v>0.30517172491336098</v>
      </c>
      <c r="AK285" s="17">
        <v>0.26525457617134302</v>
      </c>
      <c r="AL285" s="17"/>
      <c r="AM285" s="17">
        <v>0.20830651459739999</v>
      </c>
      <c r="AN285" s="17">
        <v>0.287272863290995</v>
      </c>
      <c r="AO285" s="17">
        <v>0.33953839578762701</v>
      </c>
      <c r="AP285" s="17"/>
      <c r="AQ285" s="17">
        <v>0.25034834270172401</v>
      </c>
      <c r="AR285" s="17">
        <v>0.23477440013268999</v>
      </c>
      <c r="AS285" s="17">
        <v>0.34244895113222801</v>
      </c>
      <c r="AT285" s="17">
        <v>0.34402377133061401</v>
      </c>
      <c r="AU285" s="17">
        <v>0.32858809409852302</v>
      </c>
    </row>
    <row r="286" spans="2:47" x14ac:dyDescent="0.3">
      <c r="B286" t="s">
        <v>194</v>
      </c>
      <c r="C286" s="17">
        <v>0.22792110611761299</v>
      </c>
      <c r="D286" s="17">
        <v>0.25140858024934798</v>
      </c>
      <c r="E286" s="17">
        <v>0.20558396617973901</v>
      </c>
      <c r="F286" s="17"/>
      <c r="G286" s="17">
        <v>0.253480812242312</v>
      </c>
      <c r="H286" s="17">
        <v>0.18602018585328101</v>
      </c>
      <c r="I286" s="17">
        <v>0.219084524764769</v>
      </c>
      <c r="J286" s="17">
        <v>0.22385175045135</v>
      </c>
      <c r="K286" s="17">
        <v>0.21772476959627601</v>
      </c>
      <c r="L286" s="17">
        <v>0.26216729995245402</v>
      </c>
      <c r="M286" s="17"/>
      <c r="N286" s="17">
        <v>0.21445261963190801</v>
      </c>
      <c r="O286" s="17">
        <v>0.209521199685297</v>
      </c>
      <c r="P286" s="17">
        <v>0.20508575117974001</v>
      </c>
      <c r="Q286" s="17">
        <v>0.27848877041786702</v>
      </c>
      <c r="R286" s="17"/>
      <c r="S286" s="17">
        <v>0.24439009200844</v>
      </c>
      <c r="T286" s="17">
        <v>0.244209043263515</v>
      </c>
      <c r="U286" s="17">
        <v>0.25578487633320501</v>
      </c>
      <c r="V286" s="17">
        <v>0.18522417730216301</v>
      </c>
      <c r="W286" s="17">
        <v>0.20323174411265599</v>
      </c>
      <c r="X286" s="17">
        <v>0.25007902776461899</v>
      </c>
      <c r="Y286" s="17">
        <v>0.193576803249039</v>
      </c>
      <c r="Z286" s="17">
        <v>0.24465103257763701</v>
      </c>
      <c r="AA286" s="17">
        <v>0.25271233962662998</v>
      </c>
      <c r="AB286" s="17">
        <v>0.15333831914886401</v>
      </c>
      <c r="AC286" s="17"/>
      <c r="AD286" s="17">
        <v>0.18696015120573101</v>
      </c>
      <c r="AE286" s="17">
        <v>0.19871307893684401</v>
      </c>
      <c r="AF286" s="17">
        <v>0.23279224668342699</v>
      </c>
      <c r="AG286" s="17">
        <v>0.28642252408068802</v>
      </c>
      <c r="AH286" s="17"/>
      <c r="AI286" s="17">
        <v>0.19853564381601799</v>
      </c>
      <c r="AJ286" s="17">
        <v>0.190243149770668</v>
      </c>
      <c r="AK286" s="17">
        <v>0.201398741642137</v>
      </c>
      <c r="AL286" s="17"/>
      <c r="AM286" s="17">
        <v>0.184806482206432</v>
      </c>
      <c r="AN286" s="17">
        <v>0.28912845151704097</v>
      </c>
      <c r="AO286" s="17">
        <v>0.17652863838621399</v>
      </c>
      <c r="AP286" s="17"/>
      <c r="AQ286" s="17">
        <v>0.25079108500099501</v>
      </c>
      <c r="AR286" s="17">
        <v>0.25520639659531402</v>
      </c>
      <c r="AS286" s="17">
        <v>0.16212772225084399</v>
      </c>
      <c r="AT286" s="17">
        <v>0.21239337981759401</v>
      </c>
      <c r="AU286" s="17">
        <v>0.32786309708962502</v>
      </c>
    </row>
    <row r="287" spans="2:47" x14ac:dyDescent="0.3">
      <c r="B287" t="s">
        <v>195</v>
      </c>
      <c r="C287" s="17">
        <v>0.17754524535654301</v>
      </c>
      <c r="D287" s="17">
        <v>0.155153355794279</v>
      </c>
      <c r="E287" s="17">
        <v>0.19964037266889501</v>
      </c>
      <c r="F287" s="17"/>
      <c r="G287" s="17">
        <v>0.18933081366617399</v>
      </c>
      <c r="H287" s="17">
        <v>0.19978181797203901</v>
      </c>
      <c r="I287" s="17">
        <v>0.15997724566509</v>
      </c>
      <c r="J287" s="17">
        <v>0.20883000946642999</v>
      </c>
      <c r="K287" s="17">
        <v>0.20477900040017</v>
      </c>
      <c r="L287" s="17">
        <v>0.122420018756073</v>
      </c>
      <c r="M287" s="17"/>
      <c r="N287" s="17">
        <v>0.170321349257125</v>
      </c>
      <c r="O287" s="17">
        <v>0.195808869962523</v>
      </c>
      <c r="P287" s="17">
        <v>0.18191935379806601</v>
      </c>
      <c r="Q287" s="17">
        <v>0.16605457303228599</v>
      </c>
      <c r="R287" s="17"/>
      <c r="S287" s="17">
        <v>0.191937788594327</v>
      </c>
      <c r="T287" s="17">
        <v>0.17838713243481399</v>
      </c>
      <c r="U287" s="17">
        <v>0.16717452414884501</v>
      </c>
      <c r="V287" s="17">
        <v>0.154049438646194</v>
      </c>
      <c r="W287" s="17">
        <v>0.170469432962013</v>
      </c>
      <c r="X287" s="17">
        <v>0.21676173640462801</v>
      </c>
      <c r="Y287" s="17">
        <v>0.23904787692995699</v>
      </c>
      <c r="Z287" s="17">
        <v>0.23826724170342001</v>
      </c>
      <c r="AA287" s="17">
        <v>9.61905840635503E-2</v>
      </c>
      <c r="AB287" s="17">
        <v>0.16546643701264599</v>
      </c>
      <c r="AC287" s="17"/>
      <c r="AD287" s="17">
        <v>0.114773844263476</v>
      </c>
      <c r="AE287" s="17">
        <v>0.205002854661582</v>
      </c>
      <c r="AF287" s="17">
        <v>0.147084828477485</v>
      </c>
      <c r="AG287" s="17">
        <v>0.18170640437515201</v>
      </c>
      <c r="AH287" s="17"/>
      <c r="AI287" s="17">
        <v>0.14608519932590799</v>
      </c>
      <c r="AJ287" s="17">
        <v>0.19973303359456199</v>
      </c>
      <c r="AK287" s="17">
        <v>0.141874624012442</v>
      </c>
      <c r="AL287" s="17"/>
      <c r="AM287" s="17">
        <v>0.29884523346734898</v>
      </c>
      <c r="AN287" s="17">
        <v>0.14961982822922101</v>
      </c>
      <c r="AO287" s="17">
        <v>0.14569764701850901</v>
      </c>
      <c r="AP287" s="17"/>
      <c r="AQ287" s="17">
        <v>0.15959620589762899</v>
      </c>
      <c r="AR287" s="17">
        <v>0.21180353580580499</v>
      </c>
      <c r="AS287" s="17">
        <v>0.19122856038366401</v>
      </c>
      <c r="AT287" s="17">
        <v>0.13075655600022701</v>
      </c>
      <c r="AU287" s="17">
        <v>0.17917446202135601</v>
      </c>
    </row>
    <row r="288" spans="2:47" x14ac:dyDescent="0.3">
      <c r="B288" t="s">
        <v>196</v>
      </c>
      <c r="C288" s="17">
        <v>7.2140237833674403E-2</v>
      </c>
      <c r="D288" s="17">
        <v>5.8072490843490102E-2</v>
      </c>
      <c r="E288" s="17">
        <v>8.5941715239900907E-2</v>
      </c>
      <c r="F288" s="17"/>
      <c r="G288" s="17">
        <v>7.2325993929786198E-2</v>
      </c>
      <c r="H288" s="17">
        <v>8.8950003322281604E-2</v>
      </c>
      <c r="I288" s="17">
        <v>0.102416024160786</v>
      </c>
      <c r="J288" s="17">
        <v>7.7421829915192295E-2</v>
      </c>
      <c r="K288" s="17">
        <v>5.5761287002217302E-2</v>
      </c>
      <c r="L288" s="17">
        <v>4.07467222395873E-2</v>
      </c>
      <c r="M288" s="17"/>
      <c r="N288" s="17">
        <v>8.8805172197260404E-2</v>
      </c>
      <c r="O288" s="17">
        <v>0.105226925105373</v>
      </c>
      <c r="P288" s="17">
        <v>5.0859861762473001E-2</v>
      </c>
      <c r="Q288" s="17">
        <v>3.5923139703188403E-2</v>
      </c>
      <c r="R288" s="17"/>
      <c r="S288" s="17">
        <v>8.89387199479649E-2</v>
      </c>
      <c r="T288" s="17">
        <v>8.8234930744515799E-2</v>
      </c>
      <c r="U288" s="17">
        <v>4.9676749750128597E-2</v>
      </c>
      <c r="V288" s="17">
        <v>6.2554048537149395E-2</v>
      </c>
      <c r="W288" s="17">
        <v>5.09550588226301E-2</v>
      </c>
      <c r="X288" s="17">
        <v>8.7856543465285306E-2</v>
      </c>
      <c r="Y288" s="17">
        <v>6.4781672501980095E-2</v>
      </c>
      <c r="Z288" s="17">
        <v>2.5919678894942198E-2</v>
      </c>
      <c r="AA288" s="17">
        <v>5.9068103431070003E-2</v>
      </c>
      <c r="AB288" s="17">
        <v>0.115661438383741</v>
      </c>
      <c r="AC288" s="17"/>
      <c r="AD288" s="17">
        <v>4.7273806760966902E-2</v>
      </c>
      <c r="AE288" s="17">
        <v>9.6602251432071004E-2</v>
      </c>
      <c r="AF288" s="17">
        <v>2.11091069617847E-2</v>
      </c>
      <c r="AG288" s="17">
        <v>8.1326986641333907E-2</v>
      </c>
      <c r="AH288" s="17"/>
      <c r="AI288" s="17">
        <v>5.8399763921618802E-2</v>
      </c>
      <c r="AJ288" s="17">
        <v>0.107966556244672</v>
      </c>
      <c r="AK288" s="17">
        <v>3.7369691261730002E-2</v>
      </c>
      <c r="AL288" s="17"/>
      <c r="AM288" s="17">
        <v>0.17379411483524099</v>
      </c>
      <c r="AN288" s="17">
        <v>5.2117670440246198E-2</v>
      </c>
      <c r="AO288" s="17">
        <v>3.8439691668003401E-2</v>
      </c>
      <c r="AP288" s="17"/>
      <c r="AQ288" s="17">
        <v>4.1832429441867498E-2</v>
      </c>
      <c r="AR288" s="17">
        <v>6.3117688366967198E-2</v>
      </c>
      <c r="AS288" s="17">
        <v>0.119522689212679</v>
      </c>
      <c r="AT288" s="17">
        <v>7.1525306220280499E-2</v>
      </c>
      <c r="AU288" s="17">
        <v>4.5832574763857097E-2</v>
      </c>
    </row>
    <row r="289" spans="2:47" x14ac:dyDescent="0.3">
      <c r="B289" t="s">
        <v>94</v>
      </c>
      <c r="C289" s="17">
        <v>3.25721401999753E-2</v>
      </c>
      <c r="D289" s="17">
        <v>1.3760839972625999E-2</v>
      </c>
      <c r="E289" s="17">
        <v>5.08979420584596E-2</v>
      </c>
      <c r="F289" s="17"/>
      <c r="G289" s="17">
        <v>3.5676977490480703E-2</v>
      </c>
      <c r="H289" s="17">
        <v>2.96200056309362E-2</v>
      </c>
      <c r="I289" s="17">
        <v>4.5922161718602902E-2</v>
      </c>
      <c r="J289" s="17">
        <v>3.8538625927915598E-2</v>
      </c>
      <c r="K289" s="17">
        <v>2.5434142589322899E-2</v>
      </c>
      <c r="L289" s="17">
        <v>2.20913183748827E-2</v>
      </c>
      <c r="M289" s="17"/>
      <c r="N289" s="17">
        <v>1.71964819658743E-2</v>
      </c>
      <c r="O289" s="17">
        <v>2.5549106417197001E-2</v>
      </c>
      <c r="P289" s="17">
        <v>3.02305536622933E-2</v>
      </c>
      <c r="Q289" s="17">
        <v>5.9193845184053497E-2</v>
      </c>
      <c r="R289" s="17"/>
      <c r="S289" s="17">
        <v>1.7333637275925198E-2</v>
      </c>
      <c r="T289" s="17">
        <v>3.8883044919958101E-2</v>
      </c>
      <c r="U289" s="17">
        <v>2.2233811913470802E-2</v>
      </c>
      <c r="V289" s="17">
        <v>2.7368389936463199E-2</v>
      </c>
      <c r="W289" s="17">
        <v>4.0043969622366199E-2</v>
      </c>
      <c r="X289" s="17">
        <v>3.96155574567265E-2</v>
      </c>
      <c r="Y289" s="17">
        <v>3.11991667917981E-2</v>
      </c>
      <c r="Z289" s="17">
        <v>4.0693809264294299E-2</v>
      </c>
      <c r="AA289" s="17">
        <v>1.52282850625521E-2</v>
      </c>
      <c r="AB289" s="17">
        <v>9.5602014933541396E-2</v>
      </c>
      <c r="AC289" s="17"/>
      <c r="AD289" s="17">
        <v>1.0448561774865601E-2</v>
      </c>
      <c r="AE289" s="17">
        <v>1.5790513538364501E-2</v>
      </c>
      <c r="AF289" s="17">
        <v>0</v>
      </c>
      <c r="AG289" s="17">
        <v>0.12766905535730499</v>
      </c>
      <c r="AH289" s="17"/>
      <c r="AI289" s="17">
        <v>1.08106055465445E-2</v>
      </c>
      <c r="AJ289" s="17">
        <v>1.44636279527811E-2</v>
      </c>
      <c r="AK289" s="17">
        <v>4.7313549476092698E-3</v>
      </c>
      <c r="AL289" s="17"/>
      <c r="AM289" s="17">
        <v>1.64874953045441E-2</v>
      </c>
      <c r="AN289" s="17">
        <v>3.76469623165262E-2</v>
      </c>
      <c r="AO289" s="17">
        <v>3.7297693412836098E-3</v>
      </c>
      <c r="AP289" s="17"/>
      <c r="AQ289" s="17">
        <v>4.2923088761869697E-2</v>
      </c>
      <c r="AR289" s="17">
        <v>4.2529445243041801E-2</v>
      </c>
      <c r="AS289" s="17">
        <v>1.25313815083906E-2</v>
      </c>
      <c r="AT289" s="17">
        <v>2.46586770805453E-2</v>
      </c>
      <c r="AU289" s="17">
        <v>0</v>
      </c>
    </row>
    <row r="290" spans="2:47" x14ac:dyDescent="0.3">
      <c r="B290" t="s">
        <v>197</v>
      </c>
      <c r="C290" s="17">
        <v>0.48982127049219398</v>
      </c>
      <c r="D290" s="17">
        <v>0.52160473314025702</v>
      </c>
      <c r="E290" s="17">
        <v>0.45793600385300598</v>
      </c>
      <c r="F290" s="17"/>
      <c r="G290" s="17">
        <v>0.44918540267124701</v>
      </c>
      <c r="H290" s="17">
        <v>0.49562798722146201</v>
      </c>
      <c r="I290" s="17">
        <v>0.47260004369075298</v>
      </c>
      <c r="J290" s="17">
        <v>0.45135778423911099</v>
      </c>
      <c r="K290" s="17">
        <v>0.49630080041201402</v>
      </c>
      <c r="L290" s="17">
        <v>0.55257464067700302</v>
      </c>
      <c r="M290" s="17"/>
      <c r="N290" s="17">
        <v>0.50922437694783196</v>
      </c>
      <c r="O290" s="17">
        <v>0.46389389882961002</v>
      </c>
      <c r="P290" s="17">
        <v>0.53190447959742704</v>
      </c>
      <c r="Q290" s="17">
        <v>0.46033967166260398</v>
      </c>
      <c r="R290" s="17"/>
      <c r="S290" s="17">
        <v>0.45739976217334399</v>
      </c>
      <c r="T290" s="17">
        <v>0.45028584863719701</v>
      </c>
      <c r="U290" s="17">
        <v>0.50513003785435096</v>
      </c>
      <c r="V290" s="17">
        <v>0.57080394557803005</v>
      </c>
      <c r="W290" s="17">
        <v>0.53529979448033504</v>
      </c>
      <c r="X290" s="17">
        <v>0.40568713490874098</v>
      </c>
      <c r="Y290" s="17">
        <v>0.47139448052722599</v>
      </c>
      <c r="Z290" s="17">
        <v>0.450468237559706</v>
      </c>
      <c r="AA290" s="17">
        <v>0.57680068781619698</v>
      </c>
      <c r="AB290" s="17">
        <v>0.46993179052120798</v>
      </c>
      <c r="AC290" s="17"/>
      <c r="AD290" s="17">
        <v>0.640543635994961</v>
      </c>
      <c r="AE290" s="17">
        <v>0.48389130143113801</v>
      </c>
      <c r="AF290" s="17">
        <v>0.59901381787730301</v>
      </c>
      <c r="AG290" s="17">
        <v>0.322875029545521</v>
      </c>
      <c r="AH290" s="17"/>
      <c r="AI290" s="17">
        <v>0.58616878738991096</v>
      </c>
      <c r="AJ290" s="17">
        <v>0.48759363243731701</v>
      </c>
      <c r="AK290" s="17">
        <v>0.61462558813608204</v>
      </c>
      <c r="AL290" s="17"/>
      <c r="AM290" s="17">
        <v>0.32606667418643298</v>
      </c>
      <c r="AN290" s="17">
        <v>0.471487087496966</v>
      </c>
      <c r="AO290" s="17">
        <v>0.63560425358598904</v>
      </c>
      <c r="AP290" s="17"/>
      <c r="AQ290" s="17">
        <v>0.50485719089763903</v>
      </c>
      <c r="AR290" s="17">
        <v>0.42734293398887202</v>
      </c>
      <c r="AS290" s="17">
        <v>0.51458964664442297</v>
      </c>
      <c r="AT290" s="17">
        <v>0.56066608088135295</v>
      </c>
      <c r="AU290" s="17">
        <v>0.44712986612516098</v>
      </c>
    </row>
    <row r="291" spans="2:47" x14ac:dyDescent="0.3">
      <c r="B291" t="s">
        <v>198</v>
      </c>
      <c r="C291" s="17">
        <v>0.24968548319021799</v>
      </c>
      <c r="D291" s="17">
        <v>0.213225846637769</v>
      </c>
      <c r="E291" s="17">
        <v>0.28558208790879602</v>
      </c>
      <c r="F291" s="17"/>
      <c r="G291" s="17">
        <v>0.26165680759595999</v>
      </c>
      <c r="H291" s="17">
        <v>0.28873182129432101</v>
      </c>
      <c r="I291" s="17">
        <v>0.26239326982587602</v>
      </c>
      <c r="J291" s="17">
        <v>0.28625183938162302</v>
      </c>
      <c r="K291" s="17">
        <v>0.26054028740238699</v>
      </c>
      <c r="L291" s="17">
        <v>0.16316674099566</v>
      </c>
      <c r="M291" s="17"/>
      <c r="N291" s="17">
        <v>0.25912652145438497</v>
      </c>
      <c r="O291" s="17">
        <v>0.30103579506789702</v>
      </c>
      <c r="P291" s="17">
        <v>0.23277921556053899</v>
      </c>
      <c r="Q291" s="17">
        <v>0.20197771273547499</v>
      </c>
      <c r="R291" s="17"/>
      <c r="S291" s="17">
        <v>0.28087650854229101</v>
      </c>
      <c r="T291" s="17">
        <v>0.26662206317933002</v>
      </c>
      <c r="U291" s="17">
        <v>0.21685127389897399</v>
      </c>
      <c r="V291" s="17">
        <v>0.21660348718334399</v>
      </c>
      <c r="W291" s="17">
        <v>0.22142449178464299</v>
      </c>
      <c r="X291" s="17">
        <v>0.30461827986991302</v>
      </c>
      <c r="Y291" s="17">
        <v>0.30382954943193702</v>
      </c>
      <c r="Z291" s="17">
        <v>0.26418692059836302</v>
      </c>
      <c r="AA291" s="17">
        <v>0.15525868749461999</v>
      </c>
      <c r="AB291" s="17">
        <v>0.28112787539638601</v>
      </c>
      <c r="AC291" s="17"/>
      <c r="AD291" s="17">
        <v>0.16204765102444299</v>
      </c>
      <c r="AE291" s="17">
        <v>0.30160510609365299</v>
      </c>
      <c r="AF291" s="17">
        <v>0.16819393543927</v>
      </c>
      <c r="AG291" s="17">
        <v>0.26303339101648598</v>
      </c>
      <c r="AH291" s="17"/>
      <c r="AI291" s="17">
        <v>0.20448496324752699</v>
      </c>
      <c r="AJ291" s="17">
        <v>0.30769958983923401</v>
      </c>
      <c r="AK291" s="17">
        <v>0.17924431527417201</v>
      </c>
      <c r="AL291" s="17"/>
      <c r="AM291" s="17">
        <v>0.47263934830259102</v>
      </c>
      <c r="AN291" s="17">
        <v>0.201737498669467</v>
      </c>
      <c r="AO291" s="17">
        <v>0.184137338686513</v>
      </c>
      <c r="AP291" s="17"/>
      <c r="AQ291" s="17">
        <v>0.20142863533949701</v>
      </c>
      <c r="AR291" s="17">
        <v>0.27492122417277198</v>
      </c>
      <c r="AS291" s="17">
        <v>0.31075124959634198</v>
      </c>
      <c r="AT291" s="17">
        <v>0.20228186222050801</v>
      </c>
      <c r="AU291" s="17">
        <v>0.225007036785213</v>
      </c>
    </row>
    <row r="292" spans="2:47" x14ac:dyDescent="0.3">
      <c r="B292" t="s">
        <v>143</v>
      </c>
      <c r="C292" s="17">
        <v>0.24013578730197699</v>
      </c>
      <c r="D292" s="17">
        <v>0.30837888650248801</v>
      </c>
      <c r="E292" s="17">
        <v>0.17235391594421001</v>
      </c>
      <c r="F292" s="17"/>
      <c r="G292" s="17">
        <v>0.18752859507528699</v>
      </c>
      <c r="H292" s="17">
        <v>0.206896165927141</v>
      </c>
      <c r="I292" s="17">
        <v>0.21020677386487699</v>
      </c>
      <c r="J292" s="17">
        <v>0.165105944857489</v>
      </c>
      <c r="K292" s="17">
        <v>0.235760513009627</v>
      </c>
      <c r="L292" s="17">
        <v>0.38940789968134198</v>
      </c>
      <c r="M292" s="17"/>
      <c r="N292" s="17">
        <v>0.25009785549344699</v>
      </c>
      <c r="O292" s="17">
        <v>0.162858103761713</v>
      </c>
      <c r="P292" s="17">
        <v>0.29912526403688799</v>
      </c>
      <c r="Q292" s="17">
        <v>0.25836195892712899</v>
      </c>
      <c r="R292" s="17"/>
      <c r="S292" s="17">
        <v>0.17652325363105201</v>
      </c>
      <c r="T292" s="17">
        <v>0.18366378545786699</v>
      </c>
      <c r="U292" s="17">
        <v>0.28827876395537699</v>
      </c>
      <c r="V292" s="17">
        <v>0.354200458394687</v>
      </c>
      <c r="W292" s="17">
        <v>0.31387530269569103</v>
      </c>
      <c r="X292" s="17">
        <v>0.101068855038828</v>
      </c>
      <c r="Y292" s="17">
        <v>0.167564931095289</v>
      </c>
      <c r="Z292" s="17">
        <v>0.18628131696134301</v>
      </c>
      <c r="AA292" s="17">
        <v>0.42154200032157702</v>
      </c>
      <c r="AB292" s="17">
        <v>0.188803915124822</v>
      </c>
      <c r="AC292" s="17"/>
      <c r="AD292" s="17">
        <v>0.47849598497051798</v>
      </c>
      <c r="AE292" s="17">
        <v>0.182286195337485</v>
      </c>
      <c r="AF292" s="17">
        <v>0.43081988243803299</v>
      </c>
      <c r="AG292" s="17">
        <v>5.98416385290352E-2</v>
      </c>
      <c r="AH292" s="17"/>
      <c r="AI292" s="17">
        <v>0.381683824142385</v>
      </c>
      <c r="AJ292" s="17">
        <v>0.179894042598083</v>
      </c>
      <c r="AK292" s="17">
        <v>0.43538127286190997</v>
      </c>
      <c r="AL292" s="17"/>
      <c r="AM292" s="17">
        <v>-0.14657267411615699</v>
      </c>
      <c r="AN292" s="17">
        <v>0.269749588827499</v>
      </c>
      <c r="AO292" s="17">
        <v>0.45146691489947699</v>
      </c>
      <c r="AP292" s="17"/>
      <c r="AQ292" s="17">
        <v>0.30342855555814202</v>
      </c>
      <c r="AR292" s="17">
        <v>0.15242170981610001</v>
      </c>
      <c r="AS292" s="17">
        <v>0.20383839704807999</v>
      </c>
      <c r="AT292" s="17">
        <v>0.35838421866084502</v>
      </c>
      <c r="AU292" s="17">
        <v>0.22212282933994801</v>
      </c>
    </row>
    <row r="293" spans="2:47" x14ac:dyDescent="0.3">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row>
    <row r="294" spans="2:47" x14ac:dyDescent="0.3">
      <c r="B294" s="6" t="s">
        <v>203</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row>
    <row r="295" spans="2:47" x14ac:dyDescent="0.3">
      <c r="B295" s="24" t="s">
        <v>79</v>
      </c>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row>
    <row r="296" spans="2:47" x14ac:dyDescent="0.3">
      <c r="B296" t="s">
        <v>192</v>
      </c>
      <c r="C296" s="17">
        <v>0.19324204833139899</v>
      </c>
      <c r="D296" s="17">
        <v>0.21658748998313901</v>
      </c>
      <c r="E296" s="17">
        <v>0.17097251903761301</v>
      </c>
      <c r="F296" s="17"/>
      <c r="G296" s="17">
        <v>0.17992865391611601</v>
      </c>
      <c r="H296" s="17">
        <v>0.30315304546549199</v>
      </c>
      <c r="I296" s="17">
        <v>0.194947605903531</v>
      </c>
      <c r="J296" s="17">
        <v>0.18249458917150699</v>
      </c>
      <c r="K296" s="17">
        <v>0.18722231984136101</v>
      </c>
      <c r="L296" s="17">
        <v>0.124789131917416</v>
      </c>
      <c r="M296" s="17"/>
      <c r="N296" s="17">
        <v>0.28049450026549</v>
      </c>
      <c r="O296" s="17">
        <v>0.16184938004629701</v>
      </c>
      <c r="P296" s="17">
        <v>0.15622295464361999</v>
      </c>
      <c r="Q296" s="17">
        <v>0.16809941867096001</v>
      </c>
      <c r="R296" s="17"/>
      <c r="S296" s="17">
        <v>0.280466786335624</v>
      </c>
      <c r="T296" s="17">
        <v>0.15133773039573201</v>
      </c>
      <c r="U296" s="17">
        <v>0.142699914873819</v>
      </c>
      <c r="V296" s="17">
        <v>0.22073042335845899</v>
      </c>
      <c r="W296" s="17">
        <v>0.14119483981891101</v>
      </c>
      <c r="X296" s="17">
        <v>0.20972556968834299</v>
      </c>
      <c r="Y296" s="17">
        <v>0.21104655054774701</v>
      </c>
      <c r="Z296" s="17">
        <v>0.189161800936335</v>
      </c>
      <c r="AA296" s="17">
        <v>0.15816645056773501</v>
      </c>
      <c r="AB296" s="17">
        <v>0.183762128539145</v>
      </c>
      <c r="AC296" s="17"/>
      <c r="AD296" s="17">
        <v>0.18471460131505299</v>
      </c>
      <c r="AE296" s="17">
        <v>0.25509148698011203</v>
      </c>
      <c r="AF296" s="17">
        <v>0.149239402883624</v>
      </c>
      <c r="AG296" s="17">
        <v>0.146792537339307</v>
      </c>
      <c r="AH296" s="17"/>
      <c r="AI296" s="17">
        <v>0.18980970850826201</v>
      </c>
      <c r="AJ296" s="17">
        <v>0.26427481939069902</v>
      </c>
      <c r="AK296" s="17">
        <v>0.163007010899821</v>
      </c>
      <c r="AL296" s="17"/>
      <c r="AM296" s="17">
        <v>0.252871055627025</v>
      </c>
      <c r="AN296" s="17">
        <v>0.16297666690920001</v>
      </c>
      <c r="AO296" s="17">
        <v>0.21960050675936901</v>
      </c>
      <c r="AP296" s="17"/>
      <c r="AQ296" s="17">
        <v>0.16070522393567199</v>
      </c>
      <c r="AR296" s="17">
        <v>0.119533343300444</v>
      </c>
      <c r="AS296" s="17">
        <v>0.28077947429517303</v>
      </c>
      <c r="AT296" s="17">
        <v>0.28084719694428401</v>
      </c>
      <c r="AU296" s="17">
        <v>0.43990488641048803</v>
      </c>
    </row>
    <row r="297" spans="2:47" x14ac:dyDescent="0.3">
      <c r="B297" t="s">
        <v>193</v>
      </c>
      <c r="C297" s="17">
        <v>0.41707265959698497</v>
      </c>
      <c r="D297" s="17">
        <v>0.42168602260668098</v>
      </c>
      <c r="E297" s="17">
        <v>0.41343951240871801</v>
      </c>
      <c r="F297" s="17"/>
      <c r="G297" s="17">
        <v>0.34831470605713999</v>
      </c>
      <c r="H297" s="17">
        <v>0.380591968047714</v>
      </c>
      <c r="I297" s="17">
        <v>0.447078152764879</v>
      </c>
      <c r="J297" s="17">
        <v>0.415273237094893</v>
      </c>
      <c r="K297" s="17">
        <v>0.41163608850144301</v>
      </c>
      <c r="L297" s="17">
        <v>0.47256861260269201</v>
      </c>
      <c r="M297" s="17"/>
      <c r="N297" s="17">
        <v>0.403894915563279</v>
      </c>
      <c r="O297" s="17">
        <v>0.454183674975218</v>
      </c>
      <c r="P297" s="17">
        <v>0.41060658279124401</v>
      </c>
      <c r="Q297" s="17">
        <v>0.40284160636553101</v>
      </c>
      <c r="R297" s="17"/>
      <c r="S297" s="17">
        <v>0.399696779652712</v>
      </c>
      <c r="T297" s="17">
        <v>0.48882148555747201</v>
      </c>
      <c r="U297" s="17">
        <v>0.35861155165675701</v>
      </c>
      <c r="V297" s="17">
        <v>0.36253687287889502</v>
      </c>
      <c r="W297" s="17">
        <v>0.476086010967673</v>
      </c>
      <c r="X297" s="17">
        <v>0.47110443454837803</v>
      </c>
      <c r="Y297" s="17">
        <v>0.38447370427209598</v>
      </c>
      <c r="Z297" s="17">
        <v>0.43077509717624402</v>
      </c>
      <c r="AA297" s="17">
        <v>0.39741476998849401</v>
      </c>
      <c r="AB297" s="17">
        <v>0.37544478794751002</v>
      </c>
      <c r="AC297" s="17"/>
      <c r="AD297" s="17">
        <v>0.410380102231646</v>
      </c>
      <c r="AE297" s="17">
        <v>0.43359548673298598</v>
      </c>
      <c r="AF297" s="17">
        <v>0.42465937498039502</v>
      </c>
      <c r="AG297" s="17">
        <v>0.32173390374888</v>
      </c>
      <c r="AH297" s="17"/>
      <c r="AI297" s="17">
        <v>0.43632478778329098</v>
      </c>
      <c r="AJ297" s="17">
        <v>0.43303064324655099</v>
      </c>
      <c r="AK297" s="17">
        <v>0.40795523017248703</v>
      </c>
      <c r="AL297" s="17"/>
      <c r="AM297" s="17">
        <v>0.42865503081433098</v>
      </c>
      <c r="AN297" s="17">
        <v>0.41353265335169298</v>
      </c>
      <c r="AO297" s="17">
        <v>0.44573696108417499</v>
      </c>
      <c r="AP297" s="17"/>
      <c r="AQ297" s="17">
        <v>0.40160469791114001</v>
      </c>
      <c r="AR297" s="17">
        <v>0.42607477955480599</v>
      </c>
      <c r="AS297" s="17">
        <v>0.40517213536426699</v>
      </c>
      <c r="AT297" s="17">
        <v>0.43968994131135503</v>
      </c>
      <c r="AU297" s="17">
        <v>0.46187529394093502</v>
      </c>
    </row>
    <row r="298" spans="2:47" x14ac:dyDescent="0.3">
      <c r="B298" t="s">
        <v>194</v>
      </c>
      <c r="C298" s="17">
        <v>0.23092009633209901</v>
      </c>
      <c r="D298" s="17">
        <v>0.20850254562706499</v>
      </c>
      <c r="E298" s="17">
        <v>0.25314826704174898</v>
      </c>
      <c r="F298" s="17"/>
      <c r="G298" s="17">
        <v>0.25865410079247603</v>
      </c>
      <c r="H298" s="17">
        <v>0.152067368933648</v>
      </c>
      <c r="I298" s="17">
        <v>0.24309218864521501</v>
      </c>
      <c r="J298" s="17">
        <v>0.227727208837361</v>
      </c>
      <c r="K298" s="17">
        <v>0.23782642370934301</v>
      </c>
      <c r="L298" s="17">
        <v>0.26434476140136498</v>
      </c>
      <c r="M298" s="17"/>
      <c r="N298" s="17">
        <v>0.20714167141477</v>
      </c>
      <c r="O298" s="17">
        <v>0.18762468959612699</v>
      </c>
      <c r="P298" s="17">
        <v>0.26482998377304001</v>
      </c>
      <c r="Q298" s="17">
        <v>0.27185351876278702</v>
      </c>
      <c r="R298" s="17"/>
      <c r="S298" s="17">
        <v>0.19245189815035399</v>
      </c>
      <c r="T298" s="17">
        <v>0.20419461257983801</v>
      </c>
      <c r="U298" s="17">
        <v>0.27918190081198702</v>
      </c>
      <c r="V298" s="17">
        <v>0.248580029228442</v>
      </c>
      <c r="W298" s="17">
        <v>0.26101480161065999</v>
      </c>
      <c r="X298" s="17">
        <v>0.145840289604627</v>
      </c>
      <c r="Y298" s="17">
        <v>0.27421502324520802</v>
      </c>
      <c r="Z298" s="17">
        <v>0.21904961486239699</v>
      </c>
      <c r="AA298" s="17">
        <v>0.27955406106189501</v>
      </c>
      <c r="AB298" s="17">
        <v>0.24389068146999501</v>
      </c>
      <c r="AC298" s="17"/>
      <c r="AD298" s="17">
        <v>0.26738723028161798</v>
      </c>
      <c r="AE298" s="17">
        <v>0.17852454170055199</v>
      </c>
      <c r="AF298" s="17">
        <v>0.25741344111161402</v>
      </c>
      <c r="AG298" s="17">
        <v>0.32441435888904202</v>
      </c>
      <c r="AH298" s="17"/>
      <c r="AI298" s="17">
        <v>0.26462126975842298</v>
      </c>
      <c r="AJ298" s="17">
        <v>0.182487584610286</v>
      </c>
      <c r="AK298" s="17">
        <v>0.22815787535353399</v>
      </c>
      <c r="AL298" s="17"/>
      <c r="AM298" s="17">
        <v>0.17655169295596199</v>
      </c>
      <c r="AN298" s="17">
        <v>0.26602099576501598</v>
      </c>
      <c r="AO298" s="17">
        <v>0.192499322566861</v>
      </c>
      <c r="AP298" s="17"/>
      <c r="AQ298" s="17">
        <v>0.278077900375794</v>
      </c>
      <c r="AR298" s="17">
        <v>0.25887986836216398</v>
      </c>
      <c r="AS298" s="17">
        <v>0.176463585538324</v>
      </c>
      <c r="AT298" s="17">
        <v>0.16173516075953101</v>
      </c>
      <c r="AU298" s="17">
        <v>9.8219819648576401E-2</v>
      </c>
    </row>
    <row r="299" spans="2:47" x14ac:dyDescent="0.3">
      <c r="B299" t="s">
        <v>195</v>
      </c>
      <c r="C299" s="17">
        <v>8.9685305831762097E-2</v>
      </c>
      <c r="D299" s="17">
        <v>8.8312266567287204E-2</v>
      </c>
      <c r="E299" s="17">
        <v>8.9173843652879795E-2</v>
      </c>
      <c r="F299" s="17"/>
      <c r="G299" s="17">
        <v>0.121003391123135</v>
      </c>
      <c r="H299" s="17">
        <v>0.104101061398293</v>
      </c>
      <c r="I299" s="17">
        <v>6.2641365499038995E-2</v>
      </c>
      <c r="J299" s="17">
        <v>8.8889953411979597E-2</v>
      </c>
      <c r="K299" s="17">
        <v>8.1017921324239794E-2</v>
      </c>
      <c r="L299" s="17">
        <v>8.5783150915786699E-2</v>
      </c>
      <c r="M299" s="17"/>
      <c r="N299" s="17">
        <v>8.0903449791799906E-2</v>
      </c>
      <c r="O299" s="17">
        <v>0.12763611830635799</v>
      </c>
      <c r="P299" s="17">
        <v>8.1468569218589498E-2</v>
      </c>
      <c r="Q299" s="17">
        <v>6.4746949762991293E-2</v>
      </c>
      <c r="R299" s="17"/>
      <c r="S299" s="17">
        <v>9.46222060618018E-2</v>
      </c>
      <c r="T299" s="17">
        <v>9.7265272497256902E-2</v>
      </c>
      <c r="U299" s="17">
        <v>0.109877824990173</v>
      </c>
      <c r="V299" s="17">
        <v>0.11163291420089499</v>
      </c>
      <c r="W299" s="17">
        <v>2.3710452005310599E-2</v>
      </c>
      <c r="X299" s="17">
        <v>9.8568115802763104E-2</v>
      </c>
      <c r="Y299" s="17">
        <v>7.65417132447858E-2</v>
      </c>
      <c r="Z299" s="17">
        <v>4.7990022266527703E-2</v>
      </c>
      <c r="AA299" s="17">
        <v>9.0643403262352401E-2</v>
      </c>
      <c r="AB299" s="17">
        <v>0.113288158889108</v>
      </c>
      <c r="AC299" s="17"/>
      <c r="AD299" s="17">
        <v>0.100149824073092</v>
      </c>
      <c r="AE299" s="17">
        <v>8.1214993739706698E-2</v>
      </c>
      <c r="AF299" s="17">
        <v>0.103848823027196</v>
      </c>
      <c r="AG299" s="17">
        <v>6.4793838093554906E-2</v>
      </c>
      <c r="AH299" s="17"/>
      <c r="AI299" s="17">
        <v>7.0523797565224505E-2</v>
      </c>
      <c r="AJ299" s="17">
        <v>7.7934113967538493E-2</v>
      </c>
      <c r="AK299" s="17">
        <v>0.121827850462665</v>
      </c>
      <c r="AL299" s="17"/>
      <c r="AM299" s="17">
        <v>8.0771413369754894E-2</v>
      </c>
      <c r="AN299" s="17">
        <v>9.8316254828229394E-2</v>
      </c>
      <c r="AO299" s="17">
        <v>8.7668831223185306E-2</v>
      </c>
      <c r="AP299" s="17"/>
      <c r="AQ299" s="17">
        <v>7.0038543242457896E-2</v>
      </c>
      <c r="AR299" s="17">
        <v>0.123566315000522</v>
      </c>
      <c r="AS299" s="17">
        <v>7.7479433748709095E-2</v>
      </c>
      <c r="AT299" s="17">
        <v>8.4157046962312604E-2</v>
      </c>
      <c r="AU299" s="17">
        <v>0</v>
      </c>
    </row>
    <row r="300" spans="2:47" x14ac:dyDescent="0.3">
      <c r="B300" t="s">
        <v>196</v>
      </c>
      <c r="C300" s="17">
        <v>3.0774768474771601E-2</v>
      </c>
      <c r="D300" s="17">
        <v>3.8775316561389099E-2</v>
      </c>
      <c r="E300" s="17">
        <v>2.3071119140815999E-2</v>
      </c>
      <c r="F300" s="17"/>
      <c r="G300" s="17">
        <v>4.6942687707656798E-2</v>
      </c>
      <c r="H300" s="17">
        <v>3.51383963800702E-2</v>
      </c>
      <c r="I300" s="17">
        <v>1.73357917496413E-2</v>
      </c>
      <c r="J300" s="17">
        <v>3.6341352199123697E-2</v>
      </c>
      <c r="K300" s="17">
        <v>2.5345202934696099E-2</v>
      </c>
      <c r="L300" s="17">
        <v>2.6619912704230999E-2</v>
      </c>
      <c r="M300" s="17"/>
      <c r="N300" s="17">
        <v>1.06507101366399E-2</v>
      </c>
      <c r="O300" s="17">
        <v>3.8232063177622198E-2</v>
      </c>
      <c r="P300" s="17">
        <v>3.8605097149385897E-2</v>
      </c>
      <c r="Q300" s="17">
        <v>3.4776259805047997E-2</v>
      </c>
      <c r="R300" s="17"/>
      <c r="S300" s="17">
        <v>1.27103998456185E-2</v>
      </c>
      <c r="T300" s="17">
        <v>1.9758112467404401E-2</v>
      </c>
      <c r="U300" s="17">
        <v>7.6487416618280596E-2</v>
      </c>
      <c r="V300" s="17">
        <v>3.8480418098333601E-2</v>
      </c>
      <c r="W300" s="17">
        <v>4.0417595455751701E-2</v>
      </c>
      <c r="X300" s="17">
        <v>1.9576733461584599E-2</v>
      </c>
      <c r="Y300" s="17">
        <v>3.2248360287728199E-2</v>
      </c>
      <c r="Z300" s="17">
        <v>4.7532190063813998E-2</v>
      </c>
      <c r="AA300" s="17">
        <v>2.2257729542596898E-2</v>
      </c>
      <c r="AB300" s="17">
        <v>3.2779610125750397E-2</v>
      </c>
      <c r="AC300" s="17"/>
      <c r="AD300" s="17">
        <v>2.71574773993872E-2</v>
      </c>
      <c r="AE300" s="17">
        <v>3.55223784708368E-2</v>
      </c>
      <c r="AF300" s="17">
        <v>3.5941576386837003E-2</v>
      </c>
      <c r="AG300" s="17">
        <v>2.9039274657719501E-2</v>
      </c>
      <c r="AH300" s="17"/>
      <c r="AI300" s="17">
        <v>2.2717868559889099E-2</v>
      </c>
      <c r="AJ300" s="17">
        <v>3.5070135208660799E-2</v>
      </c>
      <c r="AK300" s="17">
        <v>5.6073182778997803E-2</v>
      </c>
      <c r="AL300" s="17"/>
      <c r="AM300" s="17">
        <v>3.1695890188741603E-2</v>
      </c>
      <c r="AN300" s="17">
        <v>2.5453943338207E-2</v>
      </c>
      <c r="AO300" s="17">
        <v>3.6130288979571101E-2</v>
      </c>
      <c r="AP300" s="17"/>
      <c r="AQ300" s="17">
        <v>3.8428767749536401E-2</v>
      </c>
      <c r="AR300" s="17">
        <v>3.6994633480383003E-2</v>
      </c>
      <c r="AS300" s="17">
        <v>2.62053177292264E-2</v>
      </c>
      <c r="AT300" s="17">
        <v>8.9119769419722505E-3</v>
      </c>
      <c r="AU300" s="17">
        <v>0</v>
      </c>
    </row>
    <row r="301" spans="2:47" x14ac:dyDescent="0.3">
      <c r="B301" t="s">
        <v>94</v>
      </c>
      <c r="C301" s="17">
        <v>3.8305121432983598E-2</v>
      </c>
      <c r="D301" s="17">
        <v>2.6136358654438498E-2</v>
      </c>
      <c r="E301" s="17">
        <v>5.0194738718225301E-2</v>
      </c>
      <c r="F301" s="17"/>
      <c r="G301" s="17">
        <v>4.5156460403476303E-2</v>
      </c>
      <c r="H301" s="17">
        <v>2.49481597747832E-2</v>
      </c>
      <c r="I301" s="17">
        <v>3.4904895437694802E-2</v>
      </c>
      <c r="J301" s="17">
        <v>4.9273659285134802E-2</v>
      </c>
      <c r="K301" s="17">
        <v>5.6952043688916397E-2</v>
      </c>
      <c r="L301" s="17">
        <v>2.5894430458509098E-2</v>
      </c>
      <c r="M301" s="17"/>
      <c r="N301" s="17">
        <v>1.69147528280204E-2</v>
      </c>
      <c r="O301" s="17">
        <v>3.04740738983778E-2</v>
      </c>
      <c r="P301" s="17">
        <v>4.82668124241213E-2</v>
      </c>
      <c r="Q301" s="17">
        <v>5.7682246632682302E-2</v>
      </c>
      <c r="R301" s="17"/>
      <c r="S301" s="17">
        <v>2.0051929953889401E-2</v>
      </c>
      <c r="T301" s="17">
        <v>3.8622786502296301E-2</v>
      </c>
      <c r="U301" s="17">
        <v>3.3141391048983102E-2</v>
      </c>
      <c r="V301" s="17">
        <v>1.80393422349759E-2</v>
      </c>
      <c r="W301" s="17">
        <v>5.75763001416933E-2</v>
      </c>
      <c r="X301" s="17">
        <v>5.5184856894304302E-2</v>
      </c>
      <c r="Y301" s="17">
        <v>2.14746484024348E-2</v>
      </c>
      <c r="Z301" s="17">
        <v>6.54912746946818E-2</v>
      </c>
      <c r="AA301" s="17">
        <v>5.1963585576926603E-2</v>
      </c>
      <c r="AB301" s="17">
        <v>5.0834633028490998E-2</v>
      </c>
      <c r="AC301" s="17"/>
      <c r="AD301" s="17">
        <v>1.02107646992039E-2</v>
      </c>
      <c r="AE301" s="17">
        <v>1.6051112375807301E-2</v>
      </c>
      <c r="AF301" s="17">
        <v>2.8897381610334501E-2</v>
      </c>
      <c r="AG301" s="17">
        <v>0.113226087271496</v>
      </c>
      <c r="AH301" s="17"/>
      <c r="AI301" s="17">
        <v>1.6002567824910299E-2</v>
      </c>
      <c r="AJ301" s="17">
        <v>7.2027035762644099E-3</v>
      </c>
      <c r="AK301" s="17">
        <v>2.29788503324952E-2</v>
      </c>
      <c r="AL301" s="17"/>
      <c r="AM301" s="17">
        <v>2.9454917044185E-2</v>
      </c>
      <c r="AN301" s="17">
        <v>3.3699485807654597E-2</v>
      </c>
      <c r="AO301" s="17">
        <v>1.8364089386838998E-2</v>
      </c>
      <c r="AP301" s="17"/>
      <c r="AQ301" s="17">
        <v>5.1144866785399597E-2</v>
      </c>
      <c r="AR301" s="17">
        <v>3.4951060301681297E-2</v>
      </c>
      <c r="AS301" s="17">
        <v>3.3900053324300398E-2</v>
      </c>
      <c r="AT301" s="17">
        <v>2.46586770805453E-2</v>
      </c>
      <c r="AU301" s="17">
        <v>0</v>
      </c>
    </row>
    <row r="302" spans="2:47" x14ac:dyDescent="0.3">
      <c r="B302" t="s">
        <v>197</v>
      </c>
      <c r="C302" s="17">
        <v>0.61031470792838405</v>
      </c>
      <c r="D302" s="17">
        <v>0.63827351258982001</v>
      </c>
      <c r="E302" s="17">
        <v>0.58441203144633003</v>
      </c>
      <c r="F302" s="17"/>
      <c r="G302" s="17">
        <v>0.528243359973256</v>
      </c>
      <c r="H302" s="17">
        <v>0.68374501351320605</v>
      </c>
      <c r="I302" s="17">
        <v>0.64202575866841005</v>
      </c>
      <c r="J302" s="17">
        <v>0.59776782626640101</v>
      </c>
      <c r="K302" s="17">
        <v>0.59885840834280502</v>
      </c>
      <c r="L302" s="17">
        <v>0.59735774452010804</v>
      </c>
      <c r="M302" s="17"/>
      <c r="N302" s="17">
        <v>0.68438941582877</v>
      </c>
      <c r="O302" s="17">
        <v>0.61603305502151495</v>
      </c>
      <c r="P302" s="17">
        <v>0.56682953743486297</v>
      </c>
      <c r="Q302" s="17">
        <v>0.57094102503649202</v>
      </c>
      <c r="R302" s="17"/>
      <c r="S302" s="17">
        <v>0.68016356598833605</v>
      </c>
      <c r="T302" s="17">
        <v>0.64015921595320502</v>
      </c>
      <c r="U302" s="17">
        <v>0.50131146653057601</v>
      </c>
      <c r="V302" s="17">
        <v>0.58326729623735296</v>
      </c>
      <c r="W302" s="17">
        <v>0.61728085078658401</v>
      </c>
      <c r="X302" s="17">
        <v>0.68083000423672102</v>
      </c>
      <c r="Y302" s="17">
        <v>0.59552025481984305</v>
      </c>
      <c r="Z302" s="17">
        <v>0.61993689811258001</v>
      </c>
      <c r="AA302" s="17">
        <v>0.55558122055622905</v>
      </c>
      <c r="AB302" s="17">
        <v>0.55920691648665499</v>
      </c>
      <c r="AC302" s="17"/>
      <c r="AD302" s="17">
        <v>0.59509470354669902</v>
      </c>
      <c r="AE302" s="17">
        <v>0.68868697371309695</v>
      </c>
      <c r="AF302" s="17">
        <v>0.57389877786401899</v>
      </c>
      <c r="AG302" s="17">
        <v>0.46852644108818697</v>
      </c>
      <c r="AH302" s="17"/>
      <c r="AI302" s="17">
        <v>0.62613449629155304</v>
      </c>
      <c r="AJ302" s="17">
        <v>0.69730546263725002</v>
      </c>
      <c r="AK302" s="17">
        <v>0.57096224107230797</v>
      </c>
      <c r="AL302" s="17"/>
      <c r="AM302" s="17">
        <v>0.68152608644135604</v>
      </c>
      <c r="AN302" s="17">
        <v>0.57650932026089297</v>
      </c>
      <c r="AO302" s="17">
        <v>0.66533746784354397</v>
      </c>
      <c r="AP302" s="17"/>
      <c r="AQ302" s="17">
        <v>0.56230992184681206</v>
      </c>
      <c r="AR302" s="17">
        <v>0.54560812285524996</v>
      </c>
      <c r="AS302" s="17">
        <v>0.68595160965944002</v>
      </c>
      <c r="AT302" s="17">
        <v>0.72053713825563903</v>
      </c>
      <c r="AU302" s="17">
        <v>0.90178018035142404</v>
      </c>
    </row>
    <row r="303" spans="2:47" x14ac:dyDescent="0.3">
      <c r="B303" t="s">
        <v>198</v>
      </c>
      <c r="C303" s="17">
        <v>0.12046007430653401</v>
      </c>
      <c r="D303" s="17">
        <v>0.12708758312867599</v>
      </c>
      <c r="E303" s="17">
        <v>0.112244962793696</v>
      </c>
      <c r="F303" s="17"/>
      <c r="G303" s="17">
        <v>0.16794607883079199</v>
      </c>
      <c r="H303" s="17">
        <v>0.139239457778363</v>
      </c>
      <c r="I303" s="17">
        <v>7.9977157248680306E-2</v>
      </c>
      <c r="J303" s="17">
        <v>0.12523130561110299</v>
      </c>
      <c r="K303" s="17">
        <v>0.106363124258936</v>
      </c>
      <c r="L303" s="17">
        <v>0.11240306362001801</v>
      </c>
      <c r="M303" s="17"/>
      <c r="N303" s="17">
        <v>9.1554159928439793E-2</v>
      </c>
      <c r="O303" s="17">
        <v>0.16586818148398</v>
      </c>
      <c r="P303" s="17">
        <v>0.12007366636797499</v>
      </c>
      <c r="Q303" s="17">
        <v>9.9523209568039298E-2</v>
      </c>
      <c r="R303" s="17"/>
      <c r="S303" s="17">
        <v>0.10733260590742</v>
      </c>
      <c r="T303" s="17">
        <v>0.117023384964661</v>
      </c>
      <c r="U303" s="17">
        <v>0.186365241608454</v>
      </c>
      <c r="V303" s="17">
        <v>0.15011333229922899</v>
      </c>
      <c r="W303" s="17">
        <v>6.4128047461062307E-2</v>
      </c>
      <c r="X303" s="17">
        <v>0.118144849264348</v>
      </c>
      <c r="Y303" s="17">
        <v>0.10879007353251401</v>
      </c>
      <c r="Z303" s="17">
        <v>9.5522212330341694E-2</v>
      </c>
      <c r="AA303" s="17">
        <v>0.112901132804949</v>
      </c>
      <c r="AB303" s="17">
        <v>0.14606776901485899</v>
      </c>
      <c r="AC303" s="17"/>
      <c r="AD303" s="17">
        <v>0.12730730147247901</v>
      </c>
      <c r="AE303" s="17">
        <v>0.116737372210544</v>
      </c>
      <c r="AF303" s="17">
        <v>0.13979039941403301</v>
      </c>
      <c r="AG303" s="17">
        <v>9.38331127512744E-2</v>
      </c>
      <c r="AH303" s="17"/>
      <c r="AI303" s="17">
        <v>9.3241666125113601E-2</v>
      </c>
      <c r="AJ303" s="17">
        <v>0.113004249176199</v>
      </c>
      <c r="AK303" s="17">
        <v>0.17790103324166301</v>
      </c>
      <c r="AL303" s="17"/>
      <c r="AM303" s="17">
        <v>0.112467303558497</v>
      </c>
      <c r="AN303" s="17">
        <v>0.123770198166436</v>
      </c>
      <c r="AO303" s="17">
        <v>0.12379912020275601</v>
      </c>
      <c r="AP303" s="17"/>
      <c r="AQ303" s="17">
        <v>0.108467310991994</v>
      </c>
      <c r="AR303" s="17">
        <v>0.16056094848090499</v>
      </c>
      <c r="AS303" s="17">
        <v>0.103684751477935</v>
      </c>
      <c r="AT303" s="17">
        <v>9.3069023904284801E-2</v>
      </c>
      <c r="AU303" s="17">
        <v>0</v>
      </c>
    </row>
    <row r="304" spans="2:47" x14ac:dyDescent="0.3">
      <c r="B304" t="s">
        <v>143</v>
      </c>
      <c r="C304" s="17">
        <v>0.48985463362185</v>
      </c>
      <c r="D304" s="17">
        <v>0.51118592946114405</v>
      </c>
      <c r="E304" s="17">
        <v>0.47216706865263502</v>
      </c>
      <c r="F304" s="17"/>
      <c r="G304" s="17">
        <v>0.36029728114246401</v>
      </c>
      <c r="H304" s="17">
        <v>0.54450555573484305</v>
      </c>
      <c r="I304" s="17">
        <v>0.56204860141973001</v>
      </c>
      <c r="J304" s="17">
        <v>0.472536520655297</v>
      </c>
      <c r="K304" s="17">
        <v>0.492495284083869</v>
      </c>
      <c r="L304" s="17">
        <v>0.48495468090008997</v>
      </c>
      <c r="M304" s="17"/>
      <c r="N304" s="17">
        <v>0.59283525590033004</v>
      </c>
      <c r="O304" s="17">
        <v>0.45016487353753398</v>
      </c>
      <c r="P304" s="17">
        <v>0.44675587106688802</v>
      </c>
      <c r="Q304" s="17">
        <v>0.47141781546845202</v>
      </c>
      <c r="R304" s="17"/>
      <c r="S304" s="17">
        <v>0.57283096008091605</v>
      </c>
      <c r="T304" s="17">
        <v>0.52313583098854299</v>
      </c>
      <c r="U304" s="17">
        <v>0.31494622492212299</v>
      </c>
      <c r="V304" s="17">
        <v>0.433153963938125</v>
      </c>
      <c r="W304" s="17">
        <v>0.55315280332552197</v>
      </c>
      <c r="X304" s="17">
        <v>0.56268515497237304</v>
      </c>
      <c r="Y304" s="17">
        <v>0.48673018128732898</v>
      </c>
      <c r="Z304" s="17">
        <v>0.52441468578223804</v>
      </c>
      <c r="AA304" s="17">
        <v>0.44268008775127998</v>
      </c>
      <c r="AB304" s="17">
        <v>0.41313914747179598</v>
      </c>
      <c r="AC304" s="17"/>
      <c r="AD304" s="17">
        <v>0.46778740207421998</v>
      </c>
      <c r="AE304" s="17">
        <v>0.57194960150255403</v>
      </c>
      <c r="AF304" s="17">
        <v>0.43410837844998601</v>
      </c>
      <c r="AG304" s="17">
        <v>0.37469332833691299</v>
      </c>
      <c r="AH304" s="17"/>
      <c r="AI304" s="17">
        <v>0.53289283016643996</v>
      </c>
      <c r="AJ304" s="17">
        <v>0.58430121346105102</v>
      </c>
      <c r="AK304" s="17">
        <v>0.39306120783064502</v>
      </c>
      <c r="AL304" s="17"/>
      <c r="AM304" s="17">
        <v>0.56905878288286005</v>
      </c>
      <c r="AN304" s="17">
        <v>0.45273912209445599</v>
      </c>
      <c r="AO304" s="17">
        <v>0.54153834764078801</v>
      </c>
      <c r="AP304" s="17"/>
      <c r="AQ304" s="17">
        <v>0.45384261085481797</v>
      </c>
      <c r="AR304" s="17">
        <v>0.38504717437434399</v>
      </c>
      <c r="AS304" s="17">
        <v>0.58226685818150503</v>
      </c>
      <c r="AT304" s="17">
        <v>0.62746811435135397</v>
      </c>
      <c r="AU304" s="17">
        <v>0.90178018035142404</v>
      </c>
    </row>
    <row r="305" spans="2:47" x14ac:dyDescent="0.3">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row>
    <row r="306" spans="2:47" x14ac:dyDescent="0.3">
      <c r="B306" s="6" t="s">
        <v>204</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row>
    <row r="307" spans="2:47" x14ac:dyDescent="0.3">
      <c r="B307" s="24" t="s">
        <v>79</v>
      </c>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row>
    <row r="308" spans="2:47" x14ac:dyDescent="0.3">
      <c r="B308" t="s">
        <v>192</v>
      </c>
      <c r="C308" s="17">
        <v>0.39155268823651002</v>
      </c>
      <c r="D308" s="17">
        <v>0.373881333814643</v>
      </c>
      <c r="E308" s="17">
        <v>0.40949923904374702</v>
      </c>
      <c r="F308" s="17"/>
      <c r="G308" s="17">
        <v>0.218507914108863</v>
      </c>
      <c r="H308" s="17">
        <v>0.223853870371196</v>
      </c>
      <c r="I308" s="17">
        <v>0.33065959348670299</v>
      </c>
      <c r="J308" s="17">
        <v>0.40959545051259699</v>
      </c>
      <c r="K308" s="17">
        <v>0.57439030991457196</v>
      </c>
      <c r="L308" s="17">
        <v>0.55220056854314203</v>
      </c>
      <c r="M308" s="17"/>
      <c r="N308" s="17">
        <v>0.29852919416231899</v>
      </c>
      <c r="O308" s="17">
        <v>0.34549452480475901</v>
      </c>
      <c r="P308" s="17">
        <v>0.465187422974769</v>
      </c>
      <c r="Q308" s="17">
        <v>0.47538075099483501</v>
      </c>
      <c r="R308" s="17"/>
      <c r="S308" s="17">
        <v>0.27069953375497802</v>
      </c>
      <c r="T308" s="17">
        <v>0.386931822233198</v>
      </c>
      <c r="U308" s="17">
        <v>0.53638345610027705</v>
      </c>
      <c r="V308" s="17">
        <v>0.482812109489136</v>
      </c>
      <c r="W308" s="17">
        <v>0.33871451349460902</v>
      </c>
      <c r="X308" s="17">
        <v>0.45617384472439498</v>
      </c>
      <c r="Y308" s="17">
        <v>0.44512950604714702</v>
      </c>
      <c r="Z308" s="17">
        <v>0.30145170240622798</v>
      </c>
      <c r="AA308" s="17">
        <v>0.32555170194243999</v>
      </c>
      <c r="AB308" s="17">
        <v>0.436674578252367</v>
      </c>
      <c r="AC308" s="17"/>
      <c r="AD308" s="17">
        <v>0.50193701350475295</v>
      </c>
      <c r="AE308" s="17">
        <v>0.32630929656392399</v>
      </c>
      <c r="AF308" s="17">
        <v>0.60673171341338406</v>
      </c>
      <c r="AG308" s="17">
        <v>0.28808001598020999</v>
      </c>
      <c r="AH308" s="17"/>
      <c r="AI308" s="17">
        <v>0.46136292959254499</v>
      </c>
      <c r="AJ308" s="17">
        <v>0.27022960280084102</v>
      </c>
      <c r="AK308" s="17">
        <v>0.58805193222057495</v>
      </c>
      <c r="AL308" s="17"/>
      <c r="AM308" s="17">
        <v>0.25827354337057801</v>
      </c>
      <c r="AN308" s="17">
        <v>0.43948815316650802</v>
      </c>
      <c r="AO308" s="17">
        <v>0.43169370749498298</v>
      </c>
      <c r="AP308" s="17"/>
      <c r="AQ308" s="17">
        <v>0.49869618907192098</v>
      </c>
      <c r="AR308" s="17">
        <v>0.36667950088213502</v>
      </c>
      <c r="AS308" s="17">
        <v>0.33574346859228199</v>
      </c>
      <c r="AT308" s="17">
        <v>0.20054702983639999</v>
      </c>
      <c r="AU308" s="17">
        <v>0.32902060799615501</v>
      </c>
    </row>
    <row r="309" spans="2:47" x14ac:dyDescent="0.3">
      <c r="B309" t="s">
        <v>193</v>
      </c>
      <c r="C309" s="17">
        <v>0.34781475601764</v>
      </c>
      <c r="D309" s="17">
        <v>0.36369951678295198</v>
      </c>
      <c r="E309" s="17">
        <v>0.33107439415231199</v>
      </c>
      <c r="F309" s="17"/>
      <c r="G309" s="17">
        <v>0.37942820557635698</v>
      </c>
      <c r="H309" s="17">
        <v>0.43797053839560701</v>
      </c>
      <c r="I309" s="17">
        <v>0.29728709920236102</v>
      </c>
      <c r="J309" s="17">
        <v>0.38994867263365202</v>
      </c>
      <c r="K309" s="17">
        <v>0.229529237374374</v>
      </c>
      <c r="L309" s="17">
        <v>0.34054314875459202</v>
      </c>
      <c r="M309" s="17"/>
      <c r="N309" s="17">
        <v>0.36566758875213901</v>
      </c>
      <c r="O309" s="17">
        <v>0.37996478064093597</v>
      </c>
      <c r="P309" s="17">
        <v>0.33484272636554302</v>
      </c>
      <c r="Q309" s="17">
        <v>0.30501799023081699</v>
      </c>
      <c r="R309" s="17"/>
      <c r="S309" s="17">
        <v>0.31593543868359097</v>
      </c>
      <c r="T309" s="17">
        <v>0.41569391943676998</v>
      </c>
      <c r="U309" s="17">
        <v>0.26021930347186201</v>
      </c>
      <c r="V309" s="17">
        <v>0.32742627883817499</v>
      </c>
      <c r="W309" s="17">
        <v>0.37135967092786698</v>
      </c>
      <c r="X309" s="17">
        <v>0.31212245740710798</v>
      </c>
      <c r="Y309" s="17">
        <v>0.27825748210194401</v>
      </c>
      <c r="Z309" s="17">
        <v>0.409721653280811</v>
      </c>
      <c r="AA309" s="17">
        <v>0.41115920756150798</v>
      </c>
      <c r="AB309" s="17">
        <v>0.39056014601470301</v>
      </c>
      <c r="AC309" s="17"/>
      <c r="AD309" s="17">
        <v>0.29315196630917001</v>
      </c>
      <c r="AE309" s="17">
        <v>0.38225515773839303</v>
      </c>
      <c r="AF309" s="17">
        <v>0.285995950796128</v>
      </c>
      <c r="AG309" s="17">
        <v>0.34782544401096199</v>
      </c>
      <c r="AH309" s="17"/>
      <c r="AI309" s="17">
        <v>0.32646187100341101</v>
      </c>
      <c r="AJ309" s="17">
        <v>0.41840875812838102</v>
      </c>
      <c r="AK309" s="17">
        <v>0.28123508036599298</v>
      </c>
      <c r="AL309" s="17"/>
      <c r="AM309" s="17">
        <v>0.38757743428834002</v>
      </c>
      <c r="AN309" s="17">
        <v>0.32558677478786302</v>
      </c>
      <c r="AO309" s="17">
        <v>0.35524244854729098</v>
      </c>
      <c r="AP309" s="17"/>
      <c r="AQ309" s="17">
        <v>0.31812516056125301</v>
      </c>
      <c r="AR309" s="17">
        <v>0.38537213929957598</v>
      </c>
      <c r="AS309" s="17">
        <v>0.36937361235484401</v>
      </c>
      <c r="AT309" s="17">
        <v>0.362378644268258</v>
      </c>
      <c r="AU309" s="17">
        <v>0.22067429443054701</v>
      </c>
    </row>
    <row r="310" spans="2:47" x14ac:dyDescent="0.3">
      <c r="B310" t="s">
        <v>194</v>
      </c>
      <c r="C310" s="17">
        <v>0.143369175118846</v>
      </c>
      <c r="D310" s="17">
        <v>0.15826928337246299</v>
      </c>
      <c r="E310" s="17">
        <v>0.12919634904740099</v>
      </c>
      <c r="F310" s="17"/>
      <c r="G310" s="17">
        <v>0.25617996539460203</v>
      </c>
      <c r="H310" s="17">
        <v>0.17669599750437001</v>
      </c>
      <c r="I310" s="17">
        <v>0.195929378951292</v>
      </c>
      <c r="J310" s="17">
        <v>9.6820948675119201E-2</v>
      </c>
      <c r="K310" s="17">
        <v>0.114466058666608</v>
      </c>
      <c r="L310" s="17">
        <v>5.6994844059858898E-2</v>
      </c>
      <c r="M310" s="17"/>
      <c r="N310" s="17">
        <v>0.17358089107195099</v>
      </c>
      <c r="O310" s="17">
        <v>0.16792508872287501</v>
      </c>
      <c r="P310" s="17">
        <v>0.11744623758613</v>
      </c>
      <c r="Q310" s="17">
        <v>0.106903590317894</v>
      </c>
      <c r="R310" s="17"/>
      <c r="S310" s="17">
        <v>0.253846264493723</v>
      </c>
      <c r="T310" s="17">
        <v>0.102589014416183</v>
      </c>
      <c r="U310" s="17">
        <v>0.107036552862888</v>
      </c>
      <c r="V310" s="17">
        <v>0.11730092307591</v>
      </c>
      <c r="W310" s="17">
        <v>0.121251094773368</v>
      </c>
      <c r="X310" s="17">
        <v>0.120043794683118</v>
      </c>
      <c r="Y310" s="17">
        <v>0.15477330329032599</v>
      </c>
      <c r="Z310" s="17">
        <v>0.19715900232703101</v>
      </c>
      <c r="AA310" s="17">
        <v>0.126442668431172</v>
      </c>
      <c r="AB310" s="17">
        <v>9.3271538346052701E-2</v>
      </c>
      <c r="AC310" s="17"/>
      <c r="AD310" s="17">
        <v>0.13875477431418401</v>
      </c>
      <c r="AE310" s="17">
        <v>0.126315125206755</v>
      </c>
      <c r="AF310" s="17">
        <v>6.5121781141938798E-2</v>
      </c>
      <c r="AG310" s="17">
        <v>0.18264936451757199</v>
      </c>
      <c r="AH310" s="17"/>
      <c r="AI310" s="17">
        <v>0.160739713158914</v>
      </c>
      <c r="AJ310" s="17">
        <v>0.13674879998598299</v>
      </c>
      <c r="AK310" s="17">
        <v>8.1221025987520304E-2</v>
      </c>
      <c r="AL310" s="17"/>
      <c r="AM310" s="17">
        <v>0.15708879024584901</v>
      </c>
      <c r="AN310" s="17">
        <v>0.16194518812012301</v>
      </c>
      <c r="AO310" s="17">
        <v>0.122634034636602</v>
      </c>
      <c r="AP310" s="17"/>
      <c r="AQ310" s="17">
        <v>9.6798254457193603E-2</v>
      </c>
      <c r="AR310" s="17">
        <v>0.17064398002244599</v>
      </c>
      <c r="AS310" s="17">
        <v>0.16948346191708</v>
      </c>
      <c r="AT310" s="17">
        <v>0.155919730098458</v>
      </c>
      <c r="AU310" s="17">
        <v>0.322933718509821</v>
      </c>
    </row>
    <row r="311" spans="2:47" x14ac:dyDescent="0.3">
      <c r="B311" t="s">
        <v>195</v>
      </c>
      <c r="C311" s="17">
        <v>5.3923082872226101E-2</v>
      </c>
      <c r="D311" s="17">
        <v>5.1709303659655398E-2</v>
      </c>
      <c r="E311" s="17">
        <v>5.6181206333804301E-2</v>
      </c>
      <c r="F311" s="17"/>
      <c r="G311" s="17">
        <v>8.3151336445018695E-2</v>
      </c>
      <c r="H311" s="17">
        <v>8.9082724545392095E-2</v>
      </c>
      <c r="I311" s="17">
        <v>9.7901852820270904E-2</v>
      </c>
      <c r="J311" s="17">
        <v>4.3255219573449098E-2</v>
      </c>
      <c r="K311" s="17">
        <v>1.2396295067539099E-2</v>
      </c>
      <c r="L311" s="17">
        <v>7.3926865886406899E-3</v>
      </c>
      <c r="M311" s="17"/>
      <c r="N311" s="17">
        <v>9.1163348194842897E-2</v>
      </c>
      <c r="O311" s="17">
        <v>6.4919364711746599E-2</v>
      </c>
      <c r="P311" s="17">
        <v>2.38435834520755E-2</v>
      </c>
      <c r="Q311" s="17">
        <v>2.9815884357875699E-2</v>
      </c>
      <c r="R311" s="17"/>
      <c r="S311" s="17">
        <v>7.3933789256882404E-2</v>
      </c>
      <c r="T311" s="17">
        <v>4.3914061269362203E-2</v>
      </c>
      <c r="U311" s="17">
        <v>6.1830324544624997E-2</v>
      </c>
      <c r="V311" s="17">
        <v>2.7713514876169899E-2</v>
      </c>
      <c r="W311" s="17">
        <v>9.0950937180016206E-2</v>
      </c>
      <c r="X311" s="17">
        <v>5.68295706709653E-2</v>
      </c>
      <c r="Y311" s="17">
        <v>4.54125242295257E-2</v>
      </c>
      <c r="Z311" s="17">
        <v>2.9091131678759E-2</v>
      </c>
      <c r="AA311" s="17">
        <v>5.7107153382926303E-2</v>
      </c>
      <c r="AB311" s="17">
        <v>2.7880695654421001E-2</v>
      </c>
      <c r="AC311" s="17"/>
      <c r="AD311" s="17">
        <v>5.0296532414399603E-3</v>
      </c>
      <c r="AE311" s="17">
        <v>9.5332530273875796E-2</v>
      </c>
      <c r="AF311" s="17">
        <v>1.55222301732891E-2</v>
      </c>
      <c r="AG311" s="17">
        <v>6.1904005598646498E-2</v>
      </c>
      <c r="AH311" s="17"/>
      <c r="AI311" s="17">
        <v>0</v>
      </c>
      <c r="AJ311" s="17">
        <v>9.7707783938710699E-2</v>
      </c>
      <c r="AK311" s="17">
        <v>1.8670666681988499E-2</v>
      </c>
      <c r="AL311" s="17"/>
      <c r="AM311" s="17">
        <v>0.119466370666477</v>
      </c>
      <c r="AN311" s="17">
        <v>2.9395912559238499E-2</v>
      </c>
      <c r="AO311" s="17">
        <v>4.3658902886701899E-2</v>
      </c>
      <c r="AP311" s="17"/>
      <c r="AQ311" s="17">
        <v>2.0673586792911099E-2</v>
      </c>
      <c r="AR311" s="17">
        <v>2.42345437038782E-2</v>
      </c>
      <c r="AS311" s="17">
        <v>7.2555844734703306E-2</v>
      </c>
      <c r="AT311" s="17">
        <v>0.159209916236355</v>
      </c>
      <c r="AU311" s="17">
        <v>8.5997863474195094E-2</v>
      </c>
    </row>
    <row r="312" spans="2:47" x14ac:dyDescent="0.3">
      <c r="B312" t="s">
        <v>196</v>
      </c>
      <c r="C312" s="17">
        <v>2.9235356303684099E-2</v>
      </c>
      <c r="D312" s="17">
        <v>2.9980949091425499E-2</v>
      </c>
      <c r="E312" s="17">
        <v>2.8570851184602401E-2</v>
      </c>
      <c r="F312" s="17"/>
      <c r="G312" s="17">
        <v>4.5742154856142497E-2</v>
      </c>
      <c r="H312" s="17">
        <v>6.0712226907094297E-2</v>
      </c>
      <c r="I312" s="17">
        <v>4.2814352411436801E-2</v>
      </c>
      <c r="J312" s="17">
        <v>1.10812394092297E-2</v>
      </c>
      <c r="K312" s="17">
        <v>1.80375696762941E-2</v>
      </c>
      <c r="L312" s="17">
        <v>4.2735085153705098E-3</v>
      </c>
      <c r="M312" s="17"/>
      <c r="N312" s="17">
        <v>5.6460578792450998E-2</v>
      </c>
      <c r="O312" s="17">
        <v>1.6563130710389999E-2</v>
      </c>
      <c r="P312" s="17">
        <v>2.0159093765288998E-2</v>
      </c>
      <c r="Q312" s="17">
        <v>2.1583048792703199E-2</v>
      </c>
      <c r="R312" s="17"/>
      <c r="S312" s="17">
        <v>6.22777285749622E-2</v>
      </c>
      <c r="T312" s="17">
        <v>1.8789562295073201E-2</v>
      </c>
      <c r="U312" s="17">
        <v>0</v>
      </c>
      <c r="V312" s="17">
        <v>1.7378783784145299E-2</v>
      </c>
      <c r="W312" s="17">
        <v>5.0183531153807401E-2</v>
      </c>
      <c r="X312" s="17">
        <v>2.0081209983251899E-2</v>
      </c>
      <c r="Y312" s="17">
        <v>4.40875549093677E-2</v>
      </c>
      <c r="Z312" s="17">
        <v>2.3472618775975802E-2</v>
      </c>
      <c r="AA312" s="17">
        <v>2.0750755197038E-2</v>
      </c>
      <c r="AB312" s="17">
        <v>1.85442989968564E-2</v>
      </c>
      <c r="AC312" s="17"/>
      <c r="AD312" s="17">
        <v>2.5769427222327699E-2</v>
      </c>
      <c r="AE312" s="17">
        <v>5.3997881402946098E-2</v>
      </c>
      <c r="AF312" s="17">
        <v>0</v>
      </c>
      <c r="AG312" s="17">
        <v>2.94790074641318E-2</v>
      </c>
      <c r="AH312" s="17"/>
      <c r="AI312" s="17">
        <v>1.48531913123827E-2</v>
      </c>
      <c r="AJ312" s="17">
        <v>7.0262836263960904E-2</v>
      </c>
      <c r="AK312" s="17">
        <v>1.8220155311989901E-2</v>
      </c>
      <c r="AL312" s="17"/>
      <c r="AM312" s="17">
        <v>4.8592062777998803E-2</v>
      </c>
      <c r="AN312" s="17">
        <v>1.48191679332502E-2</v>
      </c>
      <c r="AO312" s="17">
        <v>3.5358047072346702E-2</v>
      </c>
      <c r="AP312" s="17"/>
      <c r="AQ312" s="17">
        <v>1.9983007082677601E-2</v>
      </c>
      <c r="AR312" s="17">
        <v>1.37525070558276E-2</v>
      </c>
      <c r="AS312" s="17">
        <v>3.6378712107484501E-2</v>
      </c>
      <c r="AT312" s="17">
        <v>8.9487619818277506E-2</v>
      </c>
      <c r="AU312" s="17">
        <v>4.1373515589282803E-2</v>
      </c>
    </row>
    <row r="313" spans="2:47" x14ac:dyDescent="0.3">
      <c r="B313" t="s">
        <v>94</v>
      </c>
      <c r="C313" s="17">
        <v>3.4104941451092899E-2</v>
      </c>
      <c r="D313" s="17">
        <v>2.2459613278860799E-2</v>
      </c>
      <c r="E313" s="17">
        <v>4.5477960238133497E-2</v>
      </c>
      <c r="F313" s="17"/>
      <c r="G313" s="17">
        <v>1.69904236190172E-2</v>
      </c>
      <c r="H313" s="17">
        <v>1.16846422763414E-2</v>
      </c>
      <c r="I313" s="17">
        <v>3.5407723127936497E-2</v>
      </c>
      <c r="J313" s="17">
        <v>4.92984691959528E-2</v>
      </c>
      <c r="K313" s="17">
        <v>5.1180529300612801E-2</v>
      </c>
      <c r="L313" s="17">
        <v>3.8595243538396398E-2</v>
      </c>
      <c r="M313" s="17"/>
      <c r="N313" s="17">
        <v>1.45983990262972E-2</v>
      </c>
      <c r="O313" s="17">
        <v>2.5133110409294501E-2</v>
      </c>
      <c r="P313" s="17">
        <v>3.85209358561934E-2</v>
      </c>
      <c r="Q313" s="17">
        <v>6.1298735305875901E-2</v>
      </c>
      <c r="R313" s="17"/>
      <c r="S313" s="17">
        <v>2.33072452358641E-2</v>
      </c>
      <c r="T313" s="17">
        <v>3.2081620349412698E-2</v>
      </c>
      <c r="U313" s="17">
        <v>3.45303630203476E-2</v>
      </c>
      <c r="V313" s="17">
        <v>2.7368389936463199E-2</v>
      </c>
      <c r="W313" s="17">
        <v>2.7540252470332299E-2</v>
      </c>
      <c r="X313" s="17">
        <v>3.4749122531162101E-2</v>
      </c>
      <c r="Y313" s="17">
        <v>3.2339629421688998E-2</v>
      </c>
      <c r="Z313" s="17">
        <v>3.9103891531195797E-2</v>
      </c>
      <c r="AA313" s="17">
        <v>5.8988513484916003E-2</v>
      </c>
      <c r="AB313" s="17">
        <v>3.3068742735599899E-2</v>
      </c>
      <c r="AC313" s="17"/>
      <c r="AD313" s="17">
        <v>3.5357165408124197E-2</v>
      </c>
      <c r="AE313" s="17">
        <v>1.57900088141062E-2</v>
      </c>
      <c r="AF313" s="17">
        <v>2.6628324475259701E-2</v>
      </c>
      <c r="AG313" s="17">
        <v>9.0062162428477893E-2</v>
      </c>
      <c r="AH313" s="17"/>
      <c r="AI313" s="17">
        <v>3.6582294932746798E-2</v>
      </c>
      <c r="AJ313" s="17">
        <v>6.6422188821234698E-3</v>
      </c>
      <c r="AK313" s="17">
        <v>1.26011394319338E-2</v>
      </c>
      <c r="AL313" s="17"/>
      <c r="AM313" s="17">
        <v>2.90017986507571E-2</v>
      </c>
      <c r="AN313" s="17">
        <v>2.87648034330172E-2</v>
      </c>
      <c r="AO313" s="17">
        <v>1.14128593620759E-2</v>
      </c>
      <c r="AP313" s="17"/>
      <c r="AQ313" s="17">
        <v>4.5723802034043699E-2</v>
      </c>
      <c r="AR313" s="17">
        <v>3.9317329036136703E-2</v>
      </c>
      <c r="AS313" s="17">
        <v>1.6464900293605499E-2</v>
      </c>
      <c r="AT313" s="17">
        <v>3.2457059742253103E-2</v>
      </c>
      <c r="AU313" s="17">
        <v>0</v>
      </c>
    </row>
    <row r="314" spans="2:47" x14ac:dyDescent="0.3">
      <c r="B314" t="s">
        <v>197</v>
      </c>
      <c r="C314" s="17">
        <v>0.73936744425415102</v>
      </c>
      <c r="D314" s="17">
        <v>0.73758085059759504</v>
      </c>
      <c r="E314" s="17">
        <v>0.74057363319605896</v>
      </c>
      <c r="F314" s="17"/>
      <c r="G314" s="17">
        <v>0.59793611968521898</v>
      </c>
      <c r="H314" s="17">
        <v>0.66182440876680204</v>
      </c>
      <c r="I314" s="17">
        <v>0.627946692689064</v>
      </c>
      <c r="J314" s="17">
        <v>0.79954412314624901</v>
      </c>
      <c r="K314" s="17">
        <v>0.80391954728894599</v>
      </c>
      <c r="L314" s="17">
        <v>0.89274371729773405</v>
      </c>
      <c r="M314" s="17"/>
      <c r="N314" s="17">
        <v>0.66419678291445805</v>
      </c>
      <c r="O314" s="17">
        <v>0.72545930544569404</v>
      </c>
      <c r="P314" s="17">
        <v>0.80003014934031202</v>
      </c>
      <c r="Q314" s="17">
        <v>0.780398741225651</v>
      </c>
      <c r="R314" s="17"/>
      <c r="S314" s="17">
        <v>0.58663497243856799</v>
      </c>
      <c r="T314" s="17">
        <v>0.80262574166996803</v>
      </c>
      <c r="U314" s="17">
        <v>0.79660275957214</v>
      </c>
      <c r="V314" s="17">
        <v>0.81023838832731099</v>
      </c>
      <c r="W314" s="17">
        <v>0.71007418442247605</v>
      </c>
      <c r="X314" s="17">
        <v>0.76829630213150302</v>
      </c>
      <c r="Y314" s="17">
        <v>0.72338698814909197</v>
      </c>
      <c r="Z314" s="17">
        <v>0.71117335568703899</v>
      </c>
      <c r="AA314" s="17">
        <v>0.73671090950394802</v>
      </c>
      <c r="AB314" s="17">
        <v>0.82723472426707001</v>
      </c>
      <c r="AC314" s="17"/>
      <c r="AD314" s="17">
        <v>0.79508897981392401</v>
      </c>
      <c r="AE314" s="17">
        <v>0.70856445430231696</v>
      </c>
      <c r="AF314" s="17">
        <v>0.892727664209512</v>
      </c>
      <c r="AG314" s="17">
        <v>0.63590545999117198</v>
      </c>
      <c r="AH314" s="17"/>
      <c r="AI314" s="17">
        <v>0.78782480059595605</v>
      </c>
      <c r="AJ314" s="17">
        <v>0.68863836092922204</v>
      </c>
      <c r="AK314" s="17">
        <v>0.86928701258656704</v>
      </c>
      <c r="AL314" s="17"/>
      <c r="AM314" s="17">
        <v>0.64585097765891797</v>
      </c>
      <c r="AN314" s="17">
        <v>0.76507492795437104</v>
      </c>
      <c r="AO314" s="17">
        <v>0.78693615604227296</v>
      </c>
      <c r="AP314" s="17"/>
      <c r="AQ314" s="17">
        <v>0.81682134963317399</v>
      </c>
      <c r="AR314" s="17">
        <v>0.752051640181712</v>
      </c>
      <c r="AS314" s="17">
        <v>0.705117080947126</v>
      </c>
      <c r="AT314" s="17">
        <v>0.56292567410465699</v>
      </c>
      <c r="AU314" s="17">
        <v>0.54969490242670105</v>
      </c>
    </row>
    <row r="315" spans="2:47" x14ac:dyDescent="0.3">
      <c r="B315" t="s">
        <v>198</v>
      </c>
      <c r="C315" s="17">
        <v>8.3158439175910204E-2</v>
      </c>
      <c r="D315" s="17">
        <v>8.1690252751080897E-2</v>
      </c>
      <c r="E315" s="17">
        <v>8.4752057518406795E-2</v>
      </c>
      <c r="F315" s="17"/>
      <c r="G315" s="17">
        <v>0.12889349130116101</v>
      </c>
      <c r="H315" s="17">
        <v>0.149794951452486</v>
      </c>
      <c r="I315" s="17">
        <v>0.140716205231708</v>
      </c>
      <c r="J315" s="17">
        <v>5.4336458982678797E-2</v>
      </c>
      <c r="K315" s="17">
        <v>3.0433864743833201E-2</v>
      </c>
      <c r="L315" s="17">
        <v>1.16661951040112E-2</v>
      </c>
      <c r="M315" s="17"/>
      <c r="N315" s="17">
        <v>0.14762392698729401</v>
      </c>
      <c r="O315" s="17">
        <v>8.1482495422136605E-2</v>
      </c>
      <c r="P315" s="17">
        <v>4.4002677217364401E-2</v>
      </c>
      <c r="Q315" s="17">
        <v>5.1398933150579001E-2</v>
      </c>
      <c r="R315" s="17"/>
      <c r="S315" s="17">
        <v>0.13621151783184501</v>
      </c>
      <c r="T315" s="17">
        <v>6.2703623564435401E-2</v>
      </c>
      <c r="U315" s="17">
        <v>6.1830324544624997E-2</v>
      </c>
      <c r="V315" s="17">
        <v>4.5092298660315201E-2</v>
      </c>
      <c r="W315" s="17">
        <v>0.14113446833382401</v>
      </c>
      <c r="X315" s="17">
        <v>7.6910780654217206E-2</v>
      </c>
      <c r="Y315" s="17">
        <v>8.9500079138893407E-2</v>
      </c>
      <c r="Z315" s="17">
        <v>5.2563750454734798E-2</v>
      </c>
      <c r="AA315" s="17">
        <v>7.7857908579964302E-2</v>
      </c>
      <c r="AB315" s="17">
        <v>4.6424994651277397E-2</v>
      </c>
      <c r="AC315" s="17"/>
      <c r="AD315" s="17">
        <v>3.07990804637676E-2</v>
      </c>
      <c r="AE315" s="17">
        <v>0.14933041167682201</v>
      </c>
      <c r="AF315" s="17">
        <v>1.55222301732891E-2</v>
      </c>
      <c r="AG315" s="17">
        <v>9.1383013062778295E-2</v>
      </c>
      <c r="AH315" s="17"/>
      <c r="AI315" s="17">
        <v>1.48531913123827E-2</v>
      </c>
      <c r="AJ315" s="17">
        <v>0.16797062020267201</v>
      </c>
      <c r="AK315" s="17">
        <v>3.6890821993978397E-2</v>
      </c>
      <c r="AL315" s="17"/>
      <c r="AM315" s="17">
        <v>0.16805843344447599</v>
      </c>
      <c r="AN315" s="17">
        <v>4.4215080492488699E-2</v>
      </c>
      <c r="AO315" s="17">
        <v>7.9016949959048594E-2</v>
      </c>
      <c r="AP315" s="17"/>
      <c r="AQ315" s="17">
        <v>4.0656593875588697E-2</v>
      </c>
      <c r="AR315" s="17">
        <v>3.7987050759705897E-2</v>
      </c>
      <c r="AS315" s="17">
        <v>0.108934556842188</v>
      </c>
      <c r="AT315" s="17">
        <v>0.24869753605463199</v>
      </c>
      <c r="AU315" s="17">
        <v>0.12737137906347801</v>
      </c>
    </row>
    <row r="316" spans="2:47" x14ac:dyDescent="0.3">
      <c r="B316" t="s">
        <v>143</v>
      </c>
      <c r="C316" s="17">
        <v>0.65620900507824098</v>
      </c>
      <c r="D316" s="17">
        <v>0.65589059784651405</v>
      </c>
      <c r="E316" s="17">
        <v>0.65582157567765198</v>
      </c>
      <c r="F316" s="17"/>
      <c r="G316" s="17">
        <v>0.46904262838405802</v>
      </c>
      <c r="H316" s="17">
        <v>0.51202945731431604</v>
      </c>
      <c r="I316" s="17">
        <v>0.48723048745735698</v>
      </c>
      <c r="J316" s="17">
        <v>0.74520766416356998</v>
      </c>
      <c r="K316" s="17">
        <v>0.77348568254511296</v>
      </c>
      <c r="L316" s="17">
        <v>0.88107752219372204</v>
      </c>
      <c r="M316" s="17"/>
      <c r="N316" s="17">
        <v>0.51657285592716395</v>
      </c>
      <c r="O316" s="17">
        <v>0.643976810023558</v>
      </c>
      <c r="P316" s="17">
        <v>0.75602747212294796</v>
      </c>
      <c r="Q316" s="17">
        <v>0.72899980807507203</v>
      </c>
      <c r="R316" s="17"/>
      <c r="S316" s="17">
        <v>0.45042345460672401</v>
      </c>
      <c r="T316" s="17">
        <v>0.73992211810553299</v>
      </c>
      <c r="U316" s="17">
        <v>0.73477243502751499</v>
      </c>
      <c r="V316" s="17">
        <v>0.76514608966699604</v>
      </c>
      <c r="W316" s="17">
        <v>0.56893971608865201</v>
      </c>
      <c r="X316" s="17">
        <v>0.69138552147728605</v>
      </c>
      <c r="Y316" s="17">
        <v>0.63388690901019795</v>
      </c>
      <c r="Z316" s="17">
        <v>0.65860960523230405</v>
      </c>
      <c r="AA316" s="17">
        <v>0.65885300092398302</v>
      </c>
      <c r="AB316" s="17">
        <v>0.78080972961579298</v>
      </c>
      <c r="AC316" s="17"/>
      <c r="AD316" s="17">
        <v>0.76428989935015601</v>
      </c>
      <c r="AE316" s="17">
        <v>0.55923404262549503</v>
      </c>
      <c r="AF316" s="17">
        <v>0.87720543403622298</v>
      </c>
      <c r="AG316" s="17">
        <v>0.54452244692839302</v>
      </c>
      <c r="AH316" s="17"/>
      <c r="AI316" s="17">
        <v>0.772971609283573</v>
      </c>
      <c r="AJ316" s="17">
        <v>0.52066774072655098</v>
      </c>
      <c r="AK316" s="17">
        <v>0.83239619059258896</v>
      </c>
      <c r="AL316" s="17"/>
      <c r="AM316" s="17">
        <v>0.47779254421444201</v>
      </c>
      <c r="AN316" s="17">
        <v>0.72085984746188203</v>
      </c>
      <c r="AO316" s="17">
        <v>0.70791920608322501</v>
      </c>
      <c r="AP316" s="17"/>
      <c r="AQ316" s="17">
        <v>0.77616475575758503</v>
      </c>
      <c r="AR316" s="17">
        <v>0.71406458942200601</v>
      </c>
      <c r="AS316" s="17">
        <v>0.59618252410493899</v>
      </c>
      <c r="AT316" s="17">
        <v>0.31422813805002497</v>
      </c>
      <c r="AU316" s="17">
        <v>0.42232352336322398</v>
      </c>
    </row>
    <row r="317" spans="2:47" x14ac:dyDescent="0.3">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row>
    <row r="318" spans="2:47" x14ac:dyDescent="0.3">
      <c r="B318" s="6" t="s">
        <v>205</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row>
    <row r="319" spans="2:47" x14ac:dyDescent="0.3">
      <c r="B319" s="24" t="s">
        <v>79</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row>
    <row r="320" spans="2:47" x14ac:dyDescent="0.3">
      <c r="B320" t="s">
        <v>192</v>
      </c>
      <c r="C320" s="17">
        <v>0.34853324039352401</v>
      </c>
      <c r="D320" s="17">
        <v>0.32915281964878401</v>
      </c>
      <c r="E320" s="17">
        <v>0.36805159803844001</v>
      </c>
      <c r="F320" s="17"/>
      <c r="G320" s="17">
        <v>0.19163322270000999</v>
      </c>
      <c r="H320" s="17">
        <v>0.336550916482038</v>
      </c>
      <c r="I320" s="17">
        <v>0.32925692359875702</v>
      </c>
      <c r="J320" s="17">
        <v>0.29489656732543601</v>
      </c>
      <c r="K320" s="17">
        <v>0.41728531565838101</v>
      </c>
      <c r="L320" s="17">
        <v>0.47418308511971302</v>
      </c>
      <c r="M320" s="17"/>
      <c r="N320" s="17">
        <v>0.32515505428989799</v>
      </c>
      <c r="O320" s="17">
        <v>0.24490320656766801</v>
      </c>
      <c r="P320" s="17">
        <v>0.40794972380785799</v>
      </c>
      <c r="Q320" s="17">
        <v>0.42469243800712497</v>
      </c>
      <c r="R320" s="17"/>
      <c r="S320" s="17">
        <v>0.29089950230233302</v>
      </c>
      <c r="T320" s="17">
        <v>0.36625154473959998</v>
      </c>
      <c r="U320" s="17">
        <v>0.39658390368013202</v>
      </c>
      <c r="V320" s="17">
        <v>0.40421755399029802</v>
      </c>
      <c r="W320" s="17">
        <v>0.263403908338878</v>
      </c>
      <c r="X320" s="17">
        <v>0.29880914848765999</v>
      </c>
      <c r="Y320" s="17">
        <v>0.39648678255111702</v>
      </c>
      <c r="Z320" s="17">
        <v>0.36797280832817802</v>
      </c>
      <c r="AA320" s="17">
        <v>0.32985458881899798</v>
      </c>
      <c r="AB320" s="17">
        <v>0.445237583777845</v>
      </c>
      <c r="AC320" s="17"/>
      <c r="AD320" s="17">
        <v>0.435561584382055</v>
      </c>
      <c r="AE320" s="17">
        <v>0.33824509474966902</v>
      </c>
      <c r="AF320" s="17">
        <v>0.42250660197659601</v>
      </c>
      <c r="AG320" s="17">
        <v>0.23011308014868501</v>
      </c>
      <c r="AH320" s="17"/>
      <c r="AI320" s="17">
        <v>0.39944481305965801</v>
      </c>
      <c r="AJ320" s="17">
        <v>0.331403272319863</v>
      </c>
      <c r="AK320" s="17">
        <v>0.44852189775998103</v>
      </c>
      <c r="AL320" s="17"/>
      <c r="AM320" s="17">
        <v>0.20928895319964</v>
      </c>
      <c r="AN320" s="17">
        <v>0.37871743549160403</v>
      </c>
      <c r="AO320" s="17">
        <v>0.41169256848463398</v>
      </c>
      <c r="AP320" s="17"/>
      <c r="AQ320" s="17">
        <v>0.418831661209843</v>
      </c>
      <c r="AR320" s="17">
        <v>0.28440888497706501</v>
      </c>
      <c r="AS320" s="17">
        <v>0.29601645867213799</v>
      </c>
      <c r="AT320" s="17">
        <v>0.40096218734738098</v>
      </c>
      <c r="AU320" s="17">
        <v>0.416825720524576</v>
      </c>
    </row>
    <row r="321" spans="2:47" x14ac:dyDescent="0.3">
      <c r="B321" t="s">
        <v>193</v>
      </c>
      <c r="C321" s="17">
        <v>0.28127754916292802</v>
      </c>
      <c r="D321" s="17">
        <v>0.30017517991477199</v>
      </c>
      <c r="E321" s="17">
        <v>0.26350379019419301</v>
      </c>
      <c r="F321" s="17"/>
      <c r="G321" s="17">
        <v>0.28641362767096101</v>
      </c>
      <c r="H321" s="17">
        <v>0.26817097765615999</v>
      </c>
      <c r="I321" s="17">
        <v>0.22502976557846999</v>
      </c>
      <c r="J321" s="17">
        <v>0.30983733317390499</v>
      </c>
      <c r="K321" s="17">
        <v>0.27939082795098402</v>
      </c>
      <c r="L321" s="17">
        <v>0.31202916381644002</v>
      </c>
      <c r="M321" s="17"/>
      <c r="N321" s="17">
        <v>0.30955173174683098</v>
      </c>
      <c r="O321" s="17">
        <v>0.31164989442805302</v>
      </c>
      <c r="P321" s="17">
        <v>0.24925114406577101</v>
      </c>
      <c r="Q321" s="17">
        <v>0.24906381878985301</v>
      </c>
      <c r="R321" s="17"/>
      <c r="S321" s="17">
        <v>0.25321795060316199</v>
      </c>
      <c r="T321" s="17">
        <v>0.30314303093369999</v>
      </c>
      <c r="U321" s="17">
        <v>0.26557479459550698</v>
      </c>
      <c r="V321" s="17">
        <v>0.30844678024141098</v>
      </c>
      <c r="W321" s="17">
        <v>0.296964626115993</v>
      </c>
      <c r="X321" s="17">
        <v>0.28101857783875001</v>
      </c>
      <c r="Y321" s="17">
        <v>0.26174213684814501</v>
      </c>
      <c r="Z321" s="17">
        <v>0.300637837904776</v>
      </c>
      <c r="AA321" s="17">
        <v>0.30970412725957602</v>
      </c>
      <c r="AB321" s="17">
        <v>0.21045020747038301</v>
      </c>
      <c r="AC321" s="17"/>
      <c r="AD321" s="17">
        <v>0.339462026580371</v>
      </c>
      <c r="AE321" s="17">
        <v>0.26886842712829501</v>
      </c>
      <c r="AF321" s="17">
        <v>0.28501336384452902</v>
      </c>
      <c r="AG321" s="17">
        <v>0.25792080921775401</v>
      </c>
      <c r="AH321" s="17"/>
      <c r="AI321" s="17">
        <v>0.37259082497437501</v>
      </c>
      <c r="AJ321" s="17">
        <v>0.27061779354635301</v>
      </c>
      <c r="AK321" s="17">
        <v>0.246417056708118</v>
      </c>
      <c r="AL321" s="17"/>
      <c r="AM321" s="17">
        <v>0.21022291109608099</v>
      </c>
      <c r="AN321" s="17">
        <v>0.29185373337565201</v>
      </c>
      <c r="AO321" s="17">
        <v>0.310010634459085</v>
      </c>
      <c r="AP321" s="17"/>
      <c r="AQ321" s="17">
        <v>0.27708344163116799</v>
      </c>
      <c r="AR321" s="17">
        <v>0.32933166966743399</v>
      </c>
      <c r="AS321" s="17">
        <v>0.26656926442364198</v>
      </c>
      <c r="AT321" s="17">
        <v>0.22618732548575801</v>
      </c>
      <c r="AU321" s="17">
        <v>0.14287516415399801</v>
      </c>
    </row>
    <row r="322" spans="2:47" x14ac:dyDescent="0.3">
      <c r="B322" t="s">
        <v>194</v>
      </c>
      <c r="C322" s="17">
        <v>0.16757540761551201</v>
      </c>
      <c r="D322" s="17">
        <v>0.18700678691280001</v>
      </c>
      <c r="E322" s="17">
        <v>0.14702724768362299</v>
      </c>
      <c r="F322" s="17"/>
      <c r="G322" s="17">
        <v>0.214153264547922</v>
      </c>
      <c r="H322" s="17">
        <v>0.17154073436002901</v>
      </c>
      <c r="I322" s="17">
        <v>0.163733136095015</v>
      </c>
      <c r="J322" s="17">
        <v>0.19473464505857499</v>
      </c>
      <c r="K322" s="17">
        <v>0.12658053167428901</v>
      </c>
      <c r="L322" s="17">
        <v>0.142404100577773</v>
      </c>
      <c r="M322" s="17"/>
      <c r="N322" s="17">
        <v>0.155974622135156</v>
      </c>
      <c r="O322" s="17">
        <v>0.16375967231081601</v>
      </c>
      <c r="P322" s="17">
        <v>0.19318117241756799</v>
      </c>
      <c r="Q322" s="17">
        <v>0.16489105577768101</v>
      </c>
      <c r="R322" s="17"/>
      <c r="S322" s="17">
        <v>0.21717258036089601</v>
      </c>
      <c r="T322" s="17">
        <v>0.15378425224963199</v>
      </c>
      <c r="U322" s="17">
        <v>0.133803534441991</v>
      </c>
      <c r="V322" s="17">
        <v>0.115836988645123</v>
      </c>
      <c r="W322" s="17">
        <v>0.21251658271739399</v>
      </c>
      <c r="X322" s="17">
        <v>0.16220354153333999</v>
      </c>
      <c r="Y322" s="17">
        <v>0.15006601883329401</v>
      </c>
      <c r="Z322" s="17">
        <v>0.12882862083302399</v>
      </c>
      <c r="AA322" s="17">
        <v>0.23466903869536199</v>
      </c>
      <c r="AB322" s="17">
        <v>6.9379598122612601E-2</v>
      </c>
      <c r="AC322" s="17"/>
      <c r="AD322" s="17">
        <v>0.13818944814554501</v>
      </c>
      <c r="AE322" s="17">
        <v>0.15394963944602999</v>
      </c>
      <c r="AF322" s="17">
        <v>0.131557691089389</v>
      </c>
      <c r="AG322" s="17">
        <v>0.227042227409604</v>
      </c>
      <c r="AH322" s="17"/>
      <c r="AI322" s="17">
        <v>0.170302748545892</v>
      </c>
      <c r="AJ322" s="17">
        <v>0.18387079001772699</v>
      </c>
      <c r="AK322" s="17">
        <v>0.130520347658901</v>
      </c>
      <c r="AL322" s="17"/>
      <c r="AM322" s="17">
        <v>0.20588194121648701</v>
      </c>
      <c r="AN322" s="17">
        <v>0.16592305102344401</v>
      </c>
      <c r="AO322" s="17">
        <v>0.159509381482663</v>
      </c>
      <c r="AP322" s="17"/>
      <c r="AQ322" s="17">
        <v>0.14815159643397399</v>
      </c>
      <c r="AR322" s="17">
        <v>0.15786948121746699</v>
      </c>
      <c r="AS322" s="17">
        <v>0.18948459906218099</v>
      </c>
      <c r="AT322" s="17">
        <v>0.115146214911164</v>
      </c>
      <c r="AU322" s="17">
        <v>0.32701031475251402</v>
      </c>
    </row>
    <row r="323" spans="2:47" x14ac:dyDescent="0.3">
      <c r="B323" t="s">
        <v>195</v>
      </c>
      <c r="C323" s="17">
        <v>0.146343527808145</v>
      </c>
      <c r="D323" s="17">
        <v>0.14723998083847301</v>
      </c>
      <c r="E323" s="17">
        <v>0.145769840005531</v>
      </c>
      <c r="F323" s="17"/>
      <c r="G323" s="17">
        <v>0.207894287904519</v>
      </c>
      <c r="H323" s="17">
        <v>0.16801378274186701</v>
      </c>
      <c r="I323" s="17">
        <v>0.20426998934961399</v>
      </c>
      <c r="J323" s="17">
        <v>0.152432187882487</v>
      </c>
      <c r="K323" s="17">
        <v>0.108241556819807</v>
      </c>
      <c r="L323" s="17">
        <v>6.2288454879727603E-2</v>
      </c>
      <c r="M323" s="17"/>
      <c r="N323" s="17">
        <v>0.167938717261753</v>
      </c>
      <c r="O323" s="17">
        <v>0.19626971458224801</v>
      </c>
      <c r="P323" s="17">
        <v>0.104887956017368</v>
      </c>
      <c r="Q323" s="17">
        <v>0.105953062221175</v>
      </c>
      <c r="R323" s="17"/>
      <c r="S323" s="17">
        <v>0.177623201812872</v>
      </c>
      <c r="T323" s="17">
        <v>0.15123933103059201</v>
      </c>
      <c r="U323" s="17">
        <v>0.14391038754020199</v>
      </c>
      <c r="V323" s="17">
        <v>0.131326796563149</v>
      </c>
      <c r="W323" s="17">
        <v>0.118708601604551</v>
      </c>
      <c r="X323" s="17">
        <v>0.20714459254755499</v>
      </c>
      <c r="Y323" s="17">
        <v>0.12824250527963901</v>
      </c>
      <c r="Z323" s="17">
        <v>0.13594724477478601</v>
      </c>
      <c r="AA323" s="17">
        <v>0.101397866321406</v>
      </c>
      <c r="AB323" s="17">
        <v>0.14229209900461601</v>
      </c>
      <c r="AC323" s="17"/>
      <c r="AD323" s="17">
        <v>7.3127739628807198E-2</v>
      </c>
      <c r="AE323" s="17">
        <v>0.185786676925496</v>
      </c>
      <c r="AF323" s="17">
        <v>0.13941733416312499</v>
      </c>
      <c r="AG323" s="17">
        <v>0.15837606369867999</v>
      </c>
      <c r="AH323" s="17"/>
      <c r="AI323" s="17">
        <v>3.8330657486347099E-2</v>
      </c>
      <c r="AJ323" s="17">
        <v>0.16654151541096399</v>
      </c>
      <c r="AK323" s="17">
        <v>0.15170428983113499</v>
      </c>
      <c r="AL323" s="17"/>
      <c r="AM323" s="17">
        <v>0.28175791928525701</v>
      </c>
      <c r="AN323" s="17">
        <v>0.109405271455578</v>
      </c>
      <c r="AO323" s="17">
        <v>0.102951750645653</v>
      </c>
      <c r="AP323" s="17"/>
      <c r="AQ323" s="17">
        <v>0.100330343581104</v>
      </c>
      <c r="AR323" s="17">
        <v>0.18566828403113</v>
      </c>
      <c r="AS323" s="17">
        <v>0.16884271460395001</v>
      </c>
      <c r="AT323" s="17">
        <v>0.20554780034432199</v>
      </c>
      <c r="AU323" s="17">
        <v>0.113288800568913</v>
      </c>
    </row>
    <row r="324" spans="2:47" x14ac:dyDescent="0.3">
      <c r="B324" t="s">
        <v>196</v>
      </c>
      <c r="C324" s="17">
        <v>2.9021673195900901E-2</v>
      </c>
      <c r="D324" s="17">
        <v>1.7563211086681099E-2</v>
      </c>
      <c r="E324" s="17">
        <v>4.0203005814989298E-2</v>
      </c>
      <c r="F324" s="17"/>
      <c r="G324" s="17">
        <v>7.3100423895146899E-2</v>
      </c>
      <c r="H324" s="17">
        <v>4.4571159221183002E-2</v>
      </c>
      <c r="I324" s="17">
        <v>4.2160955095053798E-2</v>
      </c>
      <c r="J324" s="17">
        <v>4.9099876700671998E-3</v>
      </c>
      <c r="K324" s="17">
        <v>2.3692754251735199E-2</v>
      </c>
      <c r="L324" s="17">
        <v>0</v>
      </c>
      <c r="M324" s="17"/>
      <c r="N324" s="17">
        <v>2.8811877748331199E-2</v>
      </c>
      <c r="O324" s="17">
        <v>5.4372407090463003E-2</v>
      </c>
      <c r="P324" s="17">
        <v>1.8657631249638099E-2</v>
      </c>
      <c r="Q324" s="17">
        <v>1.2584279405560801E-2</v>
      </c>
      <c r="R324" s="17"/>
      <c r="S324" s="17">
        <v>4.9236652288059901E-2</v>
      </c>
      <c r="T324" s="17">
        <v>6.7016903948699602E-3</v>
      </c>
      <c r="U324" s="17">
        <v>2.8658295139537202E-2</v>
      </c>
      <c r="V324" s="17">
        <v>3.1152420181348599E-2</v>
      </c>
      <c r="W324" s="17">
        <v>3.1085134511520601E-2</v>
      </c>
      <c r="X324" s="17">
        <v>3.2380148413377802E-2</v>
      </c>
      <c r="Y324" s="17">
        <v>2.16910093295383E-2</v>
      </c>
      <c r="Z324" s="17">
        <v>2.5919678894942198E-2</v>
      </c>
      <c r="AA324" s="17">
        <v>9.3541044131588008E-3</v>
      </c>
      <c r="AB324" s="17">
        <v>7.5625287624367293E-2</v>
      </c>
      <c r="AC324" s="17"/>
      <c r="AD324" s="17">
        <v>8.4307643237931298E-3</v>
      </c>
      <c r="AE324" s="17">
        <v>4.0115414973416003E-2</v>
      </c>
      <c r="AF324" s="17">
        <v>8.0506222645478995E-3</v>
      </c>
      <c r="AG324" s="17">
        <v>3.6087565392839603E-2</v>
      </c>
      <c r="AH324" s="17"/>
      <c r="AI324" s="17">
        <v>1.39213531008185E-2</v>
      </c>
      <c r="AJ324" s="17">
        <v>3.6910327873106698E-2</v>
      </c>
      <c r="AK324" s="17">
        <v>1.4340522088305E-2</v>
      </c>
      <c r="AL324" s="17"/>
      <c r="AM324" s="17">
        <v>7.2057543685797198E-2</v>
      </c>
      <c r="AN324" s="17">
        <v>2.3742965478076899E-2</v>
      </c>
      <c r="AO324" s="17">
        <v>1.3062133934399599E-2</v>
      </c>
      <c r="AP324" s="17"/>
      <c r="AQ324" s="17">
        <v>2.0635183276290801E-2</v>
      </c>
      <c r="AR324" s="17">
        <v>1.3875800069136199E-2</v>
      </c>
      <c r="AS324" s="17">
        <v>6.2622062944484497E-2</v>
      </c>
      <c r="AT324" s="17">
        <v>3.56474277924584E-2</v>
      </c>
      <c r="AU324" s="17">
        <v>0</v>
      </c>
    </row>
    <row r="325" spans="2:47" x14ac:dyDescent="0.3">
      <c r="B325" t="s">
        <v>94</v>
      </c>
      <c r="C325" s="17">
        <v>2.7248601823990599E-2</v>
      </c>
      <c r="D325" s="17">
        <v>1.88620215984911E-2</v>
      </c>
      <c r="E325" s="17">
        <v>3.5444518263224097E-2</v>
      </c>
      <c r="F325" s="17"/>
      <c r="G325" s="17">
        <v>2.6805173281442499E-2</v>
      </c>
      <c r="H325" s="17">
        <v>1.1152429538723301E-2</v>
      </c>
      <c r="I325" s="17">
        <v>3.5549230283089303E-2</v>
      </c>
      <c r="J325" s="17">
        <v>4.31892788895296E-2</v>
      </c>
      <c r="K325" s="17">
        <v>4.4809013644804101E-2</v>
      </c>
      <c r="L325" s="17">
        <v>9.0951956063469504E-3</v>
      </c>
      <c r="M325" s="17"/>
      <c r="N325" s="17">
        <v>1.2567996818031399E-2</v>
      </c>
      <c r="O325" s="17">
        <v>2.9045105020751399E-2</v>
      </c>
      <c r="P325" s="17">
        <v>2.6072372441797401E-2</v>
      </c>
      <c r="Q325" s="17">
        <v>4.2815345798605201E-2</v>
      </c>
      <c r="R325" s="17"/>
      <c r="S325" s="17">
        <v>1.18501126326783E-2</v>
      </c>
      <c r="T325" s="17">
        <v>1.8880150651606399E-2</v>
      </c>
      <c r="U325" s="17">
        <v>3.14690846026313E-2</v>
      </c>
      <c r="V325" s="17">
        <v>9.01946037867064E-3</v>
      </c>
      <c r="W325" s="17">
        <v>7.7321146711664193E-2</v>
      </c>
      <c r="X325" s="17">
        <v>1.8443991179318799E-2</v>
      </c>
      <c r="Y325" s="17">
        <v>4.1771547158265303E-2</v>
      </c>
      <c r="Z325" s="17">
        <v>4.0693809264294299E-2</v>
      </c>
      <c r="AA325" s="17">
        <v>1.5020274491498601E-2</v>
      </c>
      <c r="AB325" s="17">
        <v>5.7015224000176001E-2</v>
      </c>
      <c r="AC325" s="17"/>
      <c r="AD325" s="17">
        <v>5.2284369394278597E-3</v>
      </c>
      <c r="AE325" s="17">
        <v>1.3034746777094699E-2</v>
      </c>
      <c r="AF325" s="17">
        <v>1.3454386661813001E-2</v>
      </c>
      <c r="AG325" s="17">
        <v>9.0460254132437107E-2</v>
      </c>
      <c r="AH325" s="17"/>
      <c r="AI325" s="17">
        <v>5.4096028329089201E-3</v>
      </c>
      <c r="AJ325" s="17">
        <v>1.0656300831986701E-2</v>
      </c>
      <c r="AK325" s="17">
        <v>8.4958859535599895E-3</v>
      </c>
      <c r="AL325" s="17"/>
      <c r="AM325" s="17">
        <v>2.0790731516738398E-2</v>
      </c>
      <c r="AN325" s="17">
        <v>3.0357543175645402E-2</v>
      </c>
      <c r="AO325" s="17">
        <v>2.7735309935657299E-3</v>
      </c>
      <c r="AP325" s="17"/>
      <c r="AQ325" s="17">
        <v>3.4967773867619997E-2</v>
      </c>
      <c r="AR325" s="17">
        <v>2.88458800377684E-2</v>
      </c>
      <c r="AS325" s="17">
        <v>1.6464900293605499E-2</v>
      </c>
      <c r="AT325" s="17">
        <v>1.65090441189173E-2</v>
      </c>
      <c r="AU325" s="17">
        <v>0</v>
      </c>
    </row>
    <row r="326" spans="2:47" x14ac:dyDescent="0.3">
      <c r="B326" t="s">
        <v>197</v>
      </c>
      <c r="C326" s="17">
        <v>0.62981078955645198</v>
      </c>
      <c r="D326" s="17">
        <v>0.62932799956355601</v>
      </c>
      <c r="E326" s="17">
        <v>0.63155538823263302</v>
      </c>
      <c r="F326" s="17"/>
      <c r="G326" s="17">
        <v>0.47804685037097</v>
      </c>
      <c r="H326" s="17">
        <v>0.60472189413819799</v>
      </c>
      <c r="I326" s="17">
        <v>0.55428668917722701</v>
      </c>
      <c r="J326" s="17">
        <v>0.60473390049934195</v>
      </c>
      <c r="K326" s="17">
        <v>0.69667614360936403</v>
      </c>
      <c r="L326" s="17">
        <v>0.78621224893615305</v>
      </c>
      <c r="M326" s="17"/>
      <c r="N326" s="17">
        <v>0.63470678603672803</v>
      </c>
      <c r="O326" s="17">
        <v>0.55655310099572097</v>
      </c>
      <c r="P326" s="17">
        <v>0.65720086787362897</v>
      </c>
      <c r="Q326" s="17">
        <v>0.67375625679697804</v>
      </c>
      <c r="R326" s="17"/>
      <c r="S326" s="17">
        <v>0.54411745290549396</v>
      </c>
      <c r="T326" s="17">
        <v>0.66939457567329996</v>
      </c>
      <c r="U326" s="17">
        <v>0.662158698275638</v>
      </c>
      <c r="V326" s="17">
        <v>0.71266433423170905</v>
      </c>
      <c r="W326" s="17">
        <v>0.56036853445487</v>
      </c>
      <c r="X326" s="17">
        <v>0.579827726326409</v>
      </c>
      <c r="Y326" s="17">
        <v>0.65822891939926298</v>
      </c>
      <c r="Z326" s="17">
        <v>0.66861064623295396</v>
      </c>
      <c r="AA326" s="17">
        <v>0.63955871607857395</v>
      </c>
      <c r="AB326" s="17">
        <v>0.65568779124822896</v>
      </c>
      <c r="AC326" s="17"/>
      <c r="AD326" s="17">
        <v>0.775023610962427</v>
      </c>
      <c r="AE326" s="17">
        <v>0.60711352187796397</v>
      </c>
      <c r="AF326" s="17">
        <v>0.70751996582112497</v>
      </c>
      <c r="AG326" s="17">
        <v>0.48803388936643899</v>
      </c>
      <c r="AH326" s="17"/>
      <c r="AI326" s="17">
        <v>0.77203563803403297</v>
      </c>
      <c r="AJ326" s="17">
        <v>0.60202106586621595</v>
      </c>
      <c r="AK326" s="17">
        <v>0.69493895446809895</v>
      </c>
      <c r="AL326" s="17"/>
      <c r="AM326" s="17">
        <v>0.41951186429572102</v>
      </c>
      <c r="AN326" s="17">
        <v>0.67057116886725499</v>
      </c>
      <c r="AO326" s="17">
        <v>0.72170320294371804</v>
      </c>
      <c r="AP326" s="17"/>
      <c r="AQ326" s="17">
        <v>0.69591510284100999</v>
      </c>
      <c r="AR326" s="17">
        <v>0.61374055464449895</v>
      </c>
      <c r="AS326" s="17">
        <v>0.56258572309578003</v>
      </c>
      <c r="AT326" s="17">
        <v>0.62714951283313902</v>
      </c>
      <c r="AU326" s="17">
        <v>0.55970088467857304</v>
      </c>
    </row>
    <row r="327" spans="2:47" x14ac:dyDescent="0.3">
      <c r="B327" t="s">
        <v>198</v>
      </c>
      <c r="C327" s="17">
        <v>0.17536520100404601</v>
      </c>
      <c r="D327" s="17">
        <v>0.164803191925154</v>
      </c>
      <c r="E327" s="17">
        <v>0.18597284582052101</v>
      </c>
      <c r="F327" s="17"/>
      <c r="G327" s="17">
        <v>0.28099471179966501</v>
      </c>
      <c r="H327" s="17">
        <v>0.21258494196305</v>
      </c>
      <c r="I327" s="17">
        <v>0.24643094444466801</v>
      </c>
      <c r="J327" s="17">
        <v>0.157342175552554</v>
      </c>
      <c r="K327" s="17">
        <v>0.13193431107154199</v>
      </c>
      <c r="L327" s="17">
        <v>6.2288454879727603E-2</v>
      </c>
      <c r="M327" s="17"/>
      <c r="N327" s="17">
        <v>0.19675059501008399</v>
      </c>
      <c r="O327" s="17">
        <v>0.25064212167271099</v>
      </c>
      <c r="P327" s="17">
        <v>0.123545587267006</v>
      </c>
      <c r="Q327" s="17">
        <v>0.118537341626736</v>
      </c>
      <c r="R327" s="17"/>
      <c r="S327" s="17">
        <v>0.22685985410093201</v>
      </c>
      <c r="T327" s="17">
        <v>0.15794102142546201</v>
      </c>
      <c r="U327" s="17">
        <v>0.17256868267973899</v>
      </c>
      <c r="V327" s="17">
        <v>0.162479216744498</v>
      </c>
      <c r="W327" s="17">
        <v>0.149793736116071</v>
      </c>
      <c r="X327" s="17">
        <v>0.23952474096093199</v>
      </c>
      <c r="Y327" s="17">
        <v>0.149933514609178</v>
      </c>
      <c r="Z327" s="17">
        <v>0.16186692366972799</v>
      </c>
      <c r="AA327" s="17">
        <v>0.110751970734565</v>
      </c>
      <c r="AB327" s="17">
        <v>0.217917386628983</v>
      </c>
      <c r="AC327" s="17"/>
      <c r="AD327" s="17">
        <v>8.1558503952600295E-2</v>
      </c>
      <c r="AE327" s="17">
        <v>0.225902091898912</v>
      </c>
      <c r="AF327" s="17">
        <v>0.14746795642767199</v>
      </c>
      <c r="AG327" s="17">
        <v>0.19446362909152001</v>
      </c>
      <c r="AH327" s="17"/>
      <c r="AI327" s="17">
        <v>5.2252010587165602E-2</v>
      </c>
      <c r="AJ327" s="17">
        <v>0.20345184328407001</v>
      </c>
      <c r="AK327" s="17">
        <v>0.16604481191944001</v>
      </c>
      <c r="AL327" s="17"/>
      <c r="AM327" s="17">
        <v>0.35381546297105398</v>
      </c>
      <c r="AN327" s="17">
        <v>0.13314823693365499</v>
      </c>
      <c r="AO327" s="17">
        <v>0.116013884580053</v>
      </c>
      <c r="AP327" s="17"/>
      <c r="AQ327" s="17">
        <v>0.12096552685739501</v>
      </c>
      <c r="AR327" s="17">
        <v>0.199544084100266</v>
      </c>
      <c r="AS327" s="17">
        <v>0.231464777548434</v>
      </c>
      <c r="AT327" s="17">
        <v>0.24119522813677999</v>
      </c>
      <c r="AU327" s="17">
        <v>0.113288800568913</v>
      </c>
    </row>
    <row r="328" spans="2:47" x14ac:dyDescent="0.3">
      <c r="B328" t="s">
        <v>143</v>
      </c>
      <c r="C328" s="17">
        <v>0.45444558855240602</v>
      </c>
      <c r="D328" s="17">
        <v>0.46452480763840198</v>
      </c>
      <c r="E328" s="17">
        <v>0.44558254241211198</v>
      </c>
      <c r="F328" s="17"/>
      <c r="G328" s="17">
        <v>0.19705213857130499</v>
      </c>
      <c r="H328" s="17">
        <v>0.39213695217514799</v>
      </c>
      <c r="I328" s="17">
        <v>0.307855744732559</v>
      </c>
      <c r="J328" s="17">
        <v>0.44739172494678803</v>
      </c>
      <c r="K328" s="17">
        <v>0.56474183253782195</v>
      </c>
      <c r="L328" s="17">
        <v>0.72392379405642504</v>
      </c>
      <c r="M328" s="17"/>
      <c r="N328" s="17">
        <v>0.43795619102664501</v>
      </c>
      <c r="O328" s="17">
        <v>0.30591097932300998</v>
      </c>
      <c r="P328" s="17">
        <v>0.53365528060662204</v>
      </c>
      <c r="Q328" s="17">
        <v>0.55521891517024202</v>
      </c>
      <c r="R328" s="17"/>
      <c r="S328" s="17">
        <v>0.317257598804563</v>
      </c>
      <c r="T328" s="17">
        <v>0.51145355424783701</v>
      </c>
      <c r="U328" s="17">
        <v>0.48959001559589899</v>
      </c>
      <c r="V328" s="17">
        <v>0.550185117487211</v>
      </c>
      <c r="W328" s="17">
        <v>0.41057479833879901</v>
      </c>
      <c r="X328" s="17">
        <v>0.34030298536547698</v>
      </c>
      <c r="Y328" s="17">
        <v>0.50829540479008495</v>
      </c>
      <c r="Z328" s="17">
        <v>0.50674372256322597</v>
      </c>
      <c r="AA328" s="17">
        <v>0.52880674534400895</v>
      </c>
      <c r="AB328" s="17">
        <v>0.43777040461924599</v>
      </c>
      <c r="AC328" s="17"/>
      <c r="AD328" s="17">
        <v>0.693465107009826</v>
      </c>
      <c r="AE328" s="17">
        <v>0.381211429979051</v>
      </c>
      <c r="AF328" s="17">
        <v>0.56005200939345301</v>
      </c>
      <c r="AG328" s="17">
        <v>0.293570260274919</v>
      </c>
      <c r="AH328" s="17"/>
      <c r="AI328" s="17">
        <v>0.71978362744686797</v>
      </c>
      <c r="AJ328" s="17">
        <v>0.398569222582146</v>
      </c>
      <c r="AK328" s="17">
        <v>0.52889414254865896</v>
      </c>
      <c r="AL328" s="17"/>
      <c r="AM328" s="17">
        <v>6.5696401324666198E-2</v>
      </c>
      <c r="AN328" s="17">
        <v>0.53742293193360002</v>
      </c>
      <c r="AO328" s="17">
        <v>0.60568931836366502</v>
      </c>
      <c r="AP328" s="17"/>
      <c r="AQ328" s="17">
        <v>0.57494957598361496</v>
      </c>
      <c r="AR328" s="17">
        <v>0.41419647054423298</v>
      </c>
      <c r="AS328" s="17">
        <v>0.331120945547345</v>
      </c>
      <c r="AT328" s="17">
        <v>0.38595428469635801</v>
      </c>
      <c r="AU328" s="17">
        <v>0.44641208410966099</v>
      </c>
    </row>
    <row r="329" spans="2:47" x14ac:dyDescent="0.3">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row>
    <row r="330" spans="2:47" x14ac:dyDescent="0.3">
      <c r="B330" s="6" t="s">
        <v>206</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row>
    <row r="331" spans="2:47" x14ac:dyDescent="0.3">
      <c r="B331" s="24" t="s">
        <v>79</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row>
    <row r="332" spans="2:47" x14ac:dyDescent="0.3">
      <c r="B332" t="s">
        <v>192</v>
      </c>
      <c r="C332" s="17">
        <v>0.15309256823419201</v>
      </c>
      <c r="D332" s="17">
        <v>0.163426800320673</v>
      </c>
      <c r="E332" s="17">
        <v>0.14337146036536499</v>
      </c>
      <c r="F332" s="17"/>
      <c r="G332" s="17">
        <v>0.16796459445158801</v>
      </c>
      <c r="H332" s="17">
        <v>0.16089033488937901</v>
      </c>
      <c r="I332" s="17">
        <v>0.16248749299089599</v>
      </c>
      <c r="J332" s="17">
        <v>0.19183933833840899</v>
      </c>
      <c r="K332" s="17">
        <v>0.165531032158276</v>
      </c>
      <c r="L332" s="17">
        <v>8.9696032522217806E-2</v>
      </c>
      <c r="M332" s="17"/>
      <c r="N332" s="17">
        <v>0.14465227247309601</v>
      </c>
      <c r="O332" s="17">
        <v>0.16785890062389799</v>
      </c>
      <c r="P332" s="17">
        <v>0.14522520365743</v>
      </c>
      <c r="Q332" s="17">
        <v>0.15683623416311601</v>
      </c>
      <c r="R332" s="17"/>
      <c r="S332" s="17">
        <v>0.16014850142936399</v>
      </c>
      <c r="T332" s="17">
        <v>6.6796913440515707E-2</v>
      </c>
      <c r="U332" s="17">
        <v>0.147852747836177</v>
      </c>
      <c r="V332" s="17">
        <v>0.19832585619116</v>
      </c>
      <c r="W332" s="17">
        <v>0.16405255007309</v>
      </c>
      <c r="X332" s="17">
        <v>0.22048053252549801</v>
      </c>
      <c r="Y332" s="17">
        <v>0.16151705064646099</v>
      </c>
      <c r="Z332" s="17">
        <v>0.227343467389587</v>
      </c>
      <c r="AA332" s="17">
        <v>0.11650097191941899</v>
      </c>
      <c r="AB332" s="17">
        <v>0.15409871506016901</v>
      </c>
      <c r="AC332" s="17"/>
      <c r="AD332" s="17">
        <v>0.14472896264687199</v>
      </c>
      <c r="AE332" s="17">
        <v>0.146102785431792</v>
      </c>
      <c r="AF332" s="17">
        <v>0.21578280782841999</v>
      </c>
      <c r="AG332" s="17">
        <v>0.17752736619961099</v>
      </c>
      <c r="AH332" s="17"/>
      <c r="AI332" s="17">
        <v>0.124360805564077</v>
      </c>
      <c r="AJ332" s="17">
        <v>0.15699526883741999</v>
      </c>
      <c r="AK332" s="17">
        <v>0.19155472587855499</v>
      </c>
      <c r="AL332" s="17"/>
      <c r="AM332" s="17">
        <v>0.171625196257052</v>
      </c>
      <c r="AN332" s="17">
        <v>0.158239325496772</v>
      </c>
      <c r="AO332" s="17">
        <v>0.14434825663800399</v>
      </c>
      <c r="AP332" s="17"/>
      <c r="AQ332" s="17">
        <v>0.17972161235982501</v>
      </c>
      <c r="AR332" s="17">
        <v>0.138922828781672</v>
      </c>
      <c r="AS332" s="17">
        <v>0.14373606066460501</v>
      </c>
      <c r="AT332" s="17">
        <v>0.1983535449594</v>
      </c>
      <c r="AU332" s="17">
        <v>0.1693204042026</v>
      </c>
    </row>
    <row r="333" spans="2:47" x14ac:dyDescent="0.3">
      <c r="B333" t="s">
        <v>193</v>
      </c>
      <c r="C333" s="17">
        <v>0.35130290342360199</v>
      </c>
      <c r="D333" s="17">
        <v>0.32909613083301897</v>
      </c>
      <c r="E333" s="17">
        <v>0.37357036441453101</v>
      </c>
      <c r="F333" s="17"/>
      <c r="G333" s="17">
        <v>0.415061535509405</v>
      </c>
      <c r="H333" s="17">
        <v>0.39483589084577703</v>
      </c>
      <c r="I333" s="17">
        <v>0.35336447250069902</v>
      </c>
      <c r="J333" s="17">
        <v>0.33728101262504501</v>
      </c>
      <c r="K333" s="17">
        <v>0.34406398093118301</v>
      </c>
      <c r="L333" s="17">
        <v>0.28884431071209399</v>
      </c>
      <c r="M333" s="17"/>
      <c r="N333" s="17">
        <v>0.35631627891253198</v>
      </c>
      <c r="O333" s="17">
        <v>0.360833943024152</v>
      </c>
      <c r="P333" s="17">
        <v>0.32771707874109302</v>
      </c>
      <c r="Q333" s="17">
        <v>0.35530639846052903</v>
      </c>
      <c r="R333" s="17"/>
      <c r="S333" s="17">
        <v>0.39181574073658698</v>
      </c>
      <c r="T333" s="17">
        <v>0.32588051242273902</v>
      </c>
      <c r="U333" s="17">
        <v>0.388922456330767</v>
      </c>
      <c r="V333" s="17">
        <v>0.32129471697071499</v>
      </c>
      <c r="W333" s="17">
        <v>0.45142140580288598</v>
      </c>
      <c r="X333" s="17">
        <v>0.27836175622970699</v>
      </c>
      <c r="Y333" s="17">
        <v>0.34408787638120503</v>
      </c>
      <c r="Z333" s="17">
        <v>0.21130634094616299</v>
      </c>
      <c r="AA333" s="17">
        <v>0.36410390486671501</v>
      </c>
      <c r="AB333" s="17">
        <v>0.38533655978026499</v>
      </c>
      <c r="AC333" s="17"/>
      <c r="AD333" s="17">
        <v>0.28976222832496701</v>
      </c>
      <c r="AE333" s="17">
        <v>0.38899859388039398</v>
      </c>
      <c r="AF333" s="17">
        <v>0.36511878547950999</v>
      </c>
      <c r="AG333" s="17">
        <v>0.32389387360604299</v>
      </c>
      <c r="AH333" s="17"/>
      <c r="AI333" s="17">
        <v>0.28959611381848499</v>
      </c>
      <c r="AJ333" s="17">
        <v>0.36185436936579202</v>
      </c>
      <c r="AK333" s="17">
        <v>0.40094441301865402</v>
      </c>
      <c r="AL333" s="17"/>
      <c r="AM333" s="17">
        <v>0.42831155044562202</v>
      </c>
      <c r="AN333" s="17">
        <v>0.31676704780715198</v>
      </c>
      <c r="AO333" s="17">
        <v>0.34955608635949598</v>
      </c>
      <c r="AP333" s="17"/>
      <c r="AQ333" s="17">
        <v>0.33902474212160899</v>
      </c>
      <c r="AR333" s="17">
        <v>0.39260462419742898</v>
      </c>
      <c r="AS333" s="17">
        <v>0.34789997073597201</v>
      </c>
      <c r="AT333" s="17">
        <v>0.34154474157086701</v>
      </c>
      <c r="AU333" s="17">
        <v>0.24338292983419901</v>
      </c>
    </row>
    <row r="334" spans="2:47" x14ac:dyDescent="0.3">
      <c r="B334" t="s">
        <v>194</v>
      </c>
      <c r="C334" s="17">
        <v>0.27968466425845701</v>
      </c>
      <c r="D334" s="17">
        <v>0.29071704109796798</v>
      </c>
      <c r="E334" s="17">
        <v>0.26954234776220798</v>
      </c>
      <c r="F334" s="17"/>
      <c r="G334" s="17">
        <v>0.210362026813805</v>
      </c>
      <c r="H334" s="17">
        <v>0.23126220151497001</v>
      </c>
      <c r="I334" s="17">
        <v>0.306732983139611</v>
      </c>
      <c r="J334" s="17">
        <v>0.254839203507849</v>
      </c>
      <c r="K334" s="17">
        <v>0.27000248907173302</v>
      </c>
      <c r="L334" s="17">
        <v>0.36908476209783603</v>
      </c>
      <c r="M334" s="17"/>
      <c r="N334" s="17">
        <v>0.30548510520095101</v>
      </c>
      <c r="O334" s="17">
        <v>0.26091319959138698</v>
      </c>
      <c r="P334" s="17">
        <v>0.29606249988123501</v>
      </c>
      <c r="Q334" s="17">
        <v>0.25495342122555598</v>
      </c>
      <c r="R334" s="17"/>
      <c r="S334" s="17">
        <v>0.29362311671167801</v>
      </c>
      <c r="T334" s="17">
        <v>0.33789126769845201</v>
      </c>
      <c r="U334" s="17">
        <v>0.24349929164029099</v>
      </c>
      <c r="V334" s="17">
        <v>0.30035164494491001</v>
      </c>
      <c r="W334" s="17">
        <v>0.16468382123351699</v>
      </c>
      <c r="X334" s="17">
        <v>0.2965386165169</v>
      </c>
      <c r="Y334" s="17">
        <v>0.22873253861649201</v>
      </c>
      <c r="Z334" s="17">
        <v>0.32295646420921498</v>
      </c>
      <c r="AA334" s="17">
        <v>0.29383079598148298</v>
      </c>
      <c r="AB334" s="17">
        <v>0.256024618696858</v>
      </c>
      <c r="AC334" s="17"/>
      <c r="AD334" s="17">
        <v>0.33251475196215702</v>
      </c>
      <c r="AE334" s="17">
        <v>0.28047482978337301</v>
      </c>
      <c r="AF334" s="17">
        <v>0.23388556933059201</v>
      </c>
      <c r="AG334" s="17">
        <v>0.22243825778513299</v>
      </c>
      <c r="AH334" s="17"/>
      <c r="AI334" s="17">
        <v>0.37268756312112</v>
      </c>
      <c r="AJ334" s="17">
        <v>0.28513668827536598</v>
      </c>
      <c r="AK334" s="17">
        <v>0.22287702893507799</v>
      </c>
      <c r="AL334" s="17"/>
      <c r="AM334" s="17">
        <v>0.22707717690523299</v>
      </c>
      <c r="AN334" s="17">
        <v>0.30446860096804901</v>
      </c>
      <c r="AO334" s="17">
        <v>0.29035055936191401</v>
      </c>
      <c r="AP334" s="17"/>
      <c r="AQ334" s="17">
        <v>0.27121303337171898</v>
      </c>
      <c r="AR334" s="17">
        <v>0.282856094071119</v>
      </c>
      <c r="AS334" s="17">
        <v>0.31015326487323702</v>
      </c>
      <c r="AT334" s="17">
        <v>0.25032901307312</v>
      </c>
      <c r="AU334" s="17">
        <v>0.33403801797244398</v>
      </c>
    </row>
    <row r="335" spans="2:47" x14ac:dyDescent="0.3">
      <c r="B335" t="s">
        <v>195</v>
      </c>
      <c r="C335" s="17">
        <v>9.9963072967417896E-2</v>
      </c>
      <c r="D335" s="17">
        <v>0.11349291610711899</v>
      </c>
      <c r="E335" s="17">
        <v>8.5006455909776193E-2</v>
      </c>
      <c r="F335" s="17"/>
      <c r="G335" s="17">
        <v>0.113529160137317</v>
      </c>
      <c r="H335" s="17">
        <v>0.11062355589548301</v>
      </c>
      <c r="I335" s="17">
        <v>8.73045235317403E-2</v>
      </c>
      <c r="J335" s="17">
        <v>9.7158490319284294E-2</v>
      </c>
      <c r="K335" s="17">
        <v>7.3788147543586494E-2</v>
      </c>
      <c r="L335" s="17">
        <v>0.112536725076328</v>
      </c>
      <c r="M335" s="17"/>
      <c r="N335" s="17">
        <v>0.10473083950225399</v>
      </c>
      <c r="O335" s="17">
        <v>0.10703183686331701</v>
      </c>
      <c r="P335" s="17">
        <v>8.7196414090912097E-2</v>
      </c>
      <c r="Q335" s="17">
        <v>0.100696291928734</v>
      </c>
      <c r="R335" s="17"/>
      <c r="S335" s="17">
        <v>7.3277201271512701E-2</v>
      </c>
      <c r="T335" s="17">
        <v>0.13274831144071</v>
      </c>
      <c r="U335" s="17">
        <v>7.6056649646201097E-2</v>
      </c>
      <c r="V335" s="17">
        <v>0.124704465270008</v>
      </c>
      <c r="W335" s="17">
        <v>5.8628481951818801E-2</v>
      </c>
      <c r="X335" s="17">
        <v>9.5992899842426094E-2</v>
      </c>
      <c r="Y335" s="17">
        <v>9.4043921358949803E-2</v>
      </c>
      <c r="Z335" s="17">
        <v>6.7803297761797901E-2</v>
      </c>
      <c r="AA335" s="17">
        <v>0.129555834137181</v>
      </c>
      <c r="AB335" s="17">
        <v>0.118449820436555</v>
      </c>
      <c r="AC335" s="17"/>
      <c r="AD335" s="17">
        <v>9.7439361593331705E-2</v>
      </c>
      <c r="AE335" s="17">
        <v>9.2452234134176706E-2</v>
      </c>
      <c r="AF335" s="17">
        <v>0.115624697985554</v>
      </c>
      <c r="AG335" s="17">
        <v>9.2214810561917507E-2</v>
      </c>
      <c r="AH335" s="17"/>
      <c r="AI335" s="17">
        <v>8.8684993752776303E-2</v>
      </c>
      <c r="AJ335" s="17">
        <v>9.2795786557481497E-2</v>
      </c>
      <c r="AK335" s="17">
        <v>0.110316229908077</v>
      </c>
      <c r="AL335" s="17"/>
      <c r="AM335" s="17">
        <v>9.1525824941766601E-2</v>
      </c>
      <c r="AN335" s="17">
        <v>0.10566931830868299</v>
      </c>
      <c r="AO335" s="17">
        <v>0.106189316768023</v>
      </c>
      <c r="AP335" s="17"/>
      <c r="AQ335" s="17">
        <v>8.0015776824657103E-2</v>
      </c>
      <c r="AR335" s="17">
        <v>0.101348543456347</v>
      </c>
      <c r="AS335" s="17">
        <v>8.3422792629065295E-2</v>
      </c>
      <c r="AT335" s="17">
        <v>0.11425042390928999</v>
      </c>
      <c r="AU335" s="17">
        <v>0.147229396506285</v>
      </c>
    </row>
    <row r="336" spans="2:47" x14ac:dyDescent="0.3">
      <c r="B336" t="s">
        <v>196</v>
      </c>
      <c r="C336" s="17">
        <v>5.47636994806028E-2</v>
      </c>
      <c r="D336" s="17">
        <v>5.3194335095373399E-2</v>
      </c>
      <c r="E336" s="17">
        <v>5.6398003360925097E-2</v>
      </c>
      <c r="F336" s="17"/>
      <c r="G336" s="17">
        <v>2.8388622769379899E-2</v>
      </c>
      <c r="H336" s="17">
        <v>8.5062659832300005E-2</v>
      </c>
      <c r="I336" s="17">
        <v>4.2478376270710702E-2</v>
      </c>
      <c r="J336" s="17">
        <v>6.4147113902534206E-2</v>
      </c>
      <c r="K336" s="17">
        <v>5.79378311688762E-2</v>
      </c>
      <c r="L336" s="17">
        <v>4.7879344602141702E-2</v>
      </c>
      <c r="M336" s="17"/>
      <c r="N336" s="17">
        <v>4.7655047887580099E-2</v>
      </c>
      <c r="O336" s="17">
        <v>5.5009444969836202E-2</v>
      </c>
      <c r="P336" s="17">
        <v>6.7726135515049496E-2</v>
      </c>
      <c r="Q336" s="17">
        <v>4.7895448216986498E-2</v>
      </c>
      <c r="R336" s="17"/>
      <c r="S336" s="17">
        <v>7.0464801812588906E-2</v>
      </c>
      <c r="T336" s="17">
        <v>6.6658167462444601E-2</v>
      </c>
      <c r="U336" s="17">
        <v>4.4761536146316602E-2</v>
      </c>
      <c r="V336" s="17">
        <v>3.7615647129826402E-2</v>
      </c>
      <c r="W336" s="17">
        <v>5.4462411324010598E-2</v>
      </c>
      <c r="X336" s="17">
        <v>4.7704196723398901E-2</v>
      </c>
      <c r="Y336" s="17">
        <v>6.2353872458132502E-2</v>
      </c>
      <c r="Z336" s="17">
        <v>6.4266108658309395E-2</v>
      </c>
      <c r="AA336" s="17">
        <v>4.0803282097993998E-2</v>
      </c>
      <c r="AB336" s="17">
        <v>5.1017088221405597E-2</v>
      </c>
      <c r="AC336" s="17"/>
      <c r="AD336" s="17">
        <v>5.7376082444022897E-2</v>
      </c>
      <c r="AE336" s="17">
        <v>6.60780227219087E-2</v>
      </c>
      <c r="AF336" s="17">
        <v>4.9691483240789799E-2</v>
      </c>
      <c r="AG336" s="17">
        <v>3.1522507483462602E-2</v>
      </c>
      <c r="AH336" s="17"/>
      <c r="AI336" s="17">
        <v>4.3869611713354503E-2</v>
      </c>
      <c r="AJ336" s="17">
        <v>7.8289706498426606E-2</v>
      </c>
      <c r="AK336" s="17">
        <v>4.4334706931193402E-2</v>
      </c>
      <c r="AL336" s="17"/>
      <c r="AM336" s="17">
        <v>2.7273008755580998E-2</v>
      </c>
      <c r="AN336" s="17">
        <v>5.7255114843907003E-2</v>
      </c>
      <c r="AO336" s="17">
        <v>7.45527293025606E-2</v>
      </c>
      <c r="AP336" s="17"/>
      <c r="AQ336" s="17">
        <v>5.1825704205817301E-2</v>
      </c>
      <c r="AR336" s="17">
        <v>1.5449171382594501E-2</v>
      </c>
      <c r="AS336" s="17">
        <v>7.7981813132603606E-2</v>
      </c>
      <c r="AT336" s="17">
        <v>7.9013232368406197E-2</v>
      </c>
      <c r="AU336" s="17">
        <v>0</v>
      </c>
    </row>
    <row r="337" spans="2:47" x14ac:dyDescent="0.3">
      <c r="B337" t="s">
        <v>94</v>
      </c>
      <c r="C337" s="17">
        <v>6.1193091635727601E-2</v>
      </c>
      <c r="D337" s="17">
        <v>5.0072776545847297E-2</v>
      </c>
      <c r="E337" s="17">
        <v>7.2111368187194103E-2</v>
      </c>
      <c r="F337" s="17"/>
      <c r="G337" s="17">
        <v>6.4694060318505303E-2</v>
      </c>
      <c r="H337" s="17">
        <v>1.73253570220912E-2</v>
      </c>
      <c r="I337" s="17">
        <v>4.7632151566342998E-2</v>
      </c>
      <c r="J337" s="17">
        <v>5.47348413068783E-2</v>
      </c>
      <c r="K337" s="17">
        <v>8.8676519126345096E-2</v>
      </c>
      <c r="L337" s="17">
        <v>9.1958824989382806E-2</v>
      </c>
      <c r="M337" s="17"/>
      <c r="N337" s="17">
        <v>4.1160456023587297E-2</v>
      </c>
      <c r="O337" s="17">
        <v>4.8352674927409599E-2</v>
      </c>
      <c r="P337" s="17">
        <v>7.6072668114280095E-2</v>
      </c>
      <c r="Q337" s="17">
        <v>8.4312206005078397E-2</v>
      </c>
      <c r="R337" s="17"/>
      <c r="S337" s="17">
        <v>1.06706380382687E-2</v>
      </c>
      <c r="T337" s="17">
        <v>7.0024827535139E-2</v>
      </c>
      <c r="U337" s="17">
        <v>9.8907318400247607E-2</v>
      </c>
      <c r="V337" s="17">
        <v>1.7707669493380498E-2</v>
      </c>
      <c r="W337" s="17">
        <v>0.106751329614677</v>
      </c>
      <c r="X337" s="17">
        <v>6.0921998162070001E-2</v>
      </c>
      <c r="Y337" s="17">
        <v>0.10926474053875999</v>
      </c>
      <c r="Z337" s="17">
        <v>0.106324321034929</v>
      </c>
      <c r="AA337" s="17">
        <v>5.5205210997208098E-2</v>
      </c>
      <c r="AB337" s="17">
        <v>3.5073197804748199E-2</v>
      </c>
      <c r="AC337" s="17"/>
      <c r="AD337" s="17">
        <v>7.8178613028648897E-2</v>
      </c>
      <c r="AE337" s="17">
        <v>2.5893534048355801E-2</v>
      </c>
      <c r="AF337" s="17">
        <v>1.98966561351346E-2</v>
      </c>
      <c r="AG337" s="17">
        <v>0.15240318436383299</v>
      </c>
      <c r="AH337" s="17"/>
      <c r="AI337" s="17">
        <v>8.0800912030186606E-2</v>
      </c>
      <c r="AJ337" s="17">
        <v>2.4928180465514298E-2</v>
      </c>
      <c r="AK337" s="17">
        <v>2.9972895328441301E-2</v>
      </c>
      <c r="AL337" s="17"/>
      <c r="AM337" s="17">
        <v>5.41872426947448E-2</v>
      </c>
      <c r="AN337" s="17">
        <v>5.7600592575438002E-2</v>
      </c>
      <c r="AO337" s="17">
        <v>3.5003051570001997E-2</v>
      </c>
      <c r="AP337" s="17"/>
      <c r="AQ337" s="17">
        <v>7.8199131116372098E-2</v>
      </c>
      <c r="AR337" s="17">
        <v>6.88187381108393E-2</v>
      </c>
      <c r="AS337" s="17">
        <v>3.6806097964518197E-2</v>
      </c>
      <c r="AT337" s="17">
        <v>1.65090441189173E-2</v>
      </c>
      <c r="AU337" s="17">
        <v>0.106029251484472</v>
      </c>
    </row>
    <row r="338" spans="2:47" x14ac:dyDescent="0.3">
      <c r="B338" t="s">
        <v>197</v>
      </c>
      <c r="C338" s="17">
        <v>0.50439547165779397</v>
      </c>
      <c r="D338" s="17">
        <v>0.492522931153692</v>
      </c>
      <c r="E338" s="17">
        <v>0.51694182477989603</v>
      </c>
      <c r="F338" s="17"/>
      <c r="G338" s="17">
        <v>0.58302612996099301</v>
      </c>
      <c r="H338" s="17">
        <v>0.55572622573515595</v>
      </c>
      <c r="I338" s="17">
        <v>0.51585196549159495</v>
      </c>
      <c r="J338" s="17">
        <v>0.529120350963454</v>
      </c>
      <c r="K338" s="17">
        <v>0.50959501308945898</v>
      </c>
      <c r="L338" s="17">
        <v>0.37854034323431202</v>
      </c>
      <c r="M338" s="17"/>
      <c r="N338" s="17">
        <v>0.50096855138562801</v>
      </c>
      <c r="O338" s="17">
        <v>0.52869284364805003</v>
      </c>
      <c r="P338" s="17">
        <v>0.47294228239852298</v>
      </c>
      <c r="Q338" s="17">
        <v>0.51214263262364501</v>
      </c>
      <c r="R338" s="17"/>
      <c r="S338" s="17">
        <v>0.55196424216595097</v>
      </c>
      <c r="T338" s="17">
        <v>0.39267742586325399</v>
      </c>
      <c r="U338" s="17">
        <v>0.53677520416694402</v>
      </c>
      <c r="V338" s="17">
        <v>0.51962057316187504</v>
      </c>
      <c r="W338" s="17">
        <v>0.61547395587597598</v>
      </c>
      <c r="X338" s="17">
        <v>0.49884228875520498</v>
      </c>
      <c r="Y338" s="17">
        <v>0.50560492702766602</v>
      </c>
      <c r="Z338" s="17">
        <v>0.43864980833574901</v>
      </c>
      <c r="AA338" s="17">
        <v>0.48060487678613401</v>
      </c>
      <c r="AB338" s="17">
        <v>0.53943527484043297</v>
      </c>
      <c r="AC338" s="17"/>
      <c r="AD338" s="17">
        <v>0.43449119097183903</v>
      </c>
      <c r="AE338" s="17">
        <v>0.53510137931218604</v>
      </c>
      <c r="AF338" s="17">
        <v>0.58090159330793001</v>
      </c>
      <c r="AG338" s="17">
        <v>0.50142123980565401</v>
      </c>
      <c r="AH338" s="17"/>
      <c r="AI338" s="17">
        <v>0.41395691938256202</v>
      </c>
      <c r="AJ338" s="17">
        <v>0.51884963820321095</v>
      </c>
      <c r="AK338" s="17">
        <v>0.59249913889720995</v>
      </c>
      <c r="AL338" s="17"/>
      <c r="AM338" s="17">
        <v>0.59993674670267505</v>
      </c>
      <c r="AN338" s="17">
        <v>0.47500637330392298</v>
      </c>
      <c r="AO338" s="17">
        <v>0.49390434299750002</v>
      </c>
      <c r="AP338" s="17"/>
      <c r="AQ338" s="17">
        <v>0.51874635448143402</v>
      </c>
      <c r="AR338" s="17">
        <v>0.53152745297910098</v>
      </c>
      <c r="AS338" s="17">
        <v>0.49163603140057599</v>
      </c>
      <c r="AT338" s="17">
        <v>0.53989828653026695</v>
      </c>
      <c r="AU338" s="17">
        <v>0.41270333403679899</v>
      </c>
    </row>
    <row r="339" spans="2:47" x14ac:dyDescent="0.3">
      <c r="B339" t="s">
        <v>198</v>
      </c>
      <c r="C339" s="17">
        <v>0.15472677244802099</v>
      </c>
      <c r="D339" s="17">
        <v>0.166687251202493</v>
      </c>
      <c r="E339" s="17">
        <v>0.141404459270701</v>
      </c>
      <c r="F339" s="17"/>
      <c r="G339" s="17">
        <v>0.14191778290669599</v>
      </c>
      <c r="H339" s="17">
        <v>0.195686215727783</v>
      </c>
      <c r="I339" s="17">
        <v>0.129782899802451</v>
      </c>
      <c r="J339" s="17">
        <v>0.161305604221818</v>
      </c>
      <c r="K339" s="17">
        <v>0.131725978712463</v>
      </c>
      <c r="L339" s="17">
        <v>0.160416069678469</v>
      </c>
      <c r="M339" s="17"/>
      <c r="N339" s="17">
        <v>0.152385887389834</v>
      </c>
      <c r="O339" s="17">
        <v>0.162041281833153</v>
      </c>
      <c r="P339" s="17">
        <v>0.154922549605962</v>
      </c>
      <c r="Q339" s="17">
        <v>0.14859174014571999</v>
      </c>
      <c r="R339" s="17"/>
      <c r="S339" s="17">
        <v>0.14374200308410201</v>
      </c>
      <c r="T339" s="17">
        <v>0.19940647890315499</v>
      </c>
      <c r="U339" s="17">
        <v>0.120818185792518</v>
      </c>
      <c r="V339" s="17">
        <v>0.16232011239983499</v>
      </c>
      <c r="W339" s="17">
        <v>0.113090893275829</v>
      </c>
      <c r="X339" s="17">
        <v>0.14369709656582499</v>
      </c>
      <c r="Y339" s="17">
        <v>0.15639779381708199</v>
      </c>
      <c r="Z339" s="17">
        <v>0.13206940642010701</v>
      </c>
      <c r="AA339" s="17">
        <v>0.170359116235175</v>
      </c>
      <c r="AB339" s="17">
        <v>0.16946690865795999</v>
      </c>
      <c r="AC339" s="17"/>
      <c r="AD339" s="17">
        <v>0.154815444037355</v>
      </c>
      <c r="AE339" s="17">
        <v>0.15853025685608499</v>
      </c>
      <c r="AF339" s="17">
        <v>0.16531618122634401</v>
      </c>
      <c r="AG339" s="17">
        <v>0.12373731804538</v>
      </c>
      <c r="AH339" s="17"/>
      <c r="AI339" s="17">
        <v>0.13255460546613099</v>
      </c>
      <c r="AJ339" s="17">
        <v>0.17108549305590801</v>
      </c>
      <c r="AK339" s="17">
        <v>0.154650936839271</v>
      </c>
      <c r="AL339" s="17"/>
      <c r="AM339" s="17">
        <v>0.11879883369734801</v>
      </c>
      <c r="AN339" s="17">
        <v>0.16292443315259</v>
      </c>
      <c r="AO339" s="17">
        <v>0.180742046070584</v>
      </c>
      <c r="AP339" s="17"/>
      <c r="AQ339" s="17">
        <v>0.13184148103047399</v>
      </c>
      <c r="AR339" s="17">
        <v>0.116797714838941</v>
      </c>
      <c r="AS339" s="17">
        <v>0.16140460576166901</v>
      </c>
      <c r="AT339" s="17">
        <v>0.19326365627769601</v>
      </c>
      <c r="AU339" s="17">
        <v>0.147229396506285</v>
      </c>
    </row>
    <row r="340" spans="2:47" x14ac:dyDescent="0.3">
      <c r="B340" t="s">
        <v>143</v>
      </c>
      <c r="C340" s="17">
        <v>0.349668699209774</v>
      </c>
      <c r="D340" s="17">
        <v>0.3258356799512</v>
      </c>
      <c r="E340" s="17">
        <v>0.37553736550919498</v>
      </c>
      <c r="F340" s="17"/>
      <c r="G340" s="17">
        <v>0.44110834705429602</v>
      </c>
      <c r="H340" s="17">
        <v>0.36004001000737301</v>
      </c>
      <c r="I340" s="17">
        <v>0.38606906568914401</v>
      </c>
      <c r="J340" s="17">
        <v>0.367814746741636</v>
      </c>
      <c r="K340" s="17">
        <v>0.37786903437699598</v>
      </c>
      <c r="L340" s="17">
        <v>0.21812427355584199</v>
      </c>
      <c r="M340" s="17"/>
      <c r="N340" s="17">
        <v>0.34858266399579402</v>
      </c>
      <c r="O340" s="17">
        <v>0.366651561814897</v>
      </c>
      <c r="P340" s="17">
        <v>0.31801973279256202</v>
      </c>
      <c r="Q340" s="17">
        <v>0.36355089247792499</v>
      </c>
      <c r="R340" s="17"/>
      <c r="S340" s="17">
        <v>0.40822223908185001</v>
      </c>
      <c r="T340" s="17">
        <v>0.1932709469601</v>
      </c>
      <c r="U340" s="17">
        <v>0.415957018374426</v>
      </c>
      <c r="V340" s="17">
        <v>0.35730046076203997</v>
      </c>
      <c r="W340" s="17">
        <v>0.50238306260014598</v>
      </c>
      <c r="X340" s="17">
        <v>0.35514519218938101</v>
      </c>
      <c r="Y340" s="17">
        <v>0.349207133210584</v>
      </c>
      <c r="Z340" s="17">
        <v>0.30658040191564201</v>
      </c>
      <c r="AA340" s="17">
        <v>0.31024576055095898</v>
      </c>
      <c r="AB340" s="17">
        <v>0.36996836618247297</v>
      </c>
      <c r="AC340" s="17"/>
      <c r="AD340" s="17">
        <v>0.27967574693448499</v>
      </c>
      <c r="AE340" s="17">
        <v>0.37657112245610003</v>
      </c>
      <c r="AF340" s="17">
        <v>0.415585412081586</v>
      </c>
      <c r="AG340" s="17">
        <v>0.37768392176027399</v>
      </c>
      <c r="AH340" s="17"/>
      <c r="AI340" s="17">
        <v>0.281402313916432</v>
      </c>
      <c r="AJ340" s="17">
        <v>0.34776414514730303</v>
      </c>
      <c r="AK340" s="17">
        <v>0.43784820205793901</v>
      </c>
      <c r="AL340" s="17"/>
      <c r="AM340" s="17">
        <v>0.48113791300532699</v>
      </c>
      <c r="AN340" s="17">
        <v>0.312081940151334</v>
      </c>
      <c r="AO340" s="17">
        <v>0.31316229692691699</v>
      </c>
      <c r="AP340" s="17"/>
      <c r="AQ340" s="17">
        <v>0.38690487345095997</v>
      </c>
      <c r="AR340" s="17">
        <v>0.41472973814016001</v>
      </c>
      <c r="AS340" s="17">
        <v>0.33023142563890701</v>
      </c>
      <c r="AT340" s="17">
        <v>0.34663463025257202</v>
      </c>
      <c r="AU340" s="17">
        <v>0.26547393753051401</v>
      </c>
    </row>
    <row r="341" spans="2:47" x14ac:dyDescent="0.3">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row>
    <row r="342" spans="2:47" x14ac:dyDescent="0.3">
      <c r="B342" s="6" t="s">
        <v>219</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row>
    <row r="343" spans="2:47" x14ac:dyDescent="0.3">
      <c r="B343" s="24" t="s">
        <v>79</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row>
    <row r="344" spans="2:47" x14ac:dyDescent="0.3">
      <c r="B344" t="s">
        <v>207</v>
      </c>
      <c r="C344" s="17">
        <v>0.401499426039992</v>
      </c>
      <c r="D344" s="17">
        <v>0.34524481097993898</v>
      </c>
      <c r="E344" s="17">
        <v>0.45489230414734699</v>
      </c>
      <c r="F344" s="17"/>
      <c r="G344" s="17">
        <v>0.31510430262302203</v>
      </c>
      <c r="H344" s="17">
        <v>0.37205666616282201</v>
      </c>
      <c r="I344" s="17">
        <v>0.41950816166888499</v>
      </c>
      <c r="J344" s="17">
        <v>0.40130476337328103</v>
      </c>
      <c r="K344" s="17">
        <v>0.47848086180572302</v>
      </c>
      <c r="L344" s="17">
        <v>0.41592185787504798</v>
      </c>
      <c r="M344" s="17"/>
      <c r="N344" s="17">
        <v>0.38819819845773301</v>
      </c>
      <c r="O344" s="17">
        <v>0.41977946160956398</v>
      </c>
      <c r="P344" s="17">
        <v>0.36231194802134398</v>
      </c>
      <c r="Q344" s="17">
        <v>0.423237060699797</v>
      </c>
      <c r="R344" s="17"/>
      <c r="S344" s="17">
        <v>0.355448726127502</v>
      </c>
      <c r="T344" s="17">
        <v>0.44607788594529402</v>
      </c>
      <c r="U344" s="17">
        <v>0.31381364027452602</v>
      </c>
      <c r="V344" s="17">
        <v>0.34143820728381002</v>
      </c>
      <c r="W344" s="17">
        <v>0.44727614675036598</v>
      </c>
      <c r="X344" s="17">
        <v>0.47685029330379503</v>
      </c>
      <c r="Y344" s="17">
        <v>0.45175710801593899</v>
      </c>
      <c r="Z344" s="17">
        <v>0.32513428914349002</v>
      </c>
      <c r="AA344" s="17">
        <v>0.38691324132435301</v>
      </c>
      <c r="AB344" s="17">
        <v>0.47680375846748402</v>
      </c>
      <c r="AC344" s="17"/>
      <c r="AD344" s="17">
        <v>0.368679166876902</v>
      </c>
      <c r="AE344" s="17">
        <v>0.40673580454247998</v>
      </c>
      <c r="AF344" s="17">
        <v>0.39127050514612</v>
      </c>
      <c r="AG344" s="17">
        <v>0.42492196422469702</v>
      </c>
      <c r="AH344" s="17"/>
      <c r="AI344" s="17">
        <v>0.38285020340063503</v>
      </c>
      <c r="AJ344" s="17">
        <v>0.40417915435326701</v>
      </c>
      <c r="AK344" s="17">
        <v>0.387041296658865</v>
      </c>
      <c r="AL344" s="17"/>
      <c r="AM344" s="17">
        <v>0.46895297905421401</v>
      </c>
      <c r="AN344" s="17">
        <v>0.43875614813649699</v>
      </c>
      <c r="AO344" s="17">
        <v>0.32773758700649402</v>
      </c>
      <c r="AP344" s="17"/>
      <c r="AQ344" s="17">
        <v>0.42080220908369798</v>
      </c>
      <c r="AR344" s="17">
        <v>0.40036642846529602</v>
      </c>
      <c r="AS344" s="17">
        <v>0.38779128444608602</v>
      </c>
      <c r="AT344" s="17">
        <v>0.39983933519429499</v>
      </c>
      <c r="AU344" s="17">
        <v>0.34054898819926099</v>
      </c>
    </row>
    <row r="345" spans="2:47" x14ac:dyDescent="0.3">
      <c r="B345" t="s">
        <v>208</v>
      </c>
      <c r="C345" s="17">
        <v>0.28792366776084399</v>
      </c>
      <c r="D345" s="17">
        <v>0.290071672682152</v>
      </c>
      <c r="E345" s="17">
        <v>0.28642195330335302</v>
      </c>
      <c r="F345" s="17"/>
      <c r="G345" s="17">
        <v>0.21133311306369201</v>
      </c>
      <c r="H345" s="17">
        <v>0.28434470008462698</v>
      </c>
      <c r="I345" s="17">
        <v>0.27225281778364702</v>
      </c>
      <c r="J345" s="17">
        <v>0.28629983561616001</v>
      </c>
      <c r="K345" s="17">
        <v>0.29243989178345098</v>
      </c>
      <c r="L345" s="17">
        <v>0.35211513054209798</v>
      </c>
      <c r="M345" s="17"/>
      <c r="N345" s="17">
        <v>0.30819291427346901</v>
      </c>
      <c r="O345" s="17">
        <v>0.29513369483004398</v>
      </c>
      <c r="P345" s="17">
        <v>0.29915315287740302</v>
      </c>
      <c r="Q345" s="17">
        <v>0.24985877936383599</v>
      </c>
      <c r="R345" s="17"/>
      <c r="S345" s="17">
        <v>0.28142183629140199</v>
      </c>
      <c r="T345" s="17">
        <v>0.37197385009068901</v>
      </c>
      <c r="U345" s="17">
        <v>0.244824578015327</v>
      </c>
      <c r="V345" s="17">
        <v>0.26983637360344598</v>
      </c>
      <c r="W345" s="17">
        <v>0.28045502261983102</v>
      </c>
      <c r="X345" s="17">
        <v>0.28259862564663601</v>
      </c>
      <c r="Y345" s="17">
        <v>0.34432749973493298</v>
      </c>
      <c r="Z345" s="17">
        <v>0.139519148137251</v>
      </c>
      <c r="AA345" s="17">
        <v>0.30239398670995499</v>
      </c>
      <c r="AB345" s="17">
        <v>0.207343198451928</v>
      </c>
      <c r="AC345" s="17"/>
      <c r="AD345" s="17">
        <v>0.30333921682510101</v>
      </c>
      <c r="AE345" s="17">
        <v>0.282818130951909</v>
      </c>
      <c r="AF345" s="17">
        <v>0.25781672922827098</v>
      </c>
      <c r="AG345" s="17">
        <v>0.27465576207504599</v>
      </c>
      <c r="AH345" s="17"/>
      <c r="AI345" s="17">
        <v>0.30874169833818799</v>
      </c>
      <c r="AJ345" s="17">
        <v>0.30155229133519201</v>
      </c>
      <c r="AK345" s="17">
        <v>0.261112621733954</v>
      </c>
      <c r="AL345" s="17"/>
      <c r="AM345" s="17">
        <v>0.35680427492547501</v>
      </c>
      <c r="AN345" s="17">
        <v>0.25044068561483701</v>
      </c>
      <c r="AO345" s="17">
        <v>0.29274920302194701</v>
      </c>
      <c r="AP345" s="17"/>
      <c r="AQ345" s="17">
        <v>0.275554297451296</v>
      </c>
      <c r="AR345" s="17">
        <v>0.258423667048157</v>
      </c>
      <c r="AS345" s="17">
        <v>0.309396406487153</v>
      </c>
      <c r="AT345" s="17">
        <v>0.33115258948559101</v>
      </c>
      <c r="AU345" s="17">
        <v>0.18764120801873099</v>
      </c>
    </row>
    <row r="346" spans="2:47" x14ac:dyDescent="0.3">
      <c r="B346" t="s">
        <v>209</v>
      </c>
      <c r="C346" s="17">
        <v>0.25872193857859199</v>
      </c>
      <c r="D346" s="17">
        <v>0.23319826511198599</v>
      </c>
      <c r="E346" s="17">
        <v>0.28402149539223598</v>
      </c>
      <c r="F346" s="17"/>
      <c r="G346" s="17">
        <v>0.394631679658278</v>
      </c>
      <c r="H346" s="17">
        <v>0.262350701034675</v>
      </c>
      <c r="I346" s="17">
        <v>0.26188212634886898</v>
      </c>
      <c r="J346" s="17">
        <v>0.27534176816248201</v>
      </c>
      <c r="K346" s="17">
        <v>0.22949494264892101</v>
      </c>
      <c r="L346" s="17">
        <v>0.170044784046538</v>
      </c>
      <c r="M346" s="17"/>
      <c r="N346" s="17">
        <v>0.26780050125395299</v>
      </c>
      <c r="O346" s="17">
        <v>0.29845787883968</v>
      </c>
      <c r="P346" s="17">
        <v>0.194862623836702</v>
      </c>
      <c r="Q346" s="17">
        <v>0.260708436978278</v>
      </c>
      <c r="R346" s="17"/>
      <c r="S346" s="17">
        <v>0.315667654158934</v>
      </c>
      <c r="T346" s="17">
        <v>0.18792768149900199</v>
      </c>
      <c r="U346" s="17">
        <v>0.24267426285961599</v>
      </c>
      <c r="V346" s="17">
        <v>0.20369059648964</v>
      </c>
      <c r="W346" s="17">
        <v>0.23805362648329101</v>
      </c>
      <c r="X346" s="17">
        <v>0.27770806699752099</v>
      </c>
      <c r="Y346" s="17">
        <v>0.25548396361173398</v>
      </c>
      <c r="Z346" s="17">
        <v>0.26914152335615399</v>
      </c>
      <c r="AA346" s="17">
        <v>0.29823994538086102</v>
      </c>
      <c r="AB346" s="17">
        <v>0.31205728109156899</v>
      </c>
      <c r="AC346" s="17"/>
      <c r="AD346" s="17">
        <v>0.196070509662188</v>
      </c>
      <c r="AE346" s="17">
        <v>0.30936683276029298</v>
      </c>
      <c r="AF346" s="17">
        <v>0.210702031908653</v>
      </c>
      <c r="AG346" s="17">
        <v>0.262177654155485</v>
      </c>
      <c r="AH346" s="17"/>
      <c r="AI346" s="17">
        <v>0.22394471794954801</v>
      </c>
      <c r="AJ346" s="17">
        <v>0.29724375970414502</v>
      </c>
      <c r="AK346" s="17">
        <v>0.21298721685963301</v>
      </c>
      <c r="AL346" s="17"/>
      <c r="AM346" s="17">
        <v>0.35520644159586101</v>
      </c>
      <c r="AN346" s="17">
        <v>0.23679239593828499</v>
      </c>
      <c r="AO346" s="17">
        <v>0.20927975685997899</v>
      </c>
      <c r="AP346" s="17"/>
      <c r="AQ346" s="17">
        <v>0.24225370899243101</v>
      </c>
      <c r="AR346" s="17">
        <v>0.32184707505906501</v>
      </c>
      <c r="AS346" s="17">
        <v>0.27238710873577698</v>
      </c>
      <c r="AT346" s="17">
        <v>0.26925484548895701</v>
      </c>
      <c r="AU346" s="17">
        <v>0.15535132238483701</v>
      </c>
    </row>
    <row r="347" spans="2:47" x14ac:dyDescent="0.3">
      <c r="B347" t="s">
        <v>210</v>
      </c>
      <c r="C347" s="17">
        <v>0.253589631447319</v>
      </c>
      <c r="D347" s="17">
        <v>0.277924174357355</v>
      </c>
      <c r="E347" s="17">
        <v>0.22845631329518801</v>
      </c>
      <c r="F347" s="17"/>
      <c r="G347" s="17">
        <v>0.20214414797295699</v>
      </c>
      <c r="H347" s="17">
        <v>0.241993919601206</v>
      </c>
      <c r="I347" s="17">
        <v>0.264290573449316</v>
      </c>
      <c r="J347" s="17">
        <v>0.25936949147164001</v>
      </c>
      <c r="K347" s="17">
        <v>0.26856582277163399</v>
      </c>
      <c r="L347" s="17">
        <v>0.27337863588316802</v>
      </c>
      <c r="M347" s="17"/>
      <c r="N347" s="17">
        <v>0.29956251256996302</v>
      </c>
      <c r="O347" s="17">
        <v>0.25666753956280902</v>
      </c>
      <c r="P347" s="17">
        <v>0.25256054135227801</v>
      </c>
      <c r="Q347" s="17">
        <v>0.20671528730733499</v>
      </c>
      <c r="R347" s="17"/>
      <c r="S347" s="17">
        <v>0.27297577638042803</v>
      </c>
      <c r="T347" s="17">
        <v>0.29828484855933701</v>
      </c>
      <c r="U347" s="17">
        <v>0.22569067961910699</v>
      </c>
      <c r="V347" s="17">
        <v>0.32020007519826099</v>
      </c>
      <c r="W347" s="17">
        <v>0.26328977352941801</v>
      </c>
      <c r="X347" s="17">
        <v>0.162858347257411</v>
      </c>
      <c r="Y347" s="17">
        <v>0.244256283703117</v>
      </c>
      <c r="Z347" s="17">
        <v>0.27339404838430498</v>
      </c>
      <c r="AA347" s="17">
        <v>0.217048971910763</v>
      </c>
      <c r="AB347" s="17">
        <v>0.23719448248578801</v>
      </c>
      <c r="AC347" s="17"/>
      <c r="AD347" s="17">
        <v>0.29891483883446202</v>
      </c>
      <c r="AE347" s="17">
        <v>0.25893528873773303</v>
      </c>
      <c r="AF347" s="17">
        <v>0.22300952881453401</v>
      </c>
      <c r="AG347" s="17">
        <v>0.209579923017503</v>
      </c>
      <c r="AH347" s="17"/>
      <c r="AI347" s="17">
        <v>0.30486709194009498</v>
      </c>
      <c r="AJ347" s="17">
        <v>0.249676516261057</v>
      </c>
      <c r="AK347" s="17">
        <v>0.249129201342601</v>
      </c>
      <c r="AL347" s="17"/>
      <c r="AM347" s="17">
        <v>0.24907892700299</v>
      </c>
      <c r="AN347" s="17">
        <v>0.25749519589704001</v>
      </c>
      <c r="AO347" s="17">
        <v>0.28674629603206397</v>
      </c>
      <c r="AP347" s="17"/>
      <c r="AQ347" s="17">
        <v>0.230130418799811</v>
      </c>
      <c r="AR347" s="17">
        <v>0.185883602435298</v>
      </c>
      <c r="AS347" s="17">
        <v>0.318291025426581</v>
      </c>
      <c r="AT347" s="17">
        <v>0.28713438910538902</v>
      </c>
      <c r="AU347" s="17">
        <v>0.32276185202894098</v>
      </c>
    </row>
    <row r="348" spans="2:47" x14ac:dyDescent="0.3">
      <c r="B348" t="s">
        <v>211</v>
      </c>
      <c r="C348" s="17">
        <v>0.236572155717647</v>
      </c>
      <c r="D348" s="17">
        <v>0.225489370958013</v>
      </c>
      <c r="E348" s="17">
        <v>0.247809310696889</v>
      </c>
      <c r="F348" s="17"/>
      <c r="G348" s="17">
        <v>0.20907642130355</v>
      </c>
      <c r="H348" s="17">
        <v>0.22146989602346401</v>
      </c>
      <c r="I348" s="17">
        <v>0.220273546653666</v>
      </c>
      <c r="J348" s="17">
        <v>0.19446715396307501</v>
      </c>
      <c r="K348" s="17">
        <v>0.228038811006538</v>
      </c>
      <c r="L348" s="17">
        <v>0.31982927275636702</v>
      </c>
      <c r="M348" s="17"/>
      <c r="N348" s="17">
        <v>0.222635580056256</v>
      </c>
      <c r="O348" s="17">
        <v>0.22312515837223901</v>
      </c>
      <c r="P348" s="17">
        <v>0.240935472485175</v>
      </c>
      <c r="Q348" s="17">
        <v>0.25475417081393198</v>
      </c>
      <c r="R348" s="17"/>
      <c r="S348" s="17">
        <v>0.23180551398625701</v>
      </c>
      <c r="T348" s="17">
        <v>0.238016146549094</v>
      </c>
      <c r="U348" s="17">
        <v>0.23407098230517001</v>
      </c>
      <c r="V348" s="17">
        <v>0.222160010951062</v>
      </c>
      <c r="W348" s="17">
        <v>0.27859352278340699</v>
      </c>
      <c r="X348" s="17">
        <v>0.23128934323967901</v>
      </c>
      <c r="Y348" s="17">
        <v>0.16175618757160601</v>
      </c>
      <c r="Z348" s="17">
        <v>0.37134317669366301</v>
      </c>
      <c r="AA348" s="17">
        <v>0.24298120618463201</v>
      </c>
      <c r="AB348" s="17">
        <v>0.22338244955521899</v>
      </c>
      <c r="AC348" s="17"/>
      <c r="AD348" s="17">
        <v>0.26664058890299502</v>
      </c>
      <c r="AE348" s="17">
        <v>0.20246559672505901</v>
      </c>
      <c r="AF348" s="17">
        <v>0.27632208520600599</v>
      </c>
      <c r="AG348" s="17">
        <v>0.26440980964328997</v>
      </c>
      <c r="AH348" s="17"/>
      <c r="AI348" s="17">
        <v>0.21434019031259</v>
      </c>
      <c r="AJ348" s="17">
        <v>0.178163967738036</v>
      </c>
      <c r="AK348" s="17">
        <v>0.33481924997596202</v>
      </c>
      <c r="AL348" s="17"/>
      <c r="AM348" s="17">
        <v>0.18114575700044999</v>
      </c>
      <c r="AN348" s="17">
        <v>0.24542787934054999</v>
      </c>
      <c r="AO348" s="17">
        <v>0.26897489892307702</v>
      </c>
      <c r="AP348" s="17"/>
      <c r="AQ348" s="17">
        <v>0.23644233300457801</v>
      </c>
      <c r="AR348" s="17">
        <v>0.22773426865441601</v>
      </c>
      <c r="AS348" s="17">
        <v>0.210582237067129</v>
      </c>
      <c r="AT348" s="17">
        <v>0.18756118907004299</v>
      </c>
      <c r="AU348" s="17">
        <v>0.259636120550921</v>
      </c>
    </row>
    <row r="349" spans="2:47" x14ac:dyDescent="0.3">
      <c r="B349" t="s">
        <v>212</v>
      </c>
      <c r="C349" s="17">
        <v>0.20791647499365201</v>
      </c>
      <c r="D349" s="17">
        <v>0.21519886829461601</v>
      </c>
      <c r="E349" s="17">
        <v>0.20126880592660401</v>
      </c>
      <c r="F349" s="17"/>
      <c r="G349" s="17">
        <v>0.193001211406754</v>
      </c>
      <c r="H349" s="17">
        <v>0.209210654421422</v>
      </c>
      <c r="I349" s="17">
        <v>0.17241564336395299</v>
      </c>
      <c r="J349" s="17">
        <v>0.20537611907248299</v>
      </c>
      <c r="K349" s="17">
        <v>0.24972026110290399</v>
      </c>
      <c r="L349" s="17">
        <v>0.21931889361214499</v>
      </c>
      <c r="M349" s="17"/>
      <c r="N349" s="17">
        <v>0.242994079025802</v>
      </c>
      <c r="O349" s="17">
        <v>0.21027273338463701</v>
      </c>
      <c r="P349" s="17">
        <v>0.20490982285732601</v>
      </c>
      <c r="Q349" s="17">
        <v>0.174386337292147</v>
      </c>
      <c r="R349" s="17"/>
      <c r="S349" s="17">
        <v>0.208252179977027</v>
      </c>
      <c r="T349" s="17">
        <v>0.26069787510106901</v>
      </c>
      <c r="U349" s="17">
        <v>0.178664191093238</v>
      </c>
      <c r="V349" s="17">
        <v>0.24297903638225399</v>
      </c>
      <c r="W349" s="17">
        <v>0.194657083163397</v>
      </c>
      <c r="X349" s="17">
        <v>0.25083762777562002</v>
      </c>
      <c r="Y349" s="17">
        <v>0.173575942615809</v>
      </c>
      <c r="Z349" s="17">
        <v>0.11437857077477299</v>
      </c>
      <c r="AA349" s="17">
        <v>0.17779849961281699</v>
      </c>
      <c r="AB349" s="17">
        <v>0.19107485905893901</v>
      </c>
      <c r="AC349" s="17"/>
      <c r="AD349" s="17">
        <v>0.16716896267298001</v>
      </c>
      <c r="AE349" s="17">
        <v>0.24204502204322301</v>
      </c>
      <c r="AF349" s="17">
        <v>0.147394418236307</v>
      </c>
      <c r="AG349" s="17">
        <v>0.175536763460544</v>
      </c>
      <c r="AH349" s="17"/>
      <c r="AI349" s="17">
        <v>0.16937066837995199</v>
      </c>
      <c r="AJ349" s="17">
        <v>0.23402096211211501</v>
      </c>
      <c r="AK349" s="17">
        <v>0.15056177824447001</v>
      </c>
      <c r="AL349" s="17"/>
      <c r="AM349" s="17">
        <v>0.34483089100389303</v>
      </c>
      <c r="AN349" s="17">
        <v>0.18424796411618599</v>
      </c>
      <c r="AO349" s="17">
        <v>0.163423961317917</v>
      </c>
      <c r="AP349" s="17"/>
      <c r="AQ349" s="17">
        <v>0.21818290262940301</v>
      </c>
      <c r="AR349" s="17">
        <v>0.15789994634253099</v>
      </c>
      <c r="AS349" s="17">
        <v>0.25157419021516197</v>
      </c>
      <c r="AT349" s="17">
        <v>0.237357132568667</v>
      </c>
      <c r="AU349" s="17">
        <v>0.25127869698747601</v>
      </c>
    </row>
    <row r="350" spans="2:47" x14ac:dyDescent="0.3">
      <c r="B350" t="s">
        <v>213</v>
      </c>
      <c r="C350" s="17">
        <v>0.19490269152828399</v>
      </c>
      <c r="D350" s="17">
        <v>0.17616003186700399</v>
      </c>
      <c r="E350" s="17">
        <v>0.213490738052032</v>
      </c>
      <c r="F350" s="17"/>
      <c r="G350" s="17">
        <v>0.224003068410418</v>
      </c>
      <c r="H350" s="17">
        <v>0.20108961712451701</v>
      </c>
      <c r="I350" s="17">
        <v>0.18543073536934401</v>
      </c>
      <c r="J350" s="17">
        <v>0.159389528865055</v>
      </c>
      <c r="K350" s="17">
        <v>0.217048725742464</v>
      </c>
      <c r="L350" s="17">
        <v>0.192309992979526</v>
      </c>
      <c r="M350" s="17"/>
      <c r="N350" s="17">
        <v>0.13623423037875301</v>
      </c>
      <c r="O350" s="17">
        <v>0.19239369513527299</v>
      </c>
      <c r="P350" s="17">
        <v>0.21403498940896601</v>
      </c>
      <c r="Q350" s="17">
        <v>0.24423390619429999</v>
      </c>
      <c r="R350" s="17"/>
      <c r="S350" s="17">
        <v>0.16615698235863199</v>
      </c>
      <c r="T350" s="17">
        <v>0.177696083044423</v>
      </c>
      <c r="U350" s="17">
        <v>0.227154281745337</v>
      </c>
      <c r="V350" s="17">
        <v>0.16906666300575801</v>
      </c>
      <c r="W350" s="17">
        <v>0.13642709201257699</v>
      </c>
      <c r="X350" s="17">
        <v>0.18249912848477001</v>
      </c>
      <c r="Y350" s="17">
        <v>0.219371335194816</v>
      </c>
      <c r="Z350" s="17">
        <v>0.23454021086787999</v>
      </c>
      <c r="AA350" s="17">
        <v>0.230061763057406</v>
      </c>
      <c r="AB350" s="17">
        <v>0.27132752701429602</v>
      </c>
      <c r="AC350" s="17"/>
      <c r="AD350" s="17">
        <v>0.22632819777589899</v>
      </c>
      <c r="AE350" s="17">
        <v>0.20024251006313101</v>
      </c>
      <c r="AF350" s="17">
        <v>0.23385532329386899</v>
      </c>
      <c r="AG350" s="17">
        <v>0.192969861293039</v>
      </c>
      <c r="AH350" s="17"/>
      <c r="AI350" s="17">
        <v>0.192772638922384</v>
      </c>
      <c r="AJ350" s="17">
        <v>0.19231286223560101</v>
      </c>
      <c r="AK350" s="17">
        <v>0.25305211414018602</v>
      </c>
      <c r="AL350" s="17"/>
      <c r="AM350" s="17">
        <v>0.11510160431159</v>
      </c>
      <c r="AN350" s="17">
        <v>0.20065555765284401</v>
      </c>
      <c r="AO350" s="17">
        <v>0.241797991715856</v>
      </c>
      <c r="AP350" s="17"/>
      <c r="AQ350" s="17">
        <v>0.244276902024507</v>
      </c>
      <c r="AR350" s="17">
        <v>0.20891282799137501</v>
      </c>
      <c r="AS350" s="17">
        <v>0.163987032899017</v>
      </c>
      <c r="AT350" s="17">
        <v>0.124381971804398</v>
      </c>
      <c r="AU350" s="17">
        <v>0.193122897246606</v>
      </c>
    </row>
    <row r="351" spans="2:47" x14ac:dyDescent="0.3">
      <c r="B351" t="s">
        <v>214</v>
      </c>
      <c r="C351" s="17">
        <v>0.18952438964889101</v>
      </c>
      <c r="D351" s="17">
        <v>0.213809367538359</v>
      </c>
      <c r="E351" s="17">
        <v>0.16633533656986199</v>
      </c>
      <c r="F351" s="17"/>
      <c r="G351" s="17">
        <v>0.26902980551733702</v>
      </c>
      <c r="H351" s="17">
        <v>0.22086032637317499</v>
      </c>
      <c r="I351" s="17">
        <v>0.22206900720990699</v>
      </c>
      <c r="J351" s="17">
        <v>0.174755143349825</v>
      </c>
      <c r="K351" s="17">
        <v>0.119095077484471</v>
      </c>
      <c r="L351" s="17">
        <v>0.14499256340035299</v>
      </c>
      <c r="M351" s="17"/>
      <c r="N351" s="17">
        <v>0.228904513716021</v>
      </c>
      <c r="O351" s="17">
        <v>0.18489634461165699</v>
      </c>
      <c r="P351" s="17">
        <v>0.19114039864631999</v>
      </c>
      <c r="Q351" s="17">
        <v>0.15030684568424499</v>
      </c>
      <c r="R351" s="17"/>
      <c r="S351" s="17">
        <v>0.23079768780861601</v>
      </c>
      <c r="T351" s="17">
        <v>0.15514692231885199</v>
      </c>
      <c r="U351" s="17">
        <v>0.25409541903371902</v>
      </c>
      <c r="V351" s="17">
        <v>0.21367549048442799</v>
      </c>
      <c r="W351" s="17">
        <v>0.170286157596235</v>
      </c>
      <c r="X351" s="17">
        <v>0.18443191446110699</v>
      </c>
      <c r="Y351" s="17">
        <v>0.16799753548365701</v>
      </c>
      <c r="Z351" s="17">
        <v>0.19532318554646799</v>
      </c>
      <c r="AA351" s="17">
        <v>0.13202091449089901</v>
      </c>
      <c r="AB351" s="17">
        <v>0.208996426272544</v>
      </c>
      <c r="AC351" s="17"/>
      <c r="AD351" s="17">
        <v>0.14802704882051801</v>
      </c>
      <c r="AE351" s="17">
        <v>0.197128241393594</v>
      </c>
      <c r="AF351" s="17">
        <v>0.19203753102783</v>
      </c>
      <c r="AG351" s="17">
        <v>0.12939275855188401</v>
      </c>
      <c r="AH351" s="17"/>
      <c r="AI351" s="17">
        <v>0.189724434323845</v>
      </c>
      <c r="AJ351" s="17">
        <v>0.21033070249095001</v>
      </c>
      <c r="AK351" s="17">
        <v>0.134909460864374</v>
      </c>
      <c r="AL351" s="17"/>
      <c r="AM351" s="17">
        <v>0.207800224740262</v>
      </c>
      <c r="AN351" s="17">
        <v>0.176478647325749</v>
      </c>
      <c r="AO351" s="17">
        <v>0.20389771393130399</v>
      </c>
      <c r="AP351" s="17"/>
      <c r="AQ351" s="17">
        <v>0.12656446352133599</v>
      </c>
      <c r="AR351" s="17">
        <v>0.189397132818901</v>
      </c>
      <c r="AS351" s="17">
        <v>0.240629806215475</v>
      </c>
      <c r="AT351" s="17">
        <v>0.247048385751479</v>
      </c>
      <c r="AU351" s="17">
        <v>0.220426672426172</v>
      </c>
    </row>
    <row r="352" spans="2:47" x14ac:dyDescent="0.3">
      <c r="B352" t="s">
        <v>215</v>
      </c>
      <c r="C352" s="17">
        <v>0.17243311959166699</v>
      </c>
      <c r="D352" s="17">
        <v>0.17591117127312</v>
      </c>
      <c r="E352" s="17">
        <v>0.169406373536649</v>
      </c>
      <c r="F352" s="17"/>
      <c r="G352" s="17">
        <v>0.15884926518408199</v>
      </c>
      <c r="H352" s="17">
        <v>0.132489210873206</v>
      </c>
      <c r="I352" s="17">
        <v>0.11953178696606</v>
      </c>
      <c r="J352" s="17">
        <v>0.21855208586143299</v>
      </c>
      <c r="K352" s="17">
        <v>0.19061653427275899</v>
      </c>
      <c r="L352" s="17">
        <v>0.206711407784333</v>
      </c>
      <c r="M352" s="17"/>
      <c r="N352" s="17">
        <v>0.147547299386732</v>
      </c>
      <c r="O352" s="17">
        <v>0.17676920630944101</v>
      </c>
      <c r="P352" s="17">
        <v>0.16449871188541701</v>
      </c>
      <c r="Q352" s="17">
        <v>0.20125286644526699</v>
      </c>
      <c r="R352" s="17"/>
      <c r="S352" s="17">
        <v>0.115349532789465</v>
      </c>
      <c r="T352" s="17">
        <v>0.16949725163900201</v>
      </c>
      <c r="U352" s="17">
        <v>0.163757551196996</v>
      </c>
      <c r="V352" s="17">
        <v>0.180397172460043</v>
      </c>
      <c r="W352" s="17">
        <v>0.196082056383419</v>
      </c>
      <c r="X352" s="17">
        <v>0.15074857090937999</v>
      </c>
      <c r="Y352" s="17">
        <v>0.17654713483158099</v>
      </c>
      <c r="Z352" s="17">
        <v>0.258321265870811</v>
      </c>
      <c r="AA352" s="17">
        <v>0.21765596701044601</v>
      </c>
      <c r="AB352" s="17">
        <v>0.17000902945795199</v>
      </c>
      <c r="AC352" s="17"/>
      <c r="AD352" s="17">
        <v>0.171824262850575</v>
      </c>
      <c r="AE352" s="17">
        <v>0.14414483601147601</v>
      </c>
      <c r="AF352" s="17">
        <v>0.246392982015357</v>
      </c>
      <c r="AG352" s="17">
        <v>0.17392237299124799</v>
      </c>
      <c r="AH352" s="17"/>
      <c r="AI352" s="17">
        <v>0.160923166109914</v>
      </c>
      <c r="AJ352" s="17">
        <v>0.15445587067141101</v>
      </c>
      <c r="AK352" s="17">
        <v>0.23253324546629101</v>
      </c>
      <c r="AL352" s="17"/>
      <c r="AM352" s="17">
        <v>0.127432980217418</v>
      </c>
      <c r="AN352" s="17">
        <v>0.19343113643613599</v>
      </c>
      <c r="AO352" s="17">
        <v>0.18973191299129999</v>
      </c>
      <c r="AP352" s="17"/>
      <c r="AQ352" s="17">
        <v>0.18645147821358601</v>
      </c>
      <c r="AR352" s="17">
        <v>0.20960342446389499</v>
      </c>
      <c r="AS352" s="17">
        <v>0.126321854782492</v>
      </c>
      <c r="AT352" s="17">
        <v>0.120738135044875</v>
      </c>
      <c r="AU352" s="17">
        <v>0.25300418848682199</v>
      </c>
    </row>
    <row r="353" spans="2:47" x14ac:dyDescent="0.3">
      <c r="B353" t="s">
        <v>216</v>
      </c>
      <c r="C353" s="17">
        <v>0.16634099876779501</v>
      </c>
      <c r="D353" s="17">
        <v>0.18043034846102299</v>
      </c>
      <c r="E353" s="17">
        <v>0.150975756200736</v>
      </c>
      <c r="F353" s="17"/>
      <c r="G353" s="17">
        <v>0.13036710471177601</v>
      </c>
      <c r="H353" s="17">
        <v>0.20903738596033</v>
      </c>
      <c r="I353" s="17">
        <v>0.19718868402374101</v>
      </c>
      <c r="J353" s="17">
        <v>0.18472469756287099</v>
      </c>
      <c r="K353" s="17">
        <v>0.13377750367057001</v>
      </c>
      <c r="L353" s="17">
        <v>0.13766763817399399</v>
      </c>
      <c r="M353" s="17"/>
      <c r="N353" s="17">
        <v>0.21293279967791301</v>
      </c>
      <c r="O353" s="17">
        <v>0.15448676033163999</v>
      </c>
      <c r="P353" s="17">
        <v>0.15052407365412601</v>
      </c>
      <c r="Q353" s="17">
        <v>0.13782823757226001</v>
      </c>
      <c r="R353" s="17"/>
      <c r="S353" s="17">
        <v>0.208723796977626</v>
      </c>
      <c r="T353" s="17">
        <v>0.14172522546855401</v>
      </c>
      <c r="U353" s="17">
        <v>0.196908654072766</v>
      </c>
      <c r="V353" s="17">
        <v>0.156328952992631</v>
      </c>
      <c r="W353" s="17">
        <v>0.138728646067553</v>
      </c>
      <c r="X353" s="17">
        <v>0.15580312180066699</v>
      </c>
      <c r="Y353" s="17">
        <v>0.10384773887078801</v>
      </c>
      <c r="Z353" s="17">
        <v>0.12639613419314399</v>
      </c>
      <c r="AA353" s="17">
        <v>0.208102716206684</v>
      </c>
      <c r="AB353" s="17">
        <v>0.17821613717049301</v>
      </c>
      <c r="AC353" s="17"/>
      <c r="AD353" s="17">
        <v>0.17058544543794099</v>
      </c>
      <c r="AE353" s="17">
        <v>0.19032324477767501</v>
      </c>
      <c r="AF353" s="17">
        <v>8.9489376726797396E-2</v>
      </c>
      <c r="AG353" s="17">
        <v>0.118454464222982</v>
      </c>
      <c r="AH353" s="17"/>
      <c r="AI353" s="17">
        <v>0.155665858585503</v>
      </c>
      <c r="AJ353" s="17">
        <v>0.184509304874515</v>
      </c>
      <c r="AK353" s="17">
        <v>0.125730410183715</v>
      </c>
      <c r="AL353" s="17"/>
      <c r="AM353" s="17">
        <v>0.22953260266905301</v>
      </c>
      <c r="AN353" s="17">
        <v>0.15952000769362301</v>
      </c>
      <c r="AO353" s="17">
        <v>0.15328028982632899</v>
      </c>
      <c r="AP353" s="17"/>
      <c r="AQ353" s="17">
        <v>0.113432264191175</v>
      </c>
      <c r="AR353" s="17">
        <v>0.162598229641404</v>
      </c>
      <c r="AS353" s="17">
        <v>0.178742215879865</v>
      </c>
      <c r="AT353" s="17">
        <v>0.26455038777953399</v>
      </c>
      <c r="AU353" s="17">
        <v>0.245279148436813</v>
      </c>
    </row>
    <row r="354" spans="2:47" x14ac:dyDescent="0.3">
      <c r="B354" t="s">
        <v>217</v>
      </c>
      <c r="C354" s="17">
        <v>0.126030293614566</v>
      </c>
      <c r="D354" s="17">
        <v>0.117668412762877</v>
      </c>
      <c r="E354" s="17">
        <v>0.13440236114625301</v>
      </c>
      <c r="F354" s="17"/>
      <c r="G354" s="17">
        <v>0.16697675431314499</v>
      </c>
      <c r="H354" s="17">
        <v>0.18354184830228201</v>
      </c>
      <c r="I354" s="17">
        <v>0.18994776554231799</v>
      </c>
      <c r="J354" s="17">
        <v>7.7582391667218101E-2</v>
      </c>
      <c r="K354" s="17">
        <v>5.7471346698958203E-2</v>
      </c>
      <c r="L354" s="17">
        <v>8.6442921140307202E-2</v>
      </c>
      <c r="M354" s="17"/>
      <c r="N354" s="17">
        <v>0.120121829367622</v>
      </c>
      <c r="O354" s="17">
        <v>0.14761309252393601</v>
      </c>
      <c r="P354" s="17">
        <v>0.10987415819009699</v>
      </c>
      <c r="Q354" s="17">
        <v>0.126703329181343</v>
      </c>
      <c r="R354" s="17"/>
      <c r="S354" s="17">
        <v>0.20677838582190999</v>
      </c>
      <c r="T354" s="17">
        <v>6.9357002793684105E-2</v>
      </c>
      <c r="U354" s="17">
        <v>0.14072671491056701</v>
      </c>
      <c r="V354" s="17">
        <v>0.103503321542361</v>
      </c>
      <c r="W354" s="17">
        <v>0.12560011290397199</v>
      </c>
      <c r="X354" s="17">
        <v>0.12469501033173599</v>
      </c>
      <c r="Y354" s="17">
        <v>0.150093035325188</v>
      </c>
      <c r="Z354" s="17">
        <v>4.8122668110278599E-2</v>
      </c>
      <c r="AA354" s="17">
        <v>0.12757926059369901</v>
      </c>
      <c r="AB354" s="17">
        <v>8.7827968778089294E-2</v>
      </c>
      <c r="AC354" s="17"/>
      <c r="AD354" s="17">
        <v>0.13725550958739899</v>
      </c>
      <c r="AE354" s="17">
        <v>0.146851172717781</v>
      </c>
      <c r="AF354" s="17">
        <v>0.12632567430435199</v>
      </c>
      <c r="AG354" s="17">
        <v>9.6318366610752507E-2</v>
      </c>
      <c r="AH354" s="17"/>
      <c r="AI354" s="17">
        <v>0.16016286346178299</v>
      </c>
      <c r="AJ354" s="17">
        <v>0.177761084501948</v>
      </c>
      <c r="AK354" s="17">
        <v>9.35579616218606E-2</v>
      </c>
      <c r="AL354" s="17"/>
      <c r="AM354" s="17">
        <v>9.2974671593752597E-2</v>
      </c>
      <c r="AN354" s="17">
        <v>0.124134164359666</v>
      </c>
      <c r="AO354" s="17">
        <v>0.14677142042166699</v>
      </c>
      <c r="AP354" s="17"/>
      <c r="AQ354" s="17">
        <v>0.119337896541653</v>
      </c>
      <c r="AR354" s="17">
        <v>0.102699955984286</v>
      </c>
      <c r="AS354" s="17">
        <v>0.164625121004531</v>
      </c>
      <c r="AT354" s="17">
        <v>0.122235921184249</v>
      </c>
      <c r="AU354" s="17">
        <v>8.8444246588039802E-2</v>
      </c>
    </row>
    <row r="355" spans="2:47" x14ac:dyDescent="0.3">
      <c r="B355" t="s">
        <v>218</v>
      </c>
      <c r="C355" s="17">
        <v>8.9125565456382894E-2</v>
      </c>
      <c r="D355" s="17">
        <v>0.10601500242065</v>
      </c>
      <c r="E355" s="17">
        <v>7.2911836877310496E-2</v>
      </c>
      <c r="F355" s="17"/>
      <c r="G355" s="17">
        <v>0.102310609615038</v>
      </c>
      <c r="H355" s="17">
        <v>0.15486124481688099</v>
      </c>
      <c r="I355" s="17">
        <v>0.137797854148653</v>
      </c>
      <c r="J355" s="17">
        <v>7.4597875402638195E-2</v>
      </c>
      <c r="K355" s="17">
        <v>2.3630951082692898E-2</v>
      </c>
      <c r="L355" s="17">
        <v>4.3946914896687402E-2</v>
      </c>
      <c r="M355" s="17"/>
      <c r="N355" s="17">
        <v>0.121893597056126</v>
      </c>
      <c r="O355" s="17">
        <v>9.4565023043422694E-2</v>
      </c>
      <c r="P355" s="17">
        <v>8.8830905455377196E-2</v>
      </c>
      <c r="Q355" s="17">
        <v>5.01208675481516E-2</v>
      </c>
      <c r="R355" s="17"/>
      <c r="S355" s="17">
        <v>0.17465076978609401</v>
      </c>
      <c r="T355" s="17">
        <v>6.7833267583371104E-2</v>
      </c>
      <c r="U355" s="17">
        <v>3.0815308493407498E-2</v>
      </c>
      <c r="V355" s="17">
        <v>9.6860757399307107E-2</v>
      </c>
      <c r="W355" s="17">
        <v>9.2095068894161899E-2</v>
      </c>
      <c r="X355" s="17">
        <v>0.11461710442268699</v>
      </c>
      <c r="Y355" s="17">
        <v>6.7081542772158401E-2</v>
      </c>
      <c r="Z355" s="17">
        <v>7.1242707875249695E-2</v>
      </c>
      <c r="AA355" s="17">
        <v>7.2953525259923005E-2</v>
      </c>
      <c r="AB355" s="17">
        <v>1.85442989968564E-2</v>
      </c>
      <c r="AC355" s="17"/>
      <c r="AD355" s="17">
        <v>6.12975290759145E-2</v>
      </c>
      <c r="AE355" s="17">
        <v>0.12248454235390401</v>
      </c>
      <c r="AF355" s="17">
        <v>7.1240485072283699E-2</v>
      </c>
      <c r="AG355" s="17">
        <v>6.4287343438491296E-2</v>
      </c>
      <c r="AH355" s="17"/>
      <c r="AI355" s="17">
        <v>8.0821344159079003E-2</v>
      </c>
      <c r="AJ355" s="17">
        <v>0.138065193125567</v>
      </c>
      <c r="AK355" s="17">
        <v>6.0325949875222398E-2</v>
      </c>
      <c r="AL355" s="17"/>
      <c r="AM355" s="17">
        <v>9.5546612925547697E-2</v>
      </c>
      <c r="AN355" s="17">
        <v>6.8573190672049394E-2</v>
      </c>
      <c r="AO355" s="17">
        <v>0.11733591890976</v>
      </c>
      <c r="AP355" s="17"/>
      <c r="AQ355" s="17">
        <v>5.6669314775714297E-2</v>
      </c>
      <c r="AR355" s="17">
        <v>6.28439399002865E-2</v>
      </c>
      <c r="AS355" s="17">
        <v>0.113872328749184</v>
      </c>
      <c r="AT355" s="17">
        <v>0.195452820084834</v>
      </c>
      <c r="AU355" s="17">
        <v>0.131469339907794</v>
      </c>
    </row>
    <row r="356" spans="2:47" x14ac:dyDescent="0.3">
      <c r="B356" t="s">
        <v>94</v>
      </c>
      <c r="C356" s="17">
        <v>5.94170454481091E-2</v>
      </c>
      <c r="D356" s="17">
        <v>5.5047150178912797E-2</v>
      </c>
      <c r="E356" s="17">
        <v>6.3779204941050494E-2</v>
      </c>
      <c r="F356" s="17"/>
      <c r="G356" s="17">
        <v>4.4907706829931102E-2</v>
      </c>
      <c r="H356" s="17">
        <v>2.91529233657856E-2</v>
      </c>
      <c r="I356" s="17">
        <v>3.94661925840393E-2</v>
      </c>
      <c r="J356" s="17">
        <v>6.3734666413382796E-2</v>
      </c>
      <c r="K356" s="17">
        <v>0.113392763395101</v>
      </c>
      <c r="L356" s="17">
        <v>6.9691930675736397E-2</v>
      </c>
      <c r="M356" s="17"/>
      <c r="N356" s="17">
        <v>2.2263013028154002E-2</v>
      </c>
      <c r="O356" s="17">
        <v>2.9293296997575099E-2</v>
      </c>
      <c r="P356" s="17">
        <v>9.7881445903098899E-2</v>
      </c>
      <c r="Q356" s="17">
        <v>9.8211767358787005E-2</v>
      </c>
      <c r="R356" s="17"/>
      <c r="S356" s="17">
        <v>1.5384485688513401E-2</v>
      </c>
      <c r="T356" s="17">
        <v>6.9482769335078798E-2</v>
      </c>
      <c r="U356" s="17">
        <v>6.2502690533459193E-2</v>
      </c>
      <c r="V356" s="17">
        <v>5.38599146594659E-2</v>
      </c>
      <c r="W356" s="17">
        <v>7.4830779969155298E-2</v>
      </c>
      <c r="X356" s="17">
        <v>7.9238361519877995E-2</v>
      </c>
      <c r="Y356" s="17">
        <v>5.74777916321964E-2</v>
      </c>
      <c r="Z356" s="17">
        <v>5.78701362752135E-2</v>
      </c>
      <c r="AA356" s="17">
        <v>6.0697886577177701E-2</v>
      </c>
      <c r="AB356" s="17">
        <v>0.106060782580743</v>
      </c>
      <c r="AC356" s="17"/>
      <c r="AD356" s="17">
        <v>5.5749169595051197E-2</v>
      </c>
      <c r="AE356" s="17">
        <v>3.68448019724349E-2</v>
      </c>
      <c r="AF356" s="17">
        <v>6.9512661803271397E-2</v>
      </c>
      <c r="AG356" s="17">
        <v>0.101606076782708</v>
      </c>
      <c r="AH356" s="17"/>
      <c r="AI356" s="17">
        <v>6.9197205708495704E-2</v>
      </c>
      <c r="AJ356" s="17">
        <v>2.0224478863142901E-2</v>
      </c>
      <c r="AK356" s="17">
        <v>6.5568644549241495E-2</v>
      </c>
      <c r="AL356" s="17"/>
      <c r="AM356" s="17">
        <v>2.5330934261859599E-2</v>
      </c>
      <c r="AN356" s="17">
        <v>6.7594668852577797E-2</v>
      </c>
      <c r="AO356" s="17">
        <v>4.0279919245939801E-2</v>
      </c>
      <c r="AP356" s="17"/>
      <c r="AQ356" s="17">
        <v>8.1661040583398403E-2</v>
      </c>
      <c r="AR356" s="17">
        <v>8.2917419073387497E-2</v>
      </c>
      <c r="AS356" s="17">
        <v>2.9464253683897799E-2</v>
      </c>
      <c r="AT356" s="17">
        <v>3.3187501947963501E-2</v>
      </c>
      <c r="AU356" s="17">
        <v>0</v>
      </c>
    </row>
    <row r="357" spans="2:47" x14ac:dyDescent="0.3">
      <c r="B357" t="s">
        <v>77</v>
      </c>
      <c r="C357" s="17">
        <v>2.93443418137786E-2</v>
      </c>
      <c r="D357" s="17">
        <v>3.8785648591914003E-2</v>
      </c>
      <c r="E357" s="17">
        <v>2.02392743043639E-2</v>
      </c>
      <c r="F357" s="17"/>
      <c r="G357" s="17">
        <v>1.92161571577E-2</v>
      </c>
      <c r="H357" s="17">
        <v>7.4592354945417997E-3</v>
      </c>
      <c r="I357" s="17">
        <v>4.2011630397041297E-2</v>
      </c>
      <c r="J357" s="17">
        <v>3.1356678282553598E-2</v>
      </c>
      <c r="K357" s="17">
        <v>2.52305816814005E-2</v>
      </c>
      <c r="L357" s="17">
        <v>4.4546753447189197E-2</v>
      </c>
      <c r="M357" s="17"/>
      <c r="N357" s="17">
        <v>1.4814425403412801E-2</v>
      </c>
      <c r="O357" s="17">
        <v>4.3926422418474199E-2</v>
      </c>
      <c r="P357" s="17">
        <v>3.0030571901185899E-2</v>
      </c>
      <c r="Q357" s="17">
        <v>2.9854292067447202E-2</v>
      </c>
      <c r="R357" s="17"/>
      <c r="S357" s="17">
        <v>6.6509270611371197E-3</v>
      </c>
      <c r="T357" s="17">
        <v>2.8343137573759801E-2</v>
      </c>
      <c r="U357" s="17">
        <v>4.7179497884342302E-2</v>
      </c>
      <c r="V357" s="17">
        <v>5.8041898636159703E-2</v>
      </c>
      <c r="W357" s="17">
        <v>1.17859337026264E-2</v>
      </c>
      <c r="X357" s="17">
        <v>0</v>
      </c>
      <c r="Y357" s="17">
        <v>6.2158957074078897E-2</v>
      </c>
      <c r="Z357" s="17">
        <v>6.0000559445257999E-2</v>
      </c>
      <c r="AA357" s="17">
        <v>2.8742376806074402E-2</v>
      </c>
      <c r="AB357" s="17">
        <v>1.71364704527741E-2</v>
      </c>
      <c r="AC357" s="17"/>
      <c r="AD357" s="17">
        <v>4.79930560410484E-2</v>
      </c>
      <c r="AE357" s="17">
        <v>1.3685323498959E-2</v>
      </c>
      <c r="AF357" s="17">
        <v>6.4514877218660893E-2</v>
      </c>
      <c r="AG357" s="17">
        <v>4.9065588410741198E-2</v>
      </c>
      <c r="AH357" s="17"/>
      <c r="AI357" s="17">
        <v>3.3281115828354302E-2</v>
      </c>
      <c r="AJ357" s="17">
        <v>1.3845336474803901E-2</v>
      </c>
      <c r="AK357" s="17">
        <v>5.8846313680748601E-2</v>
      </c>
      <c r="AL357" s="17"/>
      <c r="AM357" s="17">
        <v>4.27515142415732E-3</v>
      </c>
      <c r="AN357" s="17">
        <v>3.4665105437940401E-2</v>
      </c>
      <c r="AO357" s="17">
        <v>3.6462955767437299E-2</v>
      </c>
      <c r="AP357" s="17"/>
      <c r="AQ357" s="17">
        <v>5.44758603963977E-2</v>
      </c>
      <c r="AR357" s="17">
        <v>2.1325470580261699E-2</v>
      </c>
      <c r="AS357" s="17">
        <v>2.36570515379626E-2</v>
      </c>
      <c r="AT357" s="17">
        <v>0</v>
      </c>
      <c r="AU357" s="17">
        <v>0</v>
      </c>
    </row>
    <row r="358" spans="2:47" x14ac:dyDescent="0.3">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row>
    <row r="359" spans="2:47" x14ac:dyDescent="0.3">
      <c r="B359" s="6" t="s">
        <v>236</v>
      </c>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row>
    <row r="360" spans="2:47" x14ac:dyDescent="0.3">
      <c r="B360" s="24" t="s">
        <v>79</v>
      </c>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row>
    <row r="361" spans="2:47" x14ac:dyDescent="0.3">
      <c r="B361" t="s">
        <v>228</v>
      </c>
      <c r="C361" s="17">
        <v>6.5624249510955898E-2</v>
      </c>
      <c r="D361" s="17">
        <v>6.1483329814380698E-2</v>
      </c>
      <c r="E361" s="17">
        <v>6.9776721729399097E-2</v>
      </c>
      <c r="F361" s="17"/>
      <c r="G361" s="17">
        <v>7.3850006979126803E-2</v>
      </c>
      <c r="H361" s="17">
        <v>0.14218343879920001</v>
      </c>
      <c r="I361" s="17">
        <v>9.5030231586360897E-2</v>
      </c>
      <c r="J361" s="17">
        <v>4.3701815499813203E-2</v>
      </c>
      <c r="K361" s="17">
        <v>3.6645164859748003E-2</v>
      </c>
      <c r="L361" s="17">
        <v>1.19938878693077E-2</v>
      </c>
      <c r="M361" s="17"/>
      <c r="N361" s="17">
        <v>8.9572650960957304E-2</v>
      </c>
      <c r="O361" s="17">
        <v>5.2838805841159901E-2</v>
      </c>
      <c r="P361" s="17">
        <v>8.0811010847029199E-2</v>
      </c>
      <c r="Q361" s="17">
        <v>4.1004972376016899E-2</v>
      </c>
      <c r="R361" s="17"/>
      <c r="S361" s="17">
        <v>0.14351750400353899</v>
      </c>
      <c r="T361" s="17">
        <v>2.7887273673316799E-2</v>
      </c>
      <c r="U361" s="17">
        <v>9.9700107008123904E-3</v>
      </c>
      <c r="V361" s="17">
        <v>7.0911799899106107E-2</v>
      </c>
      <c r="W361" s="17">
        <v>1.7532330519327101E-2</v>
      </c>
      <c r="X361" s="17">
        <v>8.5448416541850203E-2</v>
      </c>
      <c r="Y361" s="17">
        <v>3.9575483263399297E-2</v>
      </c>
      <c r="Z361" s="17">
        <v>0.116567436351241</v>
      </c>
      <c r="AA361" s="17">
        <v>7.4454226766796694E-2</v>
      </c>
      <c r="AB361" s="17">
        <v>3.6929802497626701E-2</v>
      </c>
      <c r="AC361" s="17"/>
      <c r="AD361" s="17">
        <v>5.8929127494475902E-2</v>
      </c>
      <c r="AE361" s="17">
        <v>9.5403385702196405E-2</v>
      </c>
      <c r="AF361" s="17">
        <v>3.7814291892462902E-2</v>
      </c>
      <c r="AG361" s="17">
        <v>3.3732196341030203E-2</v>
      </c>
      <c r="AH361" s="17"/>
      <c r="AI361" s="17">
        <v>7.8615357109785206E-2</v>
      </c>
      <c r="AJ361" s="17">
        <v>0.10346125798754099</v>
      </c>
      <c r="AK361" s="17">
        <v>2.9114385060517299E-2</v>
      </c>
      <c r="AL361" s="17"/>
      <c r="AM361" s="17">
        <v>5.6127002146035498E-2</v>
      </c>
      <c r="AN361" s="17">
        <v>5.0819451920600799E-2</v>
      </c>
      <c r="AO361" s="17">
        <v>0.10006401355484899</v>
      </c>
      <c r="AP361" s="17"/>
      <c r="AQ361" s="17">
        <v>4.45552203196714E-2</v>
      </c>
      <c r="AR361" s="17">
        <v>2.6898656718649799E-2</v>
      </c>
      <c r="AS361" s="17">
        <v>0.105902928989015</v>
      </c>
      <c r="AT361" s="17">
        <v>0.14547009437740099</v>
      </c>
      <c r="AU361" s="17">
        <v>0.120208256618397</v>
      </c>
    </row>
    <row r="362" spans="2:47" x14ac:dyDescent="0.3">
      <c r="B362" t="s">
        <v>229</v>
      </c>
      <c r="C362" s="17">
        <v>0.16916994317669801</v>
      </c>
      <c r="D362" s="17">
        <v>0.17894518786173799</v>
      </c>
      <c r="E362" s="17">
        <v>0.16002400685969101</v>
      </c>
      <c r="F362" s="17"/>
      <c r="G362" s="17">
        <v>0.24712319777369501</v>
      </c>
      <c r="H362" s="17">
        <v>0.254864515882675</v>
      </c>
      <c r="I362" s="17">
        <v>0.22867544783302601</v>
      </c>
      <c r="J362" s="17">
        <v>0.14629633304874001</v>
      </c>
      <c r="K362" s="17">
        <v>8.9026264028799304E-2</v>
      </c>
      <c r="L362" s="17">
        <v>7.3166010345919699E-2</v>
      </c>
      <c r="M362" s="17"/>
      <c r="N362" s="17">
        <v>0.22444622762413299</v>
      </c>
      <c r="O362" s="17">
        <v>0.17760895033685301</v>
      </c>
      <c r="P362" s="17">
        <v>0.12409723760196401</v>
      </c>
      <c r="Q362" s="17">
        <v>0.139873791610095</v>
      </c>
      <c r="R362" s="17"/>
      <c r="S362" s="17">
        <v>0.22711590741484899</v>
      </c>
      <c r="T362" s="17">
        <v>0.11952727104803799</v>
      </c>
      <c r="U362" s="17">
        <v>0.15506195789151</v>
      </c>
      <c r="V362" s="17">
        <v>0.12905846410892</v>
      </c>
      <c r="W362" s="17">
        <v>0.18224692702635301</v>
      </c>
      <c r="X362" s="17">
        <v>0.18883772075781599</v>
      </c>
      <c r="Y362" s="17">
        <v>0.148445909774052</v>
      </c>
      <c r="Z362" s="17">
        <v>0.19318170820271299</v>
      </c>
      <c r="AA362" s="17">
        <v>0.20758479557711701</v>
      </c>
      <c r="AB362" s="17">
        <v>0.105466147528835</v>
      </c>
      <c r="AC362" s="17"/>
      <c r="AD362" s="17">
        <v>0.127535029039198</v>
      </c>
      <c r="AE362" s="17">
        <v>0.212962899929831</v>
      </c>
      <c r="AF362" s="17">
        <v>0.143192389829399</v>
      </c>
      <c r="AG362" s="17">
        <v>0.13901661832894599</v>
      </c>
      <c r="AH362" s="17"/>
      <c r="AI362" s="17">
        <v>0.15946194682975701</v>
      </c>
      <c r="AJ362" s="17">
        <v>0.224426412054991</v>
      </c>
      <c r="AK362" s="17">
        <v>0.129113158756786</v>
      </c>
      <c r="AL362" s="17"/>
      <c r="AM362" s="17">
        <v>0.22768798193814299</v>
      </c>
      <c r="AN362" s="17">
        <v>0.153835777965666</v>
      </c>
      <c r="AO362" s="17">
        <v>0.16117888029122199</v>
      </c>
      <c r="AP362" s="17"/>
      <c r="AQ362" s="17">
        <v>0.114699932713407</v>
      </c>
      <c r="AR362" s="17">
        <v>0.148612324251438</v>
      </c>
      <c r="AS362" s="17">
        <v>0.22928046214922199</v>
      </c>
      <c r="AT362" s="17">
        <v>0.21183618732720499</v>
      </c>
      <c r="AU362" s="17">
        <v>0.44869922565751502</v>
      </c>
    </row>
    <row r="363" spans="2:47" x14ac:dyDescent="0.3">
      <c r="B363" t="s">
        <v>230</v>
      </c>
      <c r="C363" s="17">
        <v>0.21397261005583201</v>
      </c>
      <c r="D363" s="17">
        <v>0.230107767255677</v>
      </c>
      <c r="E363" s="17">
        <v>0.198743981498992</v>
      </c>
      <c r="F363" s="17"/>
      <c r="G363" s="17">
        <v>0.27652902001083002</v>
      </c>
      <c r="H363" s="17">
        <v>0.18370399506948901</v>
      </c>
      <c r="I363" s="17">
        <v>0.212139911011064</v>
      </c>
      <c r="J363" s="17">
        <v>0.22783856865569099</v>
      </c>
      <c r="K363" s="17">
        <v>0.195740578296039</v>
      </c>
      <c r="L363" s="17">
        <v>0.19972944595361</v>
      </c>
      <c r="M363" s="17"/>
      <c r="N363" s="17">
        <v>0.199871890514564</v>
      </c>
      <c r="O363" s="17">
        <v>0.24166288082635001</v>
      </c>
      <c r="P363" s="17">
        <v>0.24596738121315501</v>
      </c>
      <c r="Q363" s="17">
        <v>0.17254920918715999</v>
      </c>
      <c r="R363" s="17"/>
      <c r="S363" s="17">
        <v>0.26868311911362902</v>
      </c>
      <c r="T363" s="17">
        <v>0.24571380404270499</v>
      </c>
      <c r="U363" s="17">
        <v>0.25584779841114602</v>
      </c>
      <c r="V363" s="17">
        <v>0.14395290936945601</v>
      </c>
      <c r="W363" s="17">
        <v>0.148182023742188</v>
      </c>
      <c r="X363" s="17">
        <v>0.24376448213507801</v>
      </c>
      <c r="Y363" s="17">
        <v>0.21600720246239499</v>
      </c>
      <c r="Z363" s="17">
        <v>0.160013435887222</v>
      </c>
      <c r="AA363" s="17">
        <v>0.173921811966428</v>
      </c>
      <c r="AB363" s="17">
        <v>0.204996490798148</v>
      </c>
      <c r="AC363" s="17"/>
      <c r="AD363" s="17">
        <v>0.20657586207072301</v>
      </c>
      <c r="AE363" s="17">
        <v>0.21057167653044101</v>
      </c>
      <c r="AF363" s="17">
        <v>0.151304187428281</v>
      </c>
      <c r="AG363" s="17">
        <v>0.19457606082696899</v>
      </c>
      <c r="AH363" s="17"/>
      <c r="AI363" s="17">
        <v>0.17133753923411299</v>
      </c>
      <c r="AJ363" s="17">
        <v>0.24016709244040199</v>
      </c>
      <c r="AK363" s="17">
        <v>0.16144737181243701</v>
      </c>
      <c r="AL363" s="17"/>
      <c r="AM363" s="17">
        <v>0.224468487422985</v>
      </c>
      <c r="AN363" s="17">
        <v>0.22208181475393199</v>
      </c>
      <c r="AO363" s="17">
        <v>0.21658226098798999</v>
      </c>
      <c r="AP363" s="17"/>
      <c r="AQ363" s="17">
        <v>0.179453731482838</v>
      </c>
      <c r="AR363" s="17">
        <v>0.24388107500793199</v>
      </c>
      <c r="AS363" s="17">
        <v>0.225720175330969</v>
      </c>
      <c r="AT363" s="17">
        <v>0.21001117654406201</v>
      </c>
      <c r="AU363" s="17">
        <v>0.19567559022949099</v>
      </c>
    </row>
    <row r="364" spans="2:47" x14ac:dyDescent="0.3">
      <c r="B364" t="s">
        <v>231</v>
      </c>
      <c r="C364" s="17">
        <v>0.29753805703974601</v>
      </c>
      <c r="D364" s="17">
        <v>0.31099713042848798</v>
      </c>
      <c r="E364" s="17">
        <v>0.283050411207666</v>
      </c>
      <c r="F364" s="17"/>
      <c r="G364" s="17">
        <v>0.25012253253238498</v>
      </c>
      <c r="H364" s="17">
        <v>0.232175242579823</v>
      </c>
      <c r="I364" s="17">
        <v>0.25055536826584801</v>
      </c>
      <c r="J364" s="17">
        <v>0.30992250002447203</v>
      </c>
      <c r="K364" s="17">
        <v>0.34134830830075302</v>
      </c>
      <c r="L364" s="17">
        <v>0.379872480263868</v>
      </c>
      <c r="M364" s="17"/>
      <c r="N364" s="17">
        <v>0.28302374937610197</v>
      </c>
      <c r="O364" s="17">
        <v>0.319785866601208</v>
      </c>
      <c r="P364" s="17">
        <v>0.26180326104852097</v>
      </c>
      <c r="Q364" s="17">
        <v>0.31532009562631902</v>
      </c>
      <c r="R364" s="17"/>
      <c r="S364" s="17">
        <v>0.179060730369583</v>
      </c>
      <c r="T364" s="17">
        <v>0.30309938996781</v>
      </c>
      <c r="U364" s="17">
        <v>0.25441635633584903</v>
      </c>
      <c r="V364" s="17">
        <v>0.39545929676742497</v>
      </c>
      <c r="W364" s="17">
        <v>0.37288441345655898</v>
      </c>
      <c r="X364" s="17">
        <v>0.24897358414808499</v>
      </c>
      <c r="Y364" s="17">
        <v>0.31845296912839199</v>
      </c>
      <c r="Z364" s="17">
        <v>0.32116738453929999</v>
      </c>
      <c r="AA364" s="17">
        <v>0.30271853076720201</v>
      </c>
      <c r="AB364" s="17">
        <v>0.42553674262677998</v>
      </c>
      <c r="AC364" s="17"/>
      <c r="AD364" s="17">
        <v>0.29348550338895701</v>
      </c>
      <c r="AE364" s="17">
        <v>0.303156540555506</v>
      </c>
      <c r="AF364" s="17">
        <v>0.35534001124780201</v>
      </c>
      <c r="AG364" s="17">
        <v>0.29952396891174998</v>
      </c>
      <c r="AH364" s="17"/>
      <c r="AI364" s="17">
        <v>0.32016352628648098</v>
      </c>
      <c r="AJ364" s="17">
        <v>0.27227845041576798</v>
      </c>
      <c r="AK364" s="17">
        <v>0.34943536929215102</v>
      </c>
      <c r="AL364" s="17"/>
      <c r="AM364" s="17">
        <v>0.28029300438258598</v>
      </c>
      <c r="AN364" s="17">
        <v>0.30481144614042299</v>
      </c>
      <c r="AO364" s="17">
        <v>0.30270412383329298</v>
      </c>
      <c r="AP364" s="17"/>
      <c r="AQ364" s="17">
        <v>0.32503155779072201</v>
      </c>
      <c r="AR364" s="17">
        <v>0.328501104810899</v>
      </c>
      <c r="AS364" s="17">
        <v>0.25459820878663902</v>
      </c>
      <c r="AT364" s="17">
        <v>0.236575966600165</v>
      </c>
      <c r="AU364" s="17">
        <v>4.2611671824182698E-2</v>
      </c>
    </row>
    <row r="365" spans="2:47" x14ac:dyDescent="0.3">
      <c r="B365" t="s">
        <v>232</v>
      </c>
      <c r="C365" s="17">
        <v>0.202271679366088</v>
      </c>
      <c r="D365" s="17">
        <v>0.18279255109412099</v>
      </c>
      <c r="E365" s="17">
        <v>0.22158953274305701</v>
      </c>
      <c r="F365" s="17"/>
      <c r="G365" s="17">
        <v>0.114424860634196</v>
      </c>
      <c r="H365" s="17">
        <v>0.157236207261327</v>
      </c>
      <c r="I365" s="17">
        <v>0.15005295359684201</v>
      </c>
      <c r="J365" s="17">
        <v>0.21875376714311401</v>
      </c>
      <c r="K365" s="17">
        <v>0.279766581788498</v>
      </c>
      <c r="L365" s="17">
        <v>0.27308494333615102</v>
      </c>
      <c r="M365" s="17"/>
      <c r="N365" s="17">
        <v>0.173576115784635</v>
      </c>
      <c r="O365" s="17">
        <v>0.16816773778087901</v>
      </c>
      <c r="P365" s="17">
        <v>0.23965110060470399</v>
      </c>
      <c r="Q365" s="17">
        <v>0.23988253018001399</v>
      </c>
      <c r="R365" s="17"/>
      <c r="S365" s="17">
        <v>0.15296853452224499</v>
      </c>
      <c r="T365" s="17">
        <v>0.25210313210630297</v>
      </c>
      <c r="U365" s="17">
        <v>0.27649448086693001</v>
      </c>
      <c r="V365" s="17">
        <v>0.20562203188797101</v>
      </c>
      <c r="W365" s="17">
        <v>0.206957865946097</v>
      </c>
      <c r="X365" s="17">
        <v>0.16203568276376901</v>
      </c>
      <c r="Y365" s="17">
        <v>0.25738215842491002</v>
      </c>
      <c r="Z365" s="17">
        <v>0.14198884259174399</v>
      </c>
      <c r="AA365" s="17">
        <v>0.18859819338699901</v>
      </c>
      <c r="AB365" s="17">
        <v>0.14368049642105399</v>
      </c>
      <c r="AC365" s="17"/>
      <c r="AD365" s="17">
        <v>0.25614708417087301</v>
      </c>
      <c r="AE365" s="17">
        <v>0.146111631753848</v>
      </c>
      <c r="AF365" s="17">
        <v>0.30576506664088798</v>
      </c>
      <c r="AG365" s="17">
        <v>0.22023255307384901</v>
      </c>
      <c r="AH365" s="17"/>
      <c r="AI365" s="17">
        <v>0.221968359432824</v>
      </c>
      <c r="AJ365" s="17">
        <v>0.13721855268421601</v>
      </c>
      <c r="AK365" s="17">
        <v>0.30452061840424499</v>
      </c>
      <c r="AL365" s="17"/>
      <c r="AM365" s="17">
        <v>0.15504752019132301</v>
      </c>
      <c r="AN365" s="17">
        <v>0.22567945730946301</v>
      </c>
      <c r="AO365" s="17">
        <v>0.194865036952652</v>
      </c>
      <c r="AP365" s="17"/>
      <c r="AQ365" s="17">
        <v>0.25934497788787902</v>
      </c>
      <c r="AR365" s="17">
        <v>0.197509542627751</v>
      </c>
      <c r="AS365" s="17">
        <v>0.15720639118885099</v>
      </c>
      <c r="AT365" s="17">
        <v>0.172327566440832</v>
      </c>
      <c r="AU365" s="17">
        <v>0.143693108086212</v>
      </c>
    </row>
    <row r="366" spans="2:47" x14ac:dyDescent="0.3">
      <c r="B366" t="s">
        <v>94</v>
      </c>
      <c r="C366" s="17">
        <v>5.1423460850680502E-2</v>
      </c>
      <c r="D366" s="17">
        <v>3.5674033545595799E-2</v>
      </c>
      <c r="E366" s="17">
        <v>6.6815345961194206E-2</v>
      </c>
      <c r="F366" s="17"/>
      <c r="G366" s="17">
        <v>3.7950382069767398E-2</v>
      </c>
      <c r="H366" s="17">
        <v>2.9836600407485901E-2</v>
      </c>
      <c r="I366" s="17">
        <v>6.3546087706859003E-2</v>
      </c>
      <c r="J366" s="17">
        <v>5.34870156281698E-2</v>
      </c>
      <c r="K366" s="17">
        <v>5.74731027261626E-2</v>
      </c>
      <c r="L366" s="17">
        <v>6.2153232231143399E-2</v>
      </c>
      <c r="M366" s="17"/>
      <c r="N366" s="17">
        <v>2.9509365739608599E-2</v>
      </c>
      <c r="O366" s="17">
        <v>3.9935758613549498E-2</v>
      </c>
      <c r="P366" s="17">
        <v>4.7670008684626897E-2</v>
      </c>
      <c r="Q366" s="17">
        <v>9.1369401020395105E-2</v>
      </c>
      <c r="R366" s="17"/>
      <c r="S366" s="17">
        <v>2.8654204576156701E-2</v>
      </c>
      <c r="T366" s="17">
        <v>5.16691291618274E-2</v>
      </c>
      <c r="U366" s="17">
        <v>4.82093957937519E-2</v>
      </c>
      <c r="V366" s="17">
        <v>5.4995497967121297E-2</v>
      </c>
      <c r="W366" s="17">
        <v>7.2196439309476196E-2</v>
      </c>
      <c r="X366" s="17">
        <v>7.0940113653402401E-2</v>
      </c>
      <c r="Y366" s="17">
        <v>2.0136276946850998E-2</v>
      </c>
      <c r="Z366" s="17">
        <v>6.7081192427780295E-2</v>
      </c>
      <c r="AA366" s="17">
        <v>5.2722441535456702E-2</v>
      </c>
      <c r="AB366" s="17">
        <v>8.3390320127555498E-2</v>
      </c>
      <c r="AC366" s="17"/>
      <c r="AD366" s="17">
        <v>5.7327393835772997E-2</v>
      </c>
      <c r="AE366" s="17">
        <v>3.1793865528177798E-2</v>
      </c>
      <c r="AF366" s="17">
        <v>6.5840529611673497E-3</v>
      </c>
      <c r="AG366" s="17">
        <v>0.112918602517456</v>
      </c>
      <c r="AH366" s="17"/>
      <c r="AI366" s="17">
        <v>4.8453271107040098E-2</v>
      </c>
      <c r="AJ366" s="17">
        <v>2.24482344170823E-2</v>
      </c>
      <c r="AK366" s="17">
        <v>2.6369096673862499E-2</v>
      </c>
      <c r="AL366" s="17"/>
      <c r="AM366" s="17">
        <v>5.6376003918927303E-2</v>
      </c>
      <c r="AN366" s="17">
        <v>4.2772051909914698E-2</v>
      </c>
      <c r="AO366" s="17">
        <v>2.46056843799944E-2</v>
      </c>
      <c r="AP366" s="17"/>
      <c r="AQ366" s="17">
        <v>7.6914579805482594E-2</v>
      </c>
      <c r="AR366" s="17">
        <v>5.4597296583329999E-2</v>
      </c>
      <c r="AS366" s="17">
        <v>2.7291833555303801E-2</v>
      </c>
      <c r="AT366" s="17">
        <v>2.3779008710334899E-2</v>
      </c>
      <c r="AU366" s="17">
        <v>4.9112147584203E-2</v>
      </c>
    </row>
    <row r="367" spans="2:47" x14ac:dyDescent="0.3">
      <c r="B367" t="s">
        <v>233</v>
      </c>
      <c r="C367" s="17">
        <v>0.234794192687654</v>
      </c>
      <c r="D367" s="17">
        <v>0.240428517676118</v>
      </c>
      <c r="E367" s="17">
        <v>0.22980072858909001</v>
      </c>
      <c r="F367" s="17"/>
      <c r="G367" s="17">
        <v>0.32097320475282198</v>
      </c>
      <c r="H367" s="17">
        <v>0.39704795468187498</v>
      </c>
      <c r="I367" s="17">
        <v>0.32370567941938699</v>
      </c>
      <c r="J367" s="17">
        <v>0.18999814854855401</v>
      </c>
      <c r="K367" s="17">
        <v>0.12567142888854699</v>
      </c>
      <c r="L367" s="17">
        <v>8.5159898215227403E-2</v>
      </c>
      <c r="M367" s="17"/>
      <c r="N367" s="17">
        <v>0.31401887858509098</v>
      </c>
      <c r="O367" s="17">
        <v>0.230447756178013</v>
      </c>
      <c r="P367" s="17">
        <v>0.204908248448993</v>
      </c>
      <c r="Q367" s="17">
        <v>0.180878763986112</v>
      </c>
      <c r="R367" s="17"/>
      <c r="S367" s="17">
        <v>0.37063341141838702</v>
      </c>
      <c r="T367" s="17">
        <v>0.14741454472135501</v>
      </c>
      <c r="U367" s="17">
        <v>0.165031968592323</v>
      </c>
      <c r="V367" s="17">
        <v>0.19997026400802601</v>
      </c>
      <c r="W367" s="17">
        <v>0.19977925754567999</v>
      </c>
      <c r="X367" s="17">
        <v>0.274286137299666</v>
      </c>
      <c r="Y367" s="17">
        <v>0.18802139303745199</v>
      </c>
      <c r="Z367" s="17">
        <v>0.30974914455395303</v>
      </c>
      <c r="AA367" s="17">
        <v>0.28203902234391398</v>
      </c>
      <c r="AB367" s="17">
        <v>0.14239595002646199</v>
      </c>
      <c r="AC367" s="17"/>
      <c r="AD367" s="17">
        <v>0.18646415653367401</v>
      </c>
      <c r="AE367" s="17">
        <v>0.308366285632028</v>
      </c>
      <c r="AF367" s="17">
        <v>0.18100668172186199</v>
      </c>
      <c r="AG367" s="17">
        <v>0.17274881466997599</v>
      </c>
      <c r="AH367" s="17"/>
      <c r="AI367" s="17">
        <v>0.23807730393954199</v>
      </c>
      <c r="AJ367" s="17">
        <v>0.327887670042533</v>
      </c>
      <c r="AK367" s="17">
        <v>0.158227543817304</v>
      </c>
      <c r="AL367" s="17"/>
      <c r="AM367" s="17">
        <v>0.28381498408417899</v>
      </c>
      <c r="AN367" s="17">
        <v>0.204655229886267</v>
      </c>
      <c r="AO367" s="17">
        <v>0.26124289384607102</v>
      </c>
      <c r="AP367" s="17"/>
      <c r="AQ367" s="17">
        <v>0.15925515303307899</v>
      </c>
      <c r="AR367" s="17">
        <v>0.17551098097008799</v>
      </c>
      <c r="AS367" s="17">
        <v>0.33518339113823697</v>
      </c>
      <c r="AT367" s="17">
        <v>0.35730628170460599</v>
      </c>
      <c r="AU367" s="17">
        <v>0.56890748227591204</v>
      </c>
    </row>
    <row r="368" spans="2:47" x14ac:dyDescent="0.3">
      <c r="B368" t="s">
        <v>234</v>
      </c>
      <c r="C368" s="17">
        <v>0.49980973640583298</v>
      </c>
      <c r="D368" s="17">
        <v>0.49378968152260899</v>
      </c>
      <c r="E368" s="17">
        <v>0.50463994395072298</v>
      </c>
      <c r="F368" s="17"/>
      <c r="G368" s="17">
        <v>0.36454739316658102</v>
      </c>
      <c r="H368" s="17">
        <v>0.38941144984115</v>
      </c>
      <c r="I368" s="17">
        <v>0.40060832186269002</v>
      </c>
      <c r="J368" s="17">
        <v>0.52867626716758598</v>
      </c>
      <c r="K368" s="17">
        <v>0.62111489008925103</v>
      </c>
      <c r="L368" s="17">
        <v>0.65295742360001896</v>
      </c>
      <c r="M368" s="17"/>
      <c r="N368" s="17">
        <v>0.45659986516073697</v>
      </c>
      <c r="O368" s="17">
        <v>0.48795360438208701</v>
      </c>
      <c r="P368" s="17">
        <v>0.50145436165322499</v>
      </c>
      <c r="Q368" s="17">
        <v>0.55520262580633295</v>
      </c>
      <c r="R368" s="17"/>
      <c r="S368" s="17">
        <v>0.33202926489182799</v>
      </c>
      <c r="T368" s="17">
        <v>0.55520252207411303</v>
      </c>
      <c r="U368" s="17">
        <v>0.53091083720277998</v>
      </c>
      <c r="V368" s="17">
        <v>0.60108132865539698</v>
      </c>
      <c r="W368" s="17">
        <v>0.57984227940265598</v>
      </c>
      <c r="X368" s="17">
        <v>0.41100926691185402</v>
      </c>
      <c r="Y368" s="17">
        <v>0.57583512755330202</v>
      </c>
      <c r="Z368" s="17">
        <v>0.46315622713104398</v>
      </c>
      <c r="AA368" s="17">
        <v>0.49131672415420102</v>
      </c>
      <c r="AB368" s="17">
        <v>0.56921723904783394</v>
      </c>
      <c r="AC368" s="17"/>
      <c r="AD368" s="17">
        <v>0.54963258755983002</v>
      </c>
      <c r="AE368" s="17">
        <v>0.44926817230935301</v>
      </c>
      <c r="AF368" s="17">
        <v>0.661105077888689</v>
      </c>
      <c r="AG368" s="17">
        <v>0.51975652198559896</v>
      </c>
      <c r="AH368" s="17"/>
      <c r="AI368" s="17">
        <v>0.54213188571930504</v>
      </c>
      <c r="AJ368" s="17">
        <v>0.40949700309998399</v>
      </c>
      <c r="AK368" s="17">
        <v>0.65395598769639696</v>
      </c>
      <c r="AL368" s="17"/>
      <c r="AM368" s="17">
        <v>0.43534052457390898</v>
      </c>
      <c r="AN368" s="17">
        <v>0.53049090344988603</v>
      </c>
      <c r="AO368" s="17">
        <v>0.49756916078594399</v>
      </c>
      <c r="AP368" s="17"/>
      <c r="AQ368" s="17">
        <v>0.58437653567860004</v>
      </c>
      <c r="AR368" s="17">
        <v>0.52601064743865</v>
      </c>
      <c r="AS368" s="17">
        <v>0.41180459997549002</v>
      </c>
      <c r="AT368" s="17">
        <v>0.40890353304099702</v>
      </c>
      <c r="AU368" s="17">
        <v>0.18630477991039401</v>
      </c>
    </row>
    <row r="369" spans="2:47" x14ac:dyDescent="0.3">
      <c r="B369" t="s">
        <v>143</v>
      </c>
      <c r="C369" s="17">
        <v>-0.26501554371817998</v>
      </c>
      <c r="D369" s="17">
        <v>-0.25336116384648999</v>
      </c>
      <c r="E369" s="17">
        <v>-0.27483921536163303</v>
      </c>
      <c r="F369" s="17"/>
      <c r="G369" s="17">
        <v>-4.3574188413758597E-2</v>
      </c>
      <c r="H369" s="17">
        <v>7.6365048407240899E-3</v>
      </c>
      <c r="I369" s="17">
        <v>-7.6902642443303096E-2</v>
      </c>
      <c r="J369" s="17">
        <v>-0.33867811861903202</v>
      </c>
      <c r="K369" s="17">
        <v>-0.49544346120070398</v>
      </c>
      <c r="L369" s="17">
        <v>-0.567797525384792</v>
      </c>
      <c r="M369" s="17"/>
      <c r="N369" s="17">
        <v>-0.142580986575646</v>
      </c>
      <c r="O369" s="17">
        <v>-0.25750584820407402</v>
      </c>
      <c r="P369" s="17">
        <v>-0.29654611320423202</v>
      </c>
      <c r="Q369" s="17">
        <v>-0.37432386182022198</v>
      </c>
      <c r="R369" s="17"/>
      <c r="S369" s="17">
        <v>3.8604146526559503E-2</v>
      </c>
      <c r="T369" s="17">
        <v>-0.40778797735275901</v>
      </c>
      <c r="U369" s="17">
        <v>-0.36587886861045699</v>
      </c>
      <c r="V369" s="17">
        <v>-0.40111106464737001</v>
      </c>
      <c r="W369" s="17">
        <v>-0.38006302185697499</v>
      </c>
      <c r="X369" s="17">
        <v>-0.13672312961218799</v>
      </c>
      <c r="Y369" s="17">
        <v>-0.38781373451584999</v>
      </c>
      <c r="Z369" s="17">
        <v>-0.15340708257709099</v>
      </c>
      <c r="AA369" s="17">
        <v>-0.20927770181028699</v>
      </c>
      <c r="AB369" s="17">
        <v>-0.42682128902137201</v>
      </c>
      <c r="AC369" s="17"/>
      <c r="AD369" s="17">
        <v>-0.36316843102615598</v>
      </c>
      <c r="AE369" s="17">
        <v>-0.140901886677326</v>
      </c>
      <c r="AF369" s="17">
        <v>-0.48009839616682698</v>
      </c>
      <c r="AG369" s="17">
        <v>-0.34700770731562303</v>
      </c>
      <c r="AH369" s="17"/>
      <c r="AI369" s="17">
        <v>-0.30405458177976302</v>
      </c>
      <c r="AJ369" s="17">
        <v>-8.1609333057451106E-2</v>
      </c>
      <c r="AK369" s="17">
        <v>-0.49572844387909298</v>
      </c>
      <c r="AL369" s="17"/>
      <c r="AM369" s="17">
        <v>-0.15152554048972999</v>
      </c>
      <c r="AN369" s="17">
        <v>-0.32583567356361898</v>
      </c>
      <c r="AO369" s="17">
        <v>-0.23632626693987299</v>
      </c>
      <c r="AP369" s="17"/>
      <c r="AQ369" s="17">
        <v>-0.42512138264552202</v>
      </c>
      <c r="AR369" s="17">
        <v>-0.35049966646856101</v>
      </c>
      <c r="AS369" s="17">
        <v>-7.6621208837253305E-2</v>
      </c>
      <c r="AT369" s="17">
        <v>-5.15972513363913E-2</v>
      </c>
      <c r="AU369" s="17">
        <v>0.38260270236551702</v>
      </c>
    </row>
    <row r="370" spans="2:47" x14ac:dyDescent="0.3">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row>
    <row r="371" spans="2:47" x14ac:dyDescent="0.3">
      <c r="B371" s="6" t="s">
        <v>237</v>
      </c>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row>
    <row r="372" spans="2:47" x14ac:dyDescent="0.3">
      <c r="B372" s="24" t="s">
        <v>79</v>
      </c>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row>
    <row r="373" spans="2:47" x14ac:dyDescent="0.3">
      <c r="B373" t="s">
        <v>228</v>
      </c>
      <c r="C373" s="17">
        <v>0.19895987039747801</v>
      </c>
      <c r="D373" s="17">
        <v>0.184579716461199</v>
      </c>
      <c r="E373" s="17">
        <v>0.21332152567596499</v>
      </c>
      <c r="F373" s="17"/>
      <c r="G373" s="17">
        <v>0.38154642836359298</v>
      </c>
      <c r="H373" s="17">
        <v>0.263573293319458</v>
      </c>
      <c r="I373" s="17">
        <v>0.27853172585152502</v>
      </c>
      <c r="J373" s="17">
        <v>0.142092547776803</v>
      </c>
      <c r="K373" s="17">
        <v>0.113757399806783</v>
      </c>
      <c r="L373" s="17">
        <v>6.5860351751234197E-2</v>
      </c>
      <c r="M373" s="17"/>
      <c r="N373" s="17">
        <v>0.28670632430071802</v>
      </c>
      <c r="O373" s="17">
        <v>0.160373273714215</v>
      </c>
      <c r="P373" s="17">
        <v>0.19720879193863999</v>
      </c>
      <c r="Q373" s="17">
        <v>0.14984390718429899</v>
      </c>
      <c r="R373" s="17"/>
      <c r="S373" s="17">
        <v>0.292859827935254</v>
      </c>
      <c r="T373" s="17">
        <v>0.18078043320489001</v>
      </c>
      <c r="U373" s="17">
        <v>0.15378123078741099</v>
      </c>
      <c r="V373" s="17">
        <v>0.19214960470096901</v>
      </c>
      <c r="W373" s="17">
        <v>0.17901675192070199</v>
      </c>
      <c r="X373" s="17">
        <v>0.165140212590588</v>
      </c>
      <c r="Y373" s="17">
        <v>0.180159110638691</v>
      </c>
      <c r="Z373" s="17">
        <v>0.20174974912729099</v>
      </c>
      <c r="AA373" s="17">
        <v>0.20194988636525901</v>
      </c>
      <c r="AB373" s="17">
        <v>0.17734745279293601</v>
      </c>
      <c r="AC373" s="17"/>
      <c r="AD373" s="17">
        <v>0.116464499495396</v>
      </c>
      <c r="AE373" s="17">
        <v>0.26391122309056098</v>
      </c>
      <c r="AF373" s="17">
        <v>0.117060714549841</v>
      </c>
      <c r="AG373" s="17">
        <v>0.191019486152082</v>
      </c>
      <c r="AH373" s="17"/>
      <c r="AI373" s="17">
        <v>0.138734285337997</v>
      </c>
      <c r="AJ373" s="17">
        <v>0.28300902601030498</v>
      </c>
      <c r="AK373" s="17">
        <v>0.12125353195479401</v>
      </c>
      <c r="AL373" s="17"/>
      <c r="AM373" s="17">
        <v>0.28318882407669199</v>
      </c>
      <c r="AN373" s="17">
        <v>0.16551462965961</v>
      </c>
      <c r="AO373" s="17">
        <v>0.19155446670214801</v>
      </c>
      <c r="AP373" s="17"/>
      <c r="AQ373" s="17">
        <v>0.14466128324476701</v>
      </c>
      <c r="AR373" s="17">
        <v>0.13161620066976401</v>
      </c>
      <c r="AS373" s="17">
        <v>0.27648543779024998</v>
      </c>
      <c r="AT373" s="17">
        <v>0.362971903754991</v>
      </c>
      <c r="AU373" s="17">
        <v>0.43458113931058301</v>
      </c>
    </row>
    <row r="374" spans="2:47" x14ac:dyDescent="0.3">
      <c r="B374" t="s">
        <v>229</v>
      </c>
      <c r="C374" s="17">
        <v>0.42116420732370402</v>
      </c>
      <c r="D374" s="17">
        <v>0.432136350989065</v>
      </c>
      <c r="E374" s="17">
        <v>0.41136698804920202</v>
      </c>
      <c r="F374" s="17"/>
      <c r="G374" s="17">
        <v>0.34364197106375699</v>
      </c>
      <c r="H374" s="17">
        <v>0.466392470034111</v>
      </c>
      <c r="I374" s="17">
        <v>0.42252742703034102</v>
      </c>
      <c r="J374" s="17">
        <v>0.483233962537231</v>
      </c>
      <c r="K374" s="17">
        <v>0.404894844334794</v>
      </c>
      <c r="L374" s="17">
        <v>0.39525374787047501</v>
      </c>
      <c r="M374" s="17"/>
      <c r="N374" s="17">
        <v>0.44041879783738702</v>
      </c>
      <c r="O374" s="17">
        <v>0.46580550918377001</v>
      </c>
      <c r="P374" s="17">
        <v>0.41268161709815299</v>
      </c>
      <c r="Q374" s="17">
        <v>0.36129970876078799</v>
      </c>
      <c r="R374" s="17"/>
      <c r="S374" s="17">
        <v>0.45006044290353803</v>
      </c>
      <c r="T374" s="17">
        <v>0.44151155864731201</v>
      </c>
      <c r="U374" s="17">
        <v>0.37994448892477001</v>
      </c>
      <c r="V374" s="17">
        <v>0.36321102697770702</v>
      </c>
      <c r="W374" s="17">
        <v>0.32503983772897199</v>
      </c>
      <c r="X374" s="17">
        <v>0.48215824482158198</v>
      </c>
      <c r="Y374" s="17">
        <v>0.443272477869115</v>
      </c>
      <c r="Z374" s="17">
        <v>0.40999648312478498</v>
      </c>
      <c r="AA374" s="17">
        <v>0.42264072604019898</v>
      </c>
      <c r="AB374" s="17">
        <v>0.45301205197087802</v>
      </c>
      <c r="AC374" s="17"/>
      <c r="AD374" s="17">
        <v>0.40112153002533502</v>
      </c>
      <c r="AE374" s="17">
        <v>0.441562506413749</v>
      </c>
      <c r="AF374" s="17">
        <v>0.451511585563309</v>
      </c>
      <c r="AG374" s="17">
        <v>0.436199152439742</v>
      </c>
      <c r="AH374" s="17"/>
      <c r="AI374" s="17">
        <v>0.442383704047974</v>
      </c>
      <c r="AJ374" s="17">
        <v>0.45141102005422001</v>
      </c>
      <c r="AK374" s="17">
        <v>0.42885593649263198</v>
      </c>
      <c r="AL374" s="17"/>
      <c r="AM374" s="17">
        <v>0.45040253966913602</v>
      </c>
      <c r="AN374" s="17">
        <v>0.42744509492059601</v>
      </c>
      <c r="AO374" s="17">
        <v>0.42148686261977902</v>
      </c>
      <c r="AP374" s="17"/>
      <c r="AQ374" s="17">
        <v>0.39547980477433398</v>
      </c>
      <c r="AR374" s="17">
        <v>0.47900609276179901</v>
      </c>
      <c r="AS374" s="17">
        <v>0.40793709070023598</v>
      </c>
      <c r="AT374" s="17">
        <v>0.42595250018533798</v>
      </c>
      <c r="AU374" s="17">
        <v>0.51863850789782695</v>
      </c>
    </row>
    <row r="375" spans="2:47" x14ac:dyDescent="0.3">
      <c r="B375" t="s">
        <v>230</v>
      </c>
      <c r="C375" s="17">
        <v>0.21157139006929601</v>
      </c>
      <c r="D375" s="17">
        <v>0.201493402930781</v>
      </c>
      <c r="E375" s="17">
        <v>0.22178255471473499</v>
      </c>
      <c r="F375" s="17"/>
      <c r="G375" s="17">
        <v>0.16860200474805201</v>
      </c>
      <c r="H375" s="17">
        <v>0.159444344351413</v>
      </c>
      <c r="I375" s="17">
        <v>0.149512308345124</v>
      </c>
      <c r="J375" s="17">
        <v>0.20450171267438499</v>
      </c>
      <c r="K375" s="17">
        <v>0.27215988204942598</v>
      </c>
      <c r="L375" s="17">
        <v>0.29697283190027002</v>
      </c>
      <c r="M375" s="17"/>
      <c r="N375" s="17">
        <v>0.17191061266522101</v>
      </c>
      <c r="O375" s="17">
        <v>0.20617842178017301</v>
      </c>
      <c r="P375" s="17">
        <v>0.23701621007768001</v>
      </c>
      <c r="Q375" s="17">
        <v>0.237985126194284</v>
      </c>
      <c r="R375" s="17"/>
      <c r="S375" s="17">
        <v>0.15743071443262999</v>
      </c>
      <c r="T375" s="17">
        <v>0.195621228430084</v>
      </c>
      <c r="U375" s="17">
        <v>0.22315907031544199</v>
      </c>
      <c r="V375" s="17">
        <v>0.216657451554542</v>
      </c>
      <c r="W375" s="17">
        <v>0.30903902479786999</v>
      </c>
      <c r="X375" s="17">
        <v>0.21191999938755701</v>
      </c>
      <c r="Y375" s="17">
        <v>0.17180909046290099</v>
      </c>
      <c r="Z375" s="17">
        <v>0.27068646155142001</v>
      </c>
      <c r="AA375" s="17">
        <v>0.240681064527271</v>
      </c>
      <c r="AB375" s="17">
        <v>0.19130753966425701</v>
      </c>
      <c r="AC375" s="17"/>
      <c r="AD375" s="17">
        <v>0.30748203726918699</v>
      </c>
      <c r="AE375" s="17">
        <v>0.168753263435274</v>
      </c>
      <c r="AF375" s="17">
        <v>0.21623746740048999</v>
      </c>
      <c r="AG375" s="17">
        <v>0.173318587647558</v>
      </c>
      <c r="AH375" s="17"/>
      <c r="AI375" s="17">
        <v>0.265276518625016</v>
      </c>
      <c r="AJ375" s="17">
        <v>0.14437736952803701</v>
      </c>
      <c r="AK375" s="17">
        <v>0.23436291153522701</v>
      </c>
      <c r="AL375" s="17"/>
      <c r="AM375" s="17">
        <v>0.145926758899388</v>
      </c>
      <c r="AN375" s="17">
        <v>0.23542170143336799</v>
      </c>
      <c r="AO375" s="17">
        <v>0.22678082020011101</v>
      </c>
      <c r="AP375" s="17"/>
      <c r="AQ375" s="17">
        <v>0.22688140474705201</v>
      </c>
      <c r="AR375" s="17">
        <v>0.24301769940551601</v>
      </c>
      <c r="AS375" s="17">
        <v>0.162927480736237</v>
      </c>
      <c r="AT375" s="17">
        <v>0.14252442578509</v>
      </c>
      <c r="AU375" s="17">
        <v>0</v>
      </c>
    </row>
    <row r="376" spans="2:47" x14ac:dyDescent="0.3">
      <c r="B376" t="s">
        <v>231</v>
      </c>
      <c r="C376" s="17">
        <v>8.7586879855326996E-2</v>
      </c>
      <c r="D376" s="17">
        <v>9.2893644061888894E-2</v>
      </c>
      <c r="E376" s="17">
        <v>8.0587193595788795E-2</v>
      </c>
      <c r="F376" s="17"/>
      <c r="G376" s="17">
        <v>6.1525896581095398E-2</v>
      </c>
      <c r="H376" s="17">
        <v>6.8250715696294401E-2</v>
      </c>
      <c r="I376" s="17">
        <v>6.1027694014831498E-2</v>
      </c>
      <c r="J376" s="17">
        <v>0.10631247123488601</v>
      </c>
      <c r="K376" s="17">
        <v>8.3446449157087599E-2</v>
      </c>
      <c r="L376" s="17">
        <v>0.129376749166833</v>
      </c>
      <c r="M376" s="17"/>
      <c r="N376" s="17">
        <v>4.6694995550091697E-2</v>
      </c>
      <c r="O376" s="17">
        <v>0.10960979981035</v>
      </c>
      <c r="P376" s="17">
        <v>7.0030227314022295E-2</v>
      </c>
      <c r="Q376" s="17">
        <v>0.122148708409727</v>
      </c>
      <c r="R376" s="17"/>
      <c r="S376" s="17">
        <v>5.3100641381317003E-2</v>
      </c>
      <c r="T376" s="17">
        <v>9.5972240511982498E-2</v>
      </c>
      <c r="U376" s="17">
        <v>7.6980567173202494E-2</v>
      </c>
      <c r="V376" s="17">
        <v>0.12346961855763</v>
      </c>
      <c r="W376" s="17">
        <v>6.3597206440258194E-2</v>
      </c>
      <c r="X376" s="17">
        <v>6.05837511930001E-2</v>
      </c>
      <c r="Y376" s="17">
        <v>0.12971204268686401</v>
      </c>
      <c r="Z376" s="17">
        <v>5.9697169921290302E-2</v>
      </c>
      <c r="AA376" s="17">
        <v>0.112658212596481</v>
      </c>
      <c r="AB376" s="17">
        <v>9.7028896587790403E-2</v>
      </c>
      <c r="AC376" s="17"/>
      <c r="AD376" s="17">
        <v>9.38564778212682E-2</v>
      </c>
      <c r="AE376" s="17">
        <v>8.2019835685151102E-2</v>
      </c>
      <c r="AF376" s="17">
        <v>0.126110455698104</v>
      </c>
      <c r="AG376" s="17">
        <v>5.4149482023480001E-2</v>
      </c>
      <c r="AH376" s="17"/>
      <c r="AI376" s="17">
        <v>8.7848038628198205E-2</v>
      </c>
      <c r="AJ376" s="17">
        <v>8.6927460155712802E-2</v>
      </c>
      <c r="AK376" s="17">
        <v>0.119028530421546</v>
      </c>
      <c r="AL376" s="17"/>
      <c r="AM376" s="17">
        <v>6.3698655910497795E-2</v>
      </c>
      <c r="AN376" s="17">
        <v>9.6811352444630697E-2</v>
      </c>
      <c r="AO376" s="17">
        <v>9.2240366368260496E-2</v>
      </c>
      <c r="AP376" s="17"/>
      <c r="AQ376" s="17">
        <v>9.4569132640409698E-2</v>
      </c>
      <c r="AR376" s="17">
        <v>8.8540776463529397E-2</v>
      </c>
      <c r="AS376" s="17">
        <v>9.2794193847817397E-2</v>
      </c>
      <c r="AT376" s="17">
        <v>4.5256890912367197E-2</v>
      </c>
      <c r="AU376" s="17">
        <v>0</v>
      </c>
    </row>
    <row r="377" spans="2:47" x14ac:dyDescent="0.3">
      <c r="B377" t="s">
        <v>232</v>
      </c>
      <c r="C377" s="17">
        <v>3.6837479290238603E-2</v>
      </c>
      <c r="D377" s="17">
        <v>4.2576283760966803E-2</v>
      </c>
      <c r="E377" s="17">
        <v>3.1341549134453903E-2</v>
      </c>
      <c r="F377" s="17"/>
      <c r="G377" s="17">
        <v>1.67095227036019E-2</v>
      </c>
      <c r="H377" s="17">
        <v>3.1214624113637401E-2</v>
      </c>
      <c r="I377" s="17">
        <v>4.0486146117189398E-2</v>
      </c>
      <c r="J377" s="17">
        <v>2.6643987903752001E-2</v>
      </c>
      <c r="K377" s="17">
        <v>4.3384911794223102E-2</v>
      </c>
      <c r="L377" s="17">
        <v>5.55154414466748E-2</v>
      </c>
      <c r="M377" s="17"/>
      <c r="N377" s="17">
        <v>3.4225856575428697E-2</v>
      </c>
      <c r="O377" s="17">
        <v>1.51715455512386E-2</v>
      </c>
      <c r="P377" s="17">
        <v>5.3932856873017097E-2</v>
      </c>
      <c r="Q377" s="17">
        <v>4.4181708903977102E-2</v>
      </c>
      <c r="R377" s="17"/>
      <c r="S377" s="17">
        <v>1.25552641448573E-2</v>
      </c>
      <c r="T377" s="17">
        <v>4.0357916112773597E-2</v>
      </c>
      <c r="U377" s="17">
        <v>0.112075379268419</v>
      </c>
      <c r="V377" s="17">
        <v>6.7834513981112801E-2</v>
      </c>
      <c r="W377" s="17">
        <v>3.9642155300982598E-2</v>
      </c>
      <c r="X377" s="17">
        <v>8.1022086757421407E-3</v>
      </c>
      <c r="Y377" s="17">
        <v>5.6239258148191099E-2</v>
      </c>
      <c r="Z377" s="17">
        <v>1.88988905877687E-2</v>
      </c>
      <c r="AA377" s="17">
        <v>0</v>
      </c>
      <c r="AB377" s="17">
        <v>3.2473881024795703E-2</v>
      </c>
      <c r="AC377" s="17"/>
      <c r="AD377" s="17">
        <v>3.9605914843064201E-2</v>
      </c>
      <c r="AE377" s="17">
        <v>2.0920284520880902E-2</v>
      </c>
      <c r="AF377" s="17">
        <v>6.3176682382421107E-2</v>
      </c>
      <c r="AG377" s="17">
        <v>5.0471783007030702E-2</v>
      </c>
      <c r="AH377" s="17"/>
      <c r="AI377" s="17">
        <v>2.3536849551490598E-2</v>
      </c>
      <c r="AJ377" s="17">
        <v>1.29528222123919E-2</v>
      </c>
      <c r="AK377" s="17">
        <v>7.6070281195552494E-2</v>
      </c>
      <c r="AL377" s="17"/>
      <c r="AM377" s="17">
        <v>1.5436127534465899E-2</v>
      </c>
      <c r="AN377" s="17">
        <v>3.3744195901135803E-2</v>
      </c>
      <c r="AO377" s="17">
        <v>4.9778675624562403E-2</v>
      </c>
      <c r="AP377" s="17"/>
      <c r="AQ377" s="17">
        <v>7.4244729656983102E-2</v>
      </c>
      <c r="AR377" s="17">
        <v>1.2879549821955801E-2</v>
      </c>
      <c r="AS377" s="17">
        <v>3.1415697579843103E-2</v>
      </c>
      <c r="AT377" s="17">
        <v>7.8494550554772703E-3</v>
      </c>
      <c r="AU377" s="17">
        <v>4.6780352791589999E-2</v>
      </c>
    </row>
    <row r="378" spans="2:47" x14ac:dyDescent="0.3">
      <c r="B378" t="s">
        <v>94</v>
      </c>
      <c r="C378" s="17">
        <v>4.3880173063955898E-2</v>
      </c>
      <c r="D378" s="17">
        <v>4.6320601796099398E-2</v>
      </c>
      <c r="E378" s="17">
        <v>4.1600188829855597E-2</v>
      </c>
      <c r="F378" s="17"/>
      <c r="G378" s="17">
        <v>2.7974176539900399E-2</v>
      </c>
      <c r="H378" s="17">
        <v>1.1124552485086E-2</v>
      </c>
      <c r="I378" s="17">
        <v>4.7914698640989503E-2</v>
      </c>
      <c r="J378" s="17">
        <v>3.7215317872942001E-2</v>
      </c>
      <c r="K378" s="17">
        <v>8.2356512857686803E-2</v>
      </c>
      <c r="L378" s="17">
        <v>5.7020877864513403E-2</v>
      </c>
      <c r="M378" s="17"/>
      <c r="N378" s="17">
        <v>2.0043413071153902E-2</v>
      </c>
      <c r="O378" s="17">
        <v>4.2861449960252901E-2</v>
      </c>
      <c r="P378" s="17">
        <v>2.9130296698487702E-2</v>
      </c>
      <c r="Q378" s="17">
        <v>8.4540840546924304E-2</v>
      </c>
      <c r="R378" s="17"/>
      <c r="S378" s="17">
        <v>3.3993109202403698E-2</v>
      </c>
      <c r="T378" s="17">
        <v>4.5756623092957999E-2</v>
      </c>
      <c r="U378" s="17">
        <v>5.4059263530755602E-2</v>
      </c>
      <c r="V378" s="17">
        <v>3.6677784228038801E-2</v>
      </c>
      <c r="W378" s="17">
        <v>8.3665023811214698E-2</v>
      </c>
      <c r="X378" s="17">
        <v>7.2095583331531196E-2</v>
      </c>
      <c r="Y378" s="17">
        <v>1.8808020194237499E-2</v>
      </c>
      <c r="Z378" s="17">
        <v>3.8971245687444901E-2</v>
      </c>
      <c r="AA378" s="17">
        <v>2.20701104707893E-2</v>
      </c>
      <c r="AB378" s="17">
        <v>4.8830177959342698E-2</v>
      </c>
      <c r="AC378" s="17"/>
      <c r="AD378" s="17">
        <v>4.1469540545750798E-2</v>
      </c>
      <c r="AE378" s="17">
        <v>2.2832886854383502E-2</v>
      </c>
      <c r="AF378" s="17">
        <v>2.5903094405834701E-2</v>
      </c>
      <c r="AG378" s="17">
        <v>9.4841508730106203E-2</v>
      </c>
      <c r="AH378" s="17"/>
      <c r="AI378" s="17">
        <v>4.2220603809324499E-2</v>
      </c>
      <c r="AJ378" s="17">
        <v>2.13223020393336E-2</v>
      </c>
      <c r="AK378" s="17">
        <v>2.0428808400247501E-2</v>
      </c>
      <c r="AL378" s="17"/>
      <c r="AM378" s="17">
        <v>4.1347093909820498E-2</v>
      </c>
      <c r="AN378" s="17">
        <v>4.1063025640660201E-2</v>
      </c>
      <c r="AO378" s="17">
        <v>1.8158808485139399E-2</v>
      </c>
      <c r="AP378" s="17"/>
      <c r="AQ378" s="17">
        <v>6.4163644936455003E-2</v>
      </c>
      <c r="AR378" s="17">
        <v>4.49396808774363E-2</v>
      </c>
      <c r="AS378" s="17">
        <v>2.8440099345616102E-2</v>
      </c>
      <c r="AT378" s="17">
        <v>1.54448243067374E-2</v>
      </c>
      <c r="AU378" s="17">
        <v>0</v>
      </c>
    </row>
    <row r="379" spans="2:47" x14ac:dyDescent="0.3">
      <c r="B379" t="s">
        <v>233</v>
      </c>
      <c r="C379" s="17">
        <v>0.62012407772118205</v>
      </c>
      <c r="D379" s="17">
        <v>0.61671606745026397</v>
      </c>
      <c r="E379" s="17">
        <v>0.62468851372516598</v>
      </c>
      <c r="F379" s="17"/>
      <c r="G379" s="17">
        <v>0.72518839942735003</v>
      </c>
      <c r="H379" s="17">
        <v>0.729965763353569</v>
      </c>
      <c r="I379" s="17">
        <v>0.70105915288186604</v>
      </c>
      <c r="J379" s="17">
        <v>0.62532651031403397</v>
      </c>
      <c r="K379" s="17">
        <v>0.51865224414157696</v>
      </c>
      <c r="L379" s="17">
        <v>0.46111409962170902</v>
      </c>
      <c r="M379" s="17"/>
      <c r="N379" s="17">
        <v>0.72712512213810498</v>
      </c>
      <c r="O379" s="17">
        <v>0.62617878289798501</v>
      </c>
      <c r="P379" s="17">
        <v>0.60989040903679304</v>
      </c>
      <c r="Q379" s="17">
        <v>0.51114361594508795</v>
      </c>
      <c r="R379" s="17"/>
      <c r="S379" s="17">
        <v>0.74292027083879197</v>
      </c>
      <c r="T379" s="17">
        <v>0.62229199185220196</v>
      </c>
      <c r="U379" s="17">
        <v>0.53372571971217997</v>
      </c>
      <c r="V379" s="17">
        <v>0.555360631678676</v>
      </c>
      <c r="W379" s="17">
        <v>0.50405658964967404</v>
      </c>
      <c r="X379" s="17">
        <v>0.64729845741216996</v>
      </c>
      <c r="Y379" s="17">
        <v>0.623431588507806</v>
      </c>
      <c r="Z379" s="17">
        <v>0.61174623225207703</v>
      </c>
      <c r="AA379" s="17">
        <v>0.62459061240545899</v>
      </c>
      <c r="AB379" s="17">
        <v>0.63035950476381397</v>
      </c>
      <c r="AC379" s="17"/>
      <c r="AD379" s="17">
        <v>0.51758602952072996</v>
      </c>
      <c r="AE379" s="17">
        <v>0.70547372950430998</v>
      </c>
      <c r="AF379" s="17">
        <v>0.56857230011314996</v>
      </c>
      <c r="AG379" s="17">
        <v>0.62721863859182503</v>
      </c>
      <c r="AH379" s="17"/>
      <c r="AI379" s="17">
        <v>0.58111798938597103</v>
      </c>
      <c r="AJ379" s="17">
        <v>0.73442004606452505</v>
      </c>
      <c r="AK379" s="17">
        <v>0.55010946844742603</v>
      </c>
      <c r="AL379" s="17"/>
      <c r="AM379" s="17">
        <v>0.73359136374582801</v>
      </c>
      <c r="AN379" s="17">
        <v>0.59295972458020496</v>
      </c>
      <c r="AO379" s="17">
        <v>0.61304132932192701</v>
      </c>
      <c r="AP379" s="17"/>
      <c r="AQ379" s="17">
        <v>0.54014108801910099</v>
      </c>
      <c r="AR379" s="17">
        <v>0.61062229343156305</v>
      </c>
      <c r="AS379" s="17">
        <v>0.68442252849048602</v>
      </c>
      <c r="AT379" s="17">
        <v>0.78892440394032903</v>
      </c>
      <c r="AU379" s="17">
        <v>0.95321964720841001</v>
      </c>
    </row>
    <row r="380" spans="2:47" x14ac:dyDescent="0.3">
      <c r="B380" t="s">
        <v>234</v>
      </c>
      <c r="C380" s="17">
        <v>0.124424359145566</v>
      </c>
      <c r="D380" s="17">
        <v>0.135469927822856</v>
      </c>
      <c r="E380" s="17">
        <v>0.111928742730243</v>
      </c>
      <c r="F380" s="17"/>
      <c r="G380" s="17">
        <v>7.8235419284697294E-2</v>
      </c>
      <c r="H380" s="17">
        <v>9.9465339809931705E-2</v>
      </c>
      <c r="I380" s="17">
        <v>0.101513840132021</v>
      </c>
      <c r="J380" s="17">
        <v>0.13295645913863799</v>
      </c>
      <c r="K380" s="17">
        <v>0.12683136095131101</v>
      </c>
      <c r="L380" s="17">
        <v>0.18489219061350801</v>
      </c>
      <c r="M380" s="17"/>
      <c r="N380" s="17">
        <v>8.0920852125520401E-2</v>
      </c>
      <c r="O380" s="17">
        <v>0.124781345361589</v>
      </c>
      <c r="P380" s="17">
        <v>0.123963084187039</v>
      </c>
      <c r="Q380" s="17">
        <v>0.16633041731370399</v>
      </c>
      <c r="R380" s="17"/>
      <c r="S380" s="17">
        <v>6.5655905526174299E-2</v>
      </c>
      <c r="T380" s="17">
        <v>0.136330156624756</v>
      </c>
      <c r="U380" s="17">
        <v>0.18905594644162199</v>
      </c>
      <c r="V380" s="17">
        <v>0.19130413253874201</v>
      </c>
      <c r="W380" s="17">
        <v>0.103239361741241</v>
      </c>
      <c r="X380" s="17">
        <v>6.8685959868742194E-2</v>
      </c>
      <c r="Y380" s="17">
        <v>0.18595130083505501</v>
      </c>
      <c r="Z380" s="17">
        <v>7.8596060509058902E-2</v>
      </c>
      <c r="AA380" s="17">
        <v>0.112658212596481</v>
      </c>
      <c r="AB380" s="17">
        <v>0.129502777612586</v>
      </c>
      <c r="AC380" s="17"/>
      <c r="AD380" s="17">
        <v>0.13346239266433199</v>
      </c>
      <c r="AE380" s="17">
        <v>0.10294012020603199</v>
      </c>
      <c r="AF380" s="17">
        <v>0.189287138080525</v>
      </c>
      <c r="AG380" s="17">
        <v>0.104621265030511</v>
      </c>
      <c r="AH380" s="17"/>
      <c r="AI380" s="17">
        <v>0.111384888179689</v>
      </c>
      <c r="AJ380" s="17">
        <v>9.9880282368104603E-2</v>
      </c>
      <c r="AK380" s="17">
        <v>0.19509881161709899</v>
      </c>
      <c r="AL380" s="17"/>
      <c r="AM380" s="17">
        <v>7.9134783444963705E-2</v>
      </c>
      <c r="AN380" s="17">
        <v>0.13055554834576699</v>
      </c>
      <c r="AO380" s="17">
        <v>0.142019041992823</v>
      </c>
      <c r="AP380" s="17"/>
      <c r="AQ380" s="17">
        <v>0.16881386229739301</v>
      </c>
      <c r="AR380" s="17">
        <v>0.101420326285485</v>
      </c>
      <c r="AS380" s="17">
        <v>0.12420989142766101</v>
      </c>
      <c r="AT380" s="17">
        <v>5.3106345967844498E-2</v>
      </c>
      <c r="AU380" s="17">
        <v>4.6780352791589999E-2</v>
      </c>
    </row>
    <row r="381" spans="2:47" x14ac:dyDescent="0.3">
      <c r="B381" t="s">
        <v>143</v>
      </c>
      <c r="C381" s="17">
        <v>0.49569971857561601</v>
      </c>
      <c r="D381" s="17">
        <v>0.48124613962740798</v>
      </c>
      <c r="E381" s="17">
        <v>0.51275977099492298</v>
      </c>
      <c r="F381" s="17"/>
      <c r="G381" s="17">
        <v>0.64695298014265301</v>
      </c>
      <c r="H381" s="17">
        <v>0.630500423543638</v>
      </c>
      <c r="I381" s="17">
        <v>0.59954531274984502</v>
      </c>
      <c r="J381" s="17">
        <v>0.49237005117539601</v>
      </c>
      <c r="K381" s="17">
        <v>0.39182088319026598</v>
      </c>
      <c r="L381" s="17">
        <v>0.27622190900820198</v>
      </c>
      <c r="M381" s="17"/>
      <c r="N381" s="17">
        <v>0.64620427001258496</v>
      </c>
      <c r="O381" s="17">
        <v>0.50139743753639598</v>
      </c>
      <c r="P381" s="17">
        <v>0.48592732484975398</v>
      </c>
      <c r="Q381" s="17">
        <v>0.34481319863138399</v>
      </c>
      <c r="R381" s="17"/>
      <c r="S381" s="17">
        <v>0.67726436531261802</v>
      </c>
      <c r="T381" s="17">
        <v>0.48596183522744602</v>
      </c>
      <c r="U381" s="17">
        <v>0.34466977327055798</v>
      </c>
      <c r="V381" s="17">
        <v>0.36405649913993399</v>
      </c>
      <c r="W381" s="17">
        <v>0.40081722790843399</v>
      </c>
      <c r="X381" s="17">
        <v>0.57861249754342703</v>
      </c>
      <c r="Y381" s="17">
        <v>0.43748028767275099</v>
      </c>
      <c r="Z381" s="17">
        <v>0.53315017174301804</v>
      </c>
      <c r="AA381" s="17">
        <v>0.51193239980897798</v>
      </c>
      <c r="AB381" s="17">
        <v>0.50085672715122798</v>
      </c>
      <c r="AC381" s="17"/>
      <c r="AD381" s="17">
        <v>0.384123636856398</v>
      </c>
      <c r="AE381" s="17">
        <v>0.60253360929827804</v>
      </c>
      <c r="AF381" s="17">
        <v>0.37928516203262502</v>
      </c>
      <c r="AG381" s="17">
        <v>0.52259737356131397</v>
      </c>
      <c r="AH381" s="17"/>
      <c r="AI381" s="17">
        <v>0.46973310120628198</v>
      </c>
      <c r="AJ381" s="17">
        <v>0.63453976369641996</v>
      </c>
      <c r="AK381" s="17">
        <v>0.35501065683032801</v>
      </c>
      <c r="AL381" s="17"/>
      <c r="AM381" s="17">
        <v>0.65445658030086395</v>
      </c>
      <c r="AN381" s="17">
        <v>0.46240417623443902</v>
      </c>
      <c r="AO381" s="17">
        <v>0.47102228732910401</v>
      </c>
      <c r="AP381" s="17"/>
      <c r="AQ381" s="17">
        <v>0.37132722572170801</v>
      </c>
      <c r="AR381" s="17">
        <v>0.50920196714607802</v>
      </c>
      <c r="AS381" s="17">
        <v>0.56021263706282598</v>
      </c>
      <c r="AT381" s="17">
        <v>0.73581805797248401</v>
      </c>
      <c r="AU381" s="17">
        <v>0.90643929441682003</v>
      </c>
    </row>
    <row r="382" spans="2:47" x14ac:dyDescent="0.3">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row>
    <row r="383" spans="2:47" x14ac:dyDescent="0.3">
      <c r="B383" s="6" t="s">
        <v>238</v>
      </c>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row>
    <row r="384" spans="2:47" x14ac:dyDescent="0.3">
      <c r="B384" s="24" t="s">
        <v>79</v>
      </c>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row>
    <row r="385" spans="2:47" x14ac:dyDescent="0.3">
      <c r="B385" t="s">
        <v>228</v>
      </c>
      <c r="C385" s="17">
        <v>7.9809462883803597E-2</v>
      </c>
      <c r="D385" s="17">
        <v>8.75962396962537E-2</v>
      </c>
      <c r="E385" s="17">
        <v>7.24126593629002E-2</v>
      </c>
      <c r="F385" s="17"/>
      <c r="G385" s="17">
        <v>0.10911248795786301</v>
      </c>
      <c r="H385" s="17">
        <v>0.16692855947476401</v>
      </c>
      <c r="I385" s="17">
        <v>9.9098321606738302E-2</v>
      </c>
      <c r="J385" s="17">
        <v>5.7911587105175501E-2</v>
      </c>
      <c r="K385" s="17">
        <v>5.0348072791917997E-2</v>
      </c>
      <c r="L385" s="17">
        <v>1.22827466850037E-2</v>
      </c>
      <c r="M385" s="17"/>
      <c r="N385" s="17">
        <v>0.11990323793737601</v>
      </c>
      <c r="O385" s="17">
        <v>4.8563803887503802E-2</v>
      </c>
      <c r="P385" s="17">
        <v>0.101694006969223</v>
      </c>
      <c r="Q385" s="17">
        <v>4.7472884958494201E-2</v>
      </c>
      <c r="R385" s="17"/>
      <c r="S385" s="17">
        <v>0.15874375661528001</v>
      </c>
      <c r="T385" s="17">
        <v>4.2652746022638403E-2</v>
      </c>
      <c r="U385" s="17">
        <v>3.9528119556594597E-2</v>
      </c>
      <c r="V385" s="17">
        <v>9.5213527776966594E-2</v>
      </c>
      <c r="W385" s="17">
        <v>5.9826558192197302E-2</v>
      </c>
      <c r="X385" s="17">
        <v>5.9846198551925502E-2</v>
      </c>
      <c r="Y385" s="17">
        <v>8.0266767032724104E-2</v>
      </c>
      <c r="Z385" s="17">
        <v>0.12361119820691401</v>
      </c>
      <c r="AA385" s="17">
        <v>8.0134587761732198E-2</v>
      </c>
      <c r="AB385" s="17">
        <v>1.8511056845738099E-2</v>
      </c>
      <c r="AC385" s="17"/>
      <c r="AD385" s="17">
        <v>8.0088158864738801E-2</v>
      </c>
      <c r="AE385" s="17">
        <v>9.3798575876773496E-2</v>
      </c>
      <c r="AF385" s="17">
        <v>7.4701208798480495E-2</v>
      </c>
      <c r="AG385" s="17">
        <v>4.6354284835410903E-2</v>
      </c>
      <c r="AH385" s="17"/>
      <c r="AI385" s="17">
        <v>9.8625835616710095E-2</v>
      </c>
      <c r="AJ385" s="17">
        <v>0.11939742932578699</v>
      </c>
      <c r="AK385" s="17">
        <v>5.3714182777113303E-2</v>
      </c>
      <c r="AL385" s="17"/>
      <c r="AM385" s="17">
        <v>8.2392815187367005E-2</v>
      </c>
      <c r="AN385" s="17">
        <v>5.2686585079897999E-2</v>
      </c>
      <c r="AO385" s="17">
        <v>0.12609001821407101</v>
      </c>
      <c r="AP385" s="17"/>
      <c r="AQ385" s="17">
        <v>4.2855389892315701E-2</v>
      </c>
      <c r="AR385" s="17">
        <v>6.8698172805314303E-2</v>
      </c>
      <c r="AS385" s="17">
        <v>0.110635974422279</v>
      </c>
      <c r="AT385" s="17">
        <v>0.14777555020053201</v>
      </c>
      <c r="AU385" s="17">
        <v>0.28762636016728299</v>
      </c>
    </row>
    <row r="386" spans="2:47" x14ac:dyDescent="0.3">
      <c r="B386" t="s">
        <v>229</v>
      </c>
      <c r="C386" s="17">
        <v>0.19608948290189701</v>
      </c>
      <c r="D386" s="17">
        <v>0.202109237034239</v>
      </c>
      <c r="E386" s="17">
        <v>0.190643475575308</v>
      </c>
      <c r="F386" s="17"/>
      <c r="G386" s="17">
        <v>0.27638487010108798</v>
      </c>
      <c r="H386" s="17">
        <v>0.235236148382269</v>
      </c>
      <c r="I386" s="17">
        <v>0.24896041171382899</v>
      </c>
      <c r="J386" s="17">
        <v>0.20232382668405599</v>
      </c>
      <c r="K386" s="17">
        <v>0.14188668234906199</v>
      </c>
      <c r="L386" s="17">
        <v>0.100408193079619</v>
      </c>
      <c r="M386" s="17"/>
      <c r="N386" s="17">
        <v>0.20745114724458499</v>
      </c>
      <c r="O386" s="17">
        <v>0.231852200570139</v>
      </c>
      <c r="P386" s="17">
        <v>0.187877126160616</v>
      </c>
      <c r="Q386" s="17">
        <v>0.153795972672613</v>
      </c>
      <c r="R386" s="17"/>
      <c r="S386" s="17">
        <v>0.23293536873687601</v>
      </c>
      <c r="T386" s="17">
        <v>0.17777030267233901</v>
      </c>
      <c r="U386" s="17">
        <v>0.14503024522963201</v>
      </c>
      <c r="V386" s="17">
        <v>0.14958434420748701</v>
      </c>
      <c r="W386" s="17">
        <v>0.230279219500647</v>
      </c>
      <c r="X386" s="17">
        <v>0.21566785999313301</v>
      </c>
      <c r="Y386" s="17">
        <v>0.20195475819959599</v>
      </c>
      <c r="Z386" s="17">
        <v>0.224150863125335</v>
      </c>
      <c r="AA386" s="17">
        <v>0.202222673709857</v>
      </c>
      <c r="AB386" s="17">
        <v>0.17693730977529401</v>
      </c>
      <c r="AC386" s="17"/>
      <c r="AD386" s="17">
        <v>0.166704799378222</v>
      </c>
      <c r="AE386" s="17">
        <v>0.25055877105830299</v>
      </c>
      <c r="AF386" s="17">
        <v>0.145989602910572</v>
      </c>
      <c r="AG386" s="17">
        <v>0.184256752078928</v>
      </c>
      <c r="AH386" s="17"/>
      <c r="AI386" s="17">
        <v>0.17591009885823999</v>
      </c>
      <c r="AJ386" s="17">
        <v>0.24182471645138601</v>
      </c>
      <c r="AK386" s="17">
        <v>0.151851058702313</v>
      </c>
      <c r="AL386" s="17"/>
      <c r="AM386" s="17">
        <v>0.250600472196361</v>
      </c>
      <c r="AN386" s="17">
        <v>0.165415612812361</v>
      </c>
      <c r="AO386" s="17">
        <v>0.198403677204611</v>
      </c>
      <c r="AP386" s="17"/>
      <c r="AQ386" s="17">
        <v>0.15887236177762801</v>
      </c>
      <c r="AR386" s="17">
        <v>0.164250442648877</v>
      </c>
      <c r="AS386" s="17">
        <v>0.24544121168565999</v>
      </c>
      <c r="AT386" s="17">
        <v>0.28202652999083799</v>
      </c>
      <c r="AU386" s="17">
        <v>0.27678015552582502</v>
      </c>
    </row>
    <row r="387" spans="2:47" x14ac:dyDescent="0.3">
      <c r="B387" t="s">
        <v>230</v>
      </c>
      <c r="C387" s="17">
        <v>0.221098039896888</v>
      </c>
      <c r="D387" s="17">
        <v>0.20775567308551901</v>
      </c>
      <c r="E387" s="17">
        <v>0.23449718341575401</v>
      </c>
      <c r="F387" s="17"/>
      <c r="G387" s="17">
        <v>0.220632145628365</v>
      </c>
      <c r="H387" s="17">
        <v>0.19442701323841799</v>
      </c>
      <c r="I387" s="17">
        <v>0.23332808772585301</v>
      </c>
      <c r="J387" s="17">
        <v>0.284372907670215</v>
      </c>
      <c r="K387" s="17">
        <v>0.16004142884508099</v>
      </c>
      <c r="L387" s="17">
        <v>0.22280484212770499</v>
      </c>
      <c r="M387" s="17"/>
      <c r="N387" s="17">
        <v>0.21524196289355499</v>
      </c>
      <c r="O387" s="17">
        <v>0.22554474894275001</v>
      </c>
      <c r="P387" s="17">
        <v>0.20797880150168499</v>
      </c>
      <c r="Q387" s="17">
        <v>0.23051100445468101</v>
      </c>
      <c r="R387" s="17"/>
      <c r="S387" s="17">
        <v>0.29066902848662601</v>
      </c>
      <c r="T387" s="17">
        <v>0.23090490714079501</v>
      </c>
      <c r="U387" s="17">
        <v>0.23367048019092301</v>
      </c>
      <c r="V387" s="17">
        <v>0.192958943701762</v>
      </c>
      <c r="W387" s="17">
        <v>0.173842942132273</v>
      </c>
      <c r="X387" s="17">
        <v>0.238652496606236</v>
      </c>
      <c r="Y387" s="17">
        <v>0.14429064404018099</v>
      </c>
      <c r="Z387" s="17">
        <v>0.13848962441822699</v>
      </c>
      <c r="AA387" s="17">
        <v>0.24907307454667199</v>
      </c>
      <c r="AB387" s="17">
        <v>0.19332434099272</v>
      </c>
      <c r="AC387" s="17"/>
      <c r="AD387" s="17">
        <v>0.235329446420213</v>
      </c>
      <c r="AE387" s="17">
        <v>0.23421910995640899</v>
      </c>
      <c r="AF387" s="17">
        <v>0.161773207844052</v>
      </c>
      <c r="AG387" s="17">
        <v>0.226274140279554</v>
      </c>
      <c r="AH387" s="17"/>
      <c r="AI387" s="17">
        <v>0.23176199875019601</v>
      </c>
      <c r="AJ387" s="17">
        <v>0.25586161464344398</v>
      </c>
      <c r="AK387" s="17">
        <v>0.16150290324298899</v>
      </c>
      <c r="AL387" s="17"/>
      <c r="AM387" s="17">
        <v>0.22333696434267</v>
      </c>
      <c r="AN387" s="17">
        <v>0.230301270782026</v>
      </c>
      <c r="AO387" s="17">
        <v>0.218108493983944</v>
      </c>
      <c r="AP387" s="17"/>
      <c r="AQ387" s="17">
        <v>0.21484664451744101</v>
      </c>
      <c r="AR387" s="17">
        <v>0.24565081045145801</v>
      </c>
      <c r="AS387" s="17">
        <v>0.176340122637033</v>
      </c>
      <c r="AT387" s="17">
        <v>0.26236744895533198</v>
      </c>
      <c r="AU387" s="17">
        <v>0.245898953810294</v>
      </c>
    </row>
    <row r="388" spans="2:47" x14ac:dyDescent="0.3">
      <c r="B388" t="s">
        <v>231</v>
      </c>
      <c r="C388" s="17">
        <v>0.297975299077545</v>
      </c>
      <c r="D388" s="17">
        <v>0.29224215507131202</v>
      </c>
      <c r="E388" s="17">
        <v>0.30211810142263701</v>
      </c>
      <c r="F388" s="17"/>
      <c r="G388" s="17">
        <v>0.26696862975965602</v>
      </c>
      <c r="H388" s="17">
        <v>0.25382518421503297</v>
      </c>
      <c r="I388" s="17">
        <v>0.23034522194665399</v>
      </c>
      <c r="J388" s="17">
        <v>0.25900598792309198</v>
      </c>
      <c r="K388" s="17">
        <v>0.32217351138471301</v>
      </c>
      <c r="L388" s="17">
        <v>0.42387461044214497</v>
      </c>
      <c r="M388" s="17"/>
      <c r="N388" s="17">
        <v>0.29798400568250799</v>
      </c>
      <c r="O388" s="17">
        <v>0.292512712872604</v>
      </c>
      <c r="P388" s="17">
        <v>0.301772798252118</v>
      </c>
      <c r="Q388" s="17">
        <v>0.30236553072976502</v>
      </c>
      <c r="R388" s="17"/>
      <c r="S388" s="17">
        <v>0.17675355797065301</v>
      </c>
      <c r="T388" s="17">
        <v>0.30975138491389498</v>
      </c>
      <c r="U388" s="17">
        <v>0.34389970465376302</v>
      </c>
      <c r="V388" s="17">
        <v>0.37033111583240103</v>
      </c>
      <c r="W388" s="17">
        <v>0.29369883869164098</v>
      </c>
      <c r="X388" s="17">
        <v>0.24579772926176699</v>
      </c>
      <c r="Y388" s="17">
        <v>0.33192279402052199</v>
      </c>
      <c r="Z388" s="17">
        <v>0.30667000675346801</v>
      </c>
      <c r="AA388" s="17">
        <v>0.324854315838987</v>
      </c>
      <c r="AB388" s="17">
        <v>0.38321941896559403</v>
      </c>
      <c r="AC388" s="17"/>
      <c r="AD388" s="17">
        <v>0.31043180672298898</v>
      </c>
      <c r="AE388" s="17">
        <v>0.26644895433847199</v>
      </c>
      <c r="AF388" s="17">
        <v>0.31345938958209302</v>
      </c>
      <c r="AG388" s="17">
        <v>0.30243907924695601</v>
      </c>
      <c r="AH388" s="17"/>
      <c r="AI388" s="17">
        <v>0.32350169215319602</v>
      </c>
      <c r="AJ388" s="17">
        <v>0.227183556238956</v>
      </c>
      <c r="AK388" s="17">
        <v>0.35378777530199301</v>
      </c>
      <c r="AL388" s="17"/>
      <c r="AM388" s="17">
        <v>0.29893488753244302</v>
      </c>
      <c r="AN388" s="17">
        <v>0.34832988248338298</v>
      </c>
      <c r="AO388" s="17">
        <v>0.26258128219003701</v>
      </c>
      <c r="AP388" s="17"/>
      <c r="AQ388" s="17">
        <v>0.31190073822979902</v>
      </c>
      <c r="AR388" s="17">
        <v>0.35158563447248498</v>
      </c>
      <c r="AS388" s="17">
        <v>0.28832590129768598</v>
      </c>
      <c r="AT388" s="17">
        <v>0.189334551545108</v>
      </c>
      <c r="AU388" s="17">
        <v>8.5043143207055402E-2</v>
      </c>
    </row>
    <row r="389" spans="2:47" x14ac:dyDescent="0.3">
      <c r="B389" t="s">
        <v>232</v>
      </c>
      <c r="C389" s="17">
        <v>0.16353150819515999</v>
      </c>
      <c r="D389" s="17">
        <v>0.17980048176949201</v>
      </c>
      <c r="E389" s="17">
        <v>0.14807079539510201</v>
      </c>
      <c r="F389" s="17"/>
      <c r="G389" s="17">
        <v>0.10924896964195401</v>
      </c>
      <c r="H389" s="17">
        <v>0.122610063758092</v>
      </c>
      <c r="I389" s="17">
        <v>0.14835217050177499</v>
      </c>
      <c r="J389" s="17">
        <v>0.164089481425296</v>
      </c>
      <c r="K389" s="17">
        <v>0.24928863246498201</v>
      </c>
      <c r="L389" s="17">
        <v>0.186384496546039</v>
      </c>
      <c r="M389" s="17"/>
      <c r="N389" s="17">
        <v>0.127292210235572</v>
      </c>
      <c r="O389" s="17">
        <v>0.16861830372606401</v>
      </c>
      <c r="P389" s="17">
        <v>0.15390254335738399</v>
      </c>
      <c r="Q389" s="17">
        <v>0.20912380186051799</v>
      </c>
      <c r="R389" s="17"/>
      <c r="S389" s="17">
        <v>0.113206469265567</v>
      </c>
      <c r="T389" s="17">
        <v>0.20081662868359901</v>
      </c>
      <c r="U389" s="17">
        <v>0.206309091751811</v>
      </c>
      <c r="V389" s="17">
        <v>0.164253744632015</v>
      </c>
      <c r="W389" s="17">
        <v>0.20161946883660101</v>
      </c>
      <c r="X389" s="17">
        <v>0.16678549425529601</v>
      </c>
      <c r="Y389" s="17">
        <v>0.210871408801936</v>
      </c>
      <c r="Z389" s="17">
        <v>0.16638449823176199</v>
      </c>
      <c r="AA389" s="17">
        <v>9.1009394361616702E-2</v>
      </c>
      <c r="AB389" s="17">
        <v>0.161240968109337</v>
      </c>
      <c r="AC389" s="17"/>
      <c r="AD389" s="17">
        <v>0.17633080779924901</v>
      </c>
      <c r="AE389" s="17">
        <v>0.12917880003766199</v>
      </c>
      <c r="AF389" s="17">
        <v>0.268954357633365</v>
      </c>
      <c r="AG389" s="17">
        <v>0.15894789126321701</v>
      </c>
      <c r="AH389" s="17"/>
      <c r="AI389" s="17">
        <v>0.14356518009421401</v>
      </c>
      <c r="AJ389" s="17">
        <v>0.139841789812363</v>
      </c>
      <c r="AK389" s="17">
        <v>0.25223449457653102</v>
      </c>
      <c r="AL389" s="17"/>
      <c r="AM389" s="17">
        <v>0.111201026116692</v>
      </c>
      <c r="AN389" s="17">
        <v>0.167170907891843</v>
      </c>
      <c r="AO389" s="17">
        <v>0.17116384905356599</v>
      </c>
      <c r="AP389" s="17"/>
      <c r="AQ389" s="17">
        <v>0.207420038782162</v>
      </c>
      <c r="AR389" s="17">
        <v>0.13795411820786299</v>
      </c>
      <c r="AS389" s="17">
        <v>0.148594494775523</v>
      </c>
      <c r="AT389" s="17">
        <v>9.4530501216842602E-2</v>
      </c>
      <c r="AU389" s="17">
        <v>0.104651387289542</v>
      </c>
    </row>
    <row r="390" spans="2:47" x14ac:dyDescent="0.3">
      <c r="B390" t="s">
        <v>94</v>
      </c>
      <c r="C390" s="17">
        <v>4.1496207044706399E-2</v>
      </c>
      <c r="D390" s="17">
        <v>3.0496213343184399E-2</v>
      </c>
      <c r="E390" s="17">
        <v>5.2257784828299597E-2</v>
      </c>
      <c r="F390" s="17"/>
      <c r="G390" s="17">
        <v>1.76528969110736E-2</v>
      </c>
      <c r="H390" s="17">
        <v>2.69730309314236E-2</v>
      </c>
      <c r="I390" s="17">
        <v>3.9915786505150597E-2</v>
      </c>
      <c r="J390" s="17">
        <v>3.2296209192164901E-2</v>
      </c>
      <c r="K390" s="17">
        <v>7.6261672164244398E-2</v>
      </c>
      <c r="L390" s="17">
        <v>5.4245111119489098E-2</v>
      </c>
      <c r="M390" s="17"/>
      <c r="N390" s="17">
        <v>3.21274360064044E-2</v>
      </c>
      <c r="O390" s="17">
        <v>3.2908230000938801E-2</v>
      </c>
      <c r="P390" s="17">
        <v>4.6774723758974499E-2</v>
      </c>
      <c r="Q390" s="17">
        <v>5.6730805323929198E-2</v>
      </c>
      <c r="R390" s="17"/>
      <c r="S390" s="17">
        <v>2.7691818924999001E-2</v>
      </c>
      <c r="T390" s="17">
        <v>3.8104030566733699E-2</v>
      </c>
      <c r="U390" s="17">
        <v>3.1562358617276902E-2</v>
      </c>
      <c r="V390" s="17">
        <v>2.7658323849368199E-2</v>
      </c>
      <c r="W390" s="17">
        <v>4.0732972646640303E-2</v>
      </c>
      <c r="X390" s="17">
        <v>7.3250221331643606E-2</v>
      </c>
      <c r="Y390" s="17">
        <v>3.06936279050408E-2</v>
      </c>
      <c r="Z390" s="17">
        <v>4.0693809264294299E-2</v>
      </c>
      <c r="AA390" s="17">
        <v>5.2705953781135198E-2</v>
      </c>
      <c r="AB390" s="17">
        <v>6.6766905311316793E-2</v>
      </c>
      <c r="AC390" s="17"/>
      <c r="AD390" s="17">
        <v>3.11149808145877E-2</v>
      </c>
      <c r="AE390" s="17">
        <v>2.5795788732380798E-2</v>
      </c>
      <c r="AF390" s="17">
        <v>3.51222332314369E-2</v>
      </c>
      <c r="AG390" s="17">
        <v>8.1727852295933906E-2</v>
      </c>
      <c r="AH390" s="17"/>
      <c r="AI390" s="17">
        <v>2.66351945274435E-2</v>
      </c>
      <c r="AJ390" s="17">
        <v>1.58908935280642E-2</v>
      </c>
      <c r="AK390" s="17">
        <v>2.6909585399060701E-2</v>
      </c>
      <c r="AL390" s="17"/>
      <c r="AM390" s="17">
        <v>3.3533834624466803E-2</v>
      </c>
      <c r="AN390" s="17">
        <v>3.6095740950490098E-2</v>
      </c>
      <c r="AO390" s="17">
        <v>2.36526793537713E-2</v>
      </c>
      <c r="AP390" s="17"/>
      <c r="AQ390" s="17">
        <v>6.4104826800653603E-2</v>
      </c>
      <c r="AR390" s="17">
        <v>3.1860821414002698E-2</v>
      </c>
      <c r="AS390" s="17">
        <v>3.06622951818196E-2</v>
      </c>
      <c r="AT390" s="17">
        <v>2.3965418091347598E-2</v>
      </c>
      <c r="AU390" s="17">
        <v>0</v>
      </c>
    </row>
    <row r="391" spans="2:47" x14ac:dyDescent="0.3">
      <c r="B391" t="s">
        <v>233</v>
      </c>
      <c r="C391" s="17">
        <v>0.27589894578570101</v>
      </c>
      <c r="D391" s="17">
        <v>0.28970547673049202</v>
      </c>
      <c r="E391" s="17">
        <v>0.26305613493820801</v>
      </c>
      <c r="F391" s="17"/>
      <c r="G391" s="17">
        <v>0.38549735805895102</v>
      </c>
      <c r="H391" s="17">
        <v>0.40216470785703401</v>
      </c>
      <c r="I391" s="17">
        <v>0.34805873332056703</v>
      </c>
      <c r="J391" s="17">
        <v>0.26023541378923098</v>
      </c>
      <c r="K391" s="17">
        <v>0.19223475514098001</v>
      </c>
      <c r="L391" s="17">
        <v>0.11269093976462199</v>
      </c>
      <c r="M391" s="17"/>
      <c r="N391" s="17">
        <v>0.32735438518196103</v>
      </c>
      <c r="O391" s="17">
        <v>0.28041600445764298</v>
      </c>
      <c r="P391" s="17">
        <v>0.28957113312983901</v>
      </c>
      <c r="Q391" s="17">
        <v>0.201268857631107</v>
      </c>
      <c r="R391" s="17"/>
      <c r="S391" s="17">
        <v>0.39167912535215599</v>
      </c>
      <c r="T391" s="17">
        <v>0.220423048694977</v>
      </c>
      <c r="U391" s="17">
        <v>0.184558364786226</v>
      </c>
      <c r="V391" s="17">
        <v>0.24479787198445399</v>
      </c>
      <c r="W391" s="17">
        <v>0.29010577769284401</v>
      </c>
      <c r="X391" s="17">
        <v>0.275514058545058</v>
      </c>
      <c r="Y391" s="17">
        <v>0.28222152523232003</v>
      </c>
      <c r="Z391" s="17">
        <v>0.34776206133225002</v>
      </c>
      <c r="AA391" s="17">
        <v>0.28235726147158902</v>
      </c>
      <c r="AB391" s="17">
        <v>0.19544836662103199</v>
      </c>
      <c r="AC391" s="17"/>
      <c r="AD391" s="17">
        <v>0.24679295824296099</v>
      </c>
      <c r="AE391" s="17">
        <v>0.34435734693507603</v>
      </c>
      <c r="AF391" s="17">
        <v>0.220690811709053</v>
      </c>
      <c r="AG391" s="17">
        <v>0.23061103691433901</v>
      </c>
      <c r="AH391" s="17"/>
      <c r="AI391" s="17">
        <v>0.274535934474951</v>
      </c>
      <c r="AJ391" s="17">
        <v>0.36122214577717299</v>
      </c>
      <c r="AK391" s="17">
        <v>0.20556524147942601</v>
      </c>
      <c r="AL391" s="17"/>
      <c r="AM391" s="17">
        <v>0.33299328738372802</v>
      </c>
      <c r="AN391" s="17">
        <v>0.21810219789225899</v>
      </c>
      <c r="AO391" s="17">
        <v>0.324493695418682</v>
      </c>
      <c r="AP391" s="17"/>
      <c r="AQ391" s="17">
        <v>0.201727751669944</v>
      </c>
      <c r="AR391" s="17">
        <v>0.23294861545419099</v>
      </c>
      <c r="AS391" s="17">
        <v>0.35607718610793798</v>
      </c>
      <c r="AT391" s="17">
        <v>0.42980208019137001</v>
      </c>
      <c r="AU391" s="17">
        <v>0.56440651569310796</v>
      </c>
    </row>
    <row r="392" spans="2:47" x14ac:dyDescent="0.3">
      <c r="B392" t="s">
        <v>234</v>
      </c>
      <c r="C392" s="17">
        <v>0.46150680727270499</v>
      </c>
      <c r="D392" s="17">
        <v>0.472042636840804</v>
      </c>
      <c r="E392" s="17">
        <v>0.45018889681773799</v>
      </c>
      <c r="F392" s="17"/>
      <c r="G392" s="17">
        <v>0.37621759940160998</v>
      </c>
      <c r="H392" s="17">
        <v>0.376435247973125</v>
      </c>
      <c r="I392" s="17">
        <v>0.37869739244842898</v>
      </c>
      <c r="J392" s="17">
        <v>0.42309546934838799</v>
      </c>
      <c r="K392" s="17">
        <v>0.57146214384969496</v>
      </c>
      <c r="L392" s="17">
        <v>0.61025910698818397</v>
      </c>
      <c r="M392" s="17"/>
      <c r="N392" s="17">
        <v>0.42527621591808001</v>
      </c>
      <c r="O392" s="17">
        <v>0.46113101659866901</v>
      </c>
      <c r="P392" s="17">
        <v>0.45567534160950202</v>
      </c>
      <c r="Q392" s="17">
        <v>0.51148933259028295</v>
      </c>
      <c r="R392" s="17"/>
      <c r="S392" s="17">
        <v>0.28996002723622</v>
      </c>
      <c r="T392" s="17">
        <v>0.51056801359749404</v>
      </c>
      <c r="U392" s="17">
        <v>0.55020879640557396</v>
      </c>
      <c r="V392" s="17">
        <v>0.534584860464416</v>
      </c>
      <c r="W392" s="17">
        <v>0.49531830752824302</v>
      </c>
      <c r="X392" s="17">
        <v>0.412583223517063</v>
      </c>
      <c r="Y392" s="17">
        <v>0.54279420282245805</v>
      </c>
      <c r="Z392" s="17">
        <v>0.473054504985229</v>
      </c>
      <c r="AA392" s="17">
        <v>0.41586371020060398</v>
      </c>
      <c r="AB392" s="17">
        <v>0.54446038707493105</v>
      </c>
      <c r="AC392" s="17"/>
      <c r="AD392" s="17">
        <v>0.48676261452223801</v>
      </c>
      <c r="AE392" s="17">
        <v>0.39562775437613401</v>
      </c>
      <c r="AF392" s="17">
        <v>0.58241374721545802</v>
      </c>
      <c r="AG392" s="17">
        <v>0.46138697051017302</v>
      </c>
      <c r="AH392" s="17"/>
      <c r="AI392" s="17">
        <v>0.46706687224741</v>
      </c>
      <c r="AJ392" s="17">
        <v>0.36702534605131898</v>
      </c>
      <c r="AK392" s="17">
        <v>0.60602226987852403</v>
      </c>
      <c r="AL392" s="17"/>
      <c r="AM392" s="17">
        <v>0.41013591364913499</v>
      </c>
      <c r="AN392" s="17">
        <v>0.515500790375225</v>
      </c>
      <c r="AO392" s="17">
        <v>0.43374513124360298</v>
      </c>
      <c r="AP392" s="17"/>
      <c r="AQ392" s="17">
        <v>0.519320777011961</v>
      </c>
      <c r="AR392" s="17">
        <v>0.48953975268034799</v>
      </c>
      <c r="AS392" s="17">
        <v>0.43692039607320898</v>
      </c>
      <c r="AT392" s="17">
        <v>0.28386505276195101</v>
      </c>
      <c r="AU392" s="17">
        <v>0.18969453049659701</v>
      </c>
    </row>
    <row r="393" spans="2:47" x14ac:dyDescent="0.3">
      <c r="B393" t="s">
        <v>143</v>
      </c>
      <c r="C393" s="17">
        <v>-0.18560786148700301</v>
      </c>
      <c r="D393" s="17">
        <v>-0.18233716011031201</v>
      </c>
      <c r="E393" s="17">
        <v>-0.18713276187953001</v>
      </c>
      <c r="F393" s="17"/>
      <c r="G393" s="17">
        <v>9.2797586573405404E-3</v>
      </c>
      <c r="H393" s="17">
        <v>2.57294598839088E-2</v>
      </c>
      <c r="I393" s="17">
        <v>-3.0638659127862101E-2</v>
      </c>
      <c r="J393" s="17">
        <v>-0.162860055559157</v>
      </c>
      <c r="K393" s="17">
        <v>-0.37922738870871497</v>
      </c>
      <c r="L393" s="17">
        <v>-0.49756816722356101</v>
      </c>
      <c r="M393" s="17"/>
      <c r="N393" s="17">
        <v>-9.7921830736119E-2</v>
      </c>
      <c r="O393" s="17">
        <v>-0.180715012141026</v>
      </c>
      <c r="P393" s="17">
        <v>-0.16610420847966401</v>
      </c>
      <c r="Q393" s="17">
        <v>-0.31022047495917598</v>
      </c>
      <c r="R393" s="17"/>
      <c r="S393" s="17">
        <v>0.101719098115936</v>
      </c>
      <c r="T393" s="17">
        <v>-0.29014496490251701</v>
      </c>
      <c r="U393" s="17">
        <v>-0.36565043161934802</v>
      </c>
      <c r="V393" s="17">
        <v>-0.28978698847996198</v>
      </c>
      <c r="W393" s="17">
        <v>-0.205212529835399</v>
      </c>
      <c r="X393" s="17">
        <v>-0.137069164972005</v>
      </c>
      <c r="Y393" s="17">
        <v>-0.26057267759013802</v>
      </c>
      <c r="Z393" s="17">
        <v>-0.12529244365298001</v>
      </c>
      <c r="AA393" s="17">
        <v>-0.13350644872901499</v>
      </c>
      <c r="AB393" s="17">
        <v>-0.34901202045389801</v>
      </c>
      <c r="AC393" s="17"/>
      <c r="AD393" s="17">
        <v>-0.23996965627927799</v>
      </c>
      <c r="AE393" s="17">
        <v>-5.1270407441058E-2</v>
      </c>
      <c r="AF393" s="17">
        <v>-0.361722935506406</v>
      </c>
      <c r="AG393" s="17">
        <v>-0.23077593359583401</v>
      </c>
      <c r="AH393" s="17"/>
      <c r="AI393" s="17">
        <v>-0.192530937772459</v>
      </c>
      <c r="AJ393" s="17">
        <v>-5.8032002741452704E-3</v>
      </c>
      <c r="AK393" s="17">
        <v>-0.40045702839909703</v>
      </c>
      <c r="AL393" s="17"/>
      <c r="AM393" s="17">
        <v>-7.7142626265406994E-2</v>
      </c>
      <c r="AN393" s="17">
        <v>-0.29739859248296702</v>
      </c>
      <c r="AO393" s="17">
        <v>-0.109251435824921</v>
      </c>
      <c r="AP393" s="17"/>
      <c r="AQ393" s="17">
        <v>-0.317593025342017</v>
      </c>
      <c r="AR393" s="17">
        <v>-0.25659113722615701</v>
      </c>
      <c r="AS393" s="17">
        <v>-8.0843209965270599E-2</v>
      </c>
      <c r="AT393" s="17">
        <v>0.145937027429419</v>
      </c>
      <c r="AU393" s="17">
        <v>0.374711985196511</v>
      </c>
    </row>
    <row r="394" spans="2:47" x14ac:dyDescent="0.3">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row>
    <row r="395" spans="2:47" x14ac:dyDescent="0.3">
      <c r="B395" s="6" t="s">
        <v>239</v>
      </c>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row>
    <row r="396" spans="2:47" x14ac:dyDescent="0.3">
      <c r="B396" s="24" t="s">
        <v>79</v>
      </c>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row>
    <row r="397" spans="2:47" x14ac:dyDescent="0.3">
      <c r="B397" t="s">
        <v>228</v>
      </c>
      <c r="C397" s="17">
        <v>0.259383025987725</v>
      </c>
      <c r="D397" s="17">
        <v>0.271110142608321</v>
      </c>
      <c r="E397" s="17">
        <v>0.24852520726118399</v>
      </c>
      <c r="F397" s="17"/>
      <c r="G397" s="17">
        <v>0.33310737588565897</v>
      </c>
      <c r="H397" s="17">
        <v>0.31108354911019398</v>
      </c>
      <c r="I397" s="17">
        <v>0.30731337500753098</v>
      </c>
      <c r="J397" s="17">
        <v>0.27348277807006599</v>
      </c>
      <c r="K397" s="17">
        <v>0.17541271764091601</v>
      </c>
      <c r="L397" s="17">
        <v>0.17553095226391899</v>
      </c>
      <c r="M397" s="17"/>
      <c r="N397" s="17">
        <v>0.31436748549448201</v>
      </c>
      <c r="O397" s="17">
        <v>0.25328198079491199</v>
      </c>
      <c r="P397" s="17">
        <v>0.26204514159814601</v>
      </c>
      <c r="Q397" s="17">
        <v>0.209189895503539</v>
      </c>
      <c r="R397" s="17"/>
      <c r="S397" s="17">
        <v>0.353977987307112</v>
      </c>
      <c r="T397" s="17">
        <v>0.24888550849660099</v>
      </c>
      <c r="U397" s="17">
        <v>0.200809718819626</v>
      </c>
      <c r="V397" s="17">
        <v>0.25133448096821198</v>
      </c>
      <c r="W397" s="17">
        <v>0.268645025279804</v>
      </c>
      <c r="X397" s="17">
        <v>0.290977656328544</v>
      </c>
      <c r="Y397" s="17">
        <v>0.216425965099976</v>
      </c>
      <c r="Z397" s="17">
        <v>0.21275342565316799</v>
      </c>
      <c r="AA397" s="17">
        <v>0.25334151020595103</v>
      </c>
      <c r="AB397" s="17">
        <v>0.178645746389197</v>
      </c>
      <c r="AC397" s="17"/>
      <c r="AD397" s="17">
        <v>0.150144034528883</v>
      </c>
      <c r="AE397" s="17">
        <v>0.35443946231568502</v>
      </c>
      <c r="AF397" s="17">
        <v>0.170016247918056</v>
      </c>
      <c r="AG397" s="17">
        <v>0.21764504067062901</v>
      </c>
      <c r="AH397" s="17"/>
      <c r="AI397" s="17">
        <v>0.18171659373201299</v>
      </c>
      <c r="AJ397" s="17">
        <v>0.341887772900831</v>
      </c>
      <c r="AK397" s="17">
        <v>0.216187037129318</v>
      </c>
      <c r="AL397" s="17"/>
      <c r="AM397" s="17">
        <v>0.377922422721091</v>
      </c>
      <c r="AN397" s="17">
        <v>0.215014025847138</v>
      </c>
      <c r="AO397" s="17">
        <v>0.26124887827182403</v>
      </c>
      <c r="AP397" s="17"/>
      <c r="AQ397" s="17">
        <v>0.23744617827539199</v>
      </c>
      <c r="AR397" s="17">
        <v>0.227058696973853</v>
      </c>
      <c r="AS397" s="17">
        <v>0.29128986568112503</v>
      </c>
      <c r="AT397" s="17">
        <v>0.40417944667013</v>
      </c>
      <c r="AU397" s="17">
        <v>0.31637525747100698</v>
      </c>
    </row>
    <row r="398" spans="2:47" x14ac:dyDescent="0.3">
      <c r="B398" t="s">
        <v>229</v>
      </c>
      <c r="C398" s="17">
        <v>0.46129540795451202</v>
      </c>
      <c r="D398" s="17">
        <v>0.461373924130493</v>
      </c>
      <c r="E398" s="17">
        <v>0.46012780728999497</v>
      </c>
      <c r="F398" s="17"/>
      <c r="G398" s="17">
        <v>0.43525875556453297</v>
      </c>
      <c r="H398" s="17">
        <v>0.40259011155037999</v>
      </c>
      <c r="I398" s="17">
        <v>0.41342469867909099</v>
      </c>
      <c r="J398" s="17">
        <v>0.43924279472920902</v>
      </c>
      <c r="K398" s="17">
        <v>0.49287668202857898</v>
      </c>
      <c r="L398" s="17">
        <v>0.56103339283538001</v>
      </c>
      <c r="M398" s="17"/>
      <c r="N398" s="17">
        <v>0.461337654565454</v>
      </c>
      <c r="O398" s="17">
        <v>0.50325741246100197</v>
      </c>
      <c r="P398" s="17">
        <v>0.42501703312820999</v>
      </c>
      <c r="Q398" s="17">
        <v>0.45088266340411998</v>
      </c>
      <c r="R398" s="17"/>
      <c r="S398" s="17">
        <v>0.36820696053390001</v>
      </c>
      <c r="T398" s="17">
        <v>0.50876858949523196</v>
      </c>
      <c r="U398" s="17">
        <v>0.51763659882286095</v>
      </c>
      <c r="V398" s="17">
        <v>0.41989705992791299</v>
      </c>
      <c r="W398" s="17">
        <v>0.431454564036102</v>
      </c>
      <c r="X398" s="17">
        <v>0.40278391181117801</v>
      </c>
      <c r="Y398" s="17">
        <v>0.49282227660304201</v>
      </c>
      <c r="Z398" s="17">
        <v>0.39833109004419798</v>
      </c>
      <c r="AA398" s="17">
        <v>0.52114525974995496</v>
      </c>
      <c r="AB398" s="17">
        <v>0.60025574185555997</v>
      </c>
      <c r="AC398" s="17"/>
      <c r="AD398" s="17">
        <v>0.53701317650807701</v>
      </c>
      <c r="AE398" s="17">
        <v>0.43039781390140702</v>
      </c>
      <c r="AF398" s="17">
        <v>0.43392834168118499</v>
      </c>
      <c r="AG398" s="17">
        <v>0.46014253615922501</v>
      </c>
      <c r="AH398" s="17"/>
      <c r="AI398" s="17">
        <v>0.52450150905497495</v>
      </c>
      <c r="AJ398" s="17">
        <v>0.44221787215517899</v>
      </c>
      <c r="AK398" s="17">
        <v>0.44175787228170099</v>
      </c>
      <c r="AL398" s="17"/>
      <c r="AM398" s="17">
        <v>0.43796498624708602</v>
      </c>
      <c r="AN398" s="17">
        <v>0.481649627023916</v>
      </c>
      <c r="AO398" s="17">
        <v>0.46567275579665901</v>
      </c>
      <c r="AP398" s="17"/>
      <c r="AQ398" s="17">
        <v>0.460133715490604</v>
      </c>
      <c r="AR398" s="17">
        <v>0.48024847863926301</v>
      </c>
      <c r="AS398" s="17">
        <v>0.46583740259901801</v>
      </c>
      <c r="AT398" s="17">
        <v>0.40995606725503098</v>
      </c>
      <c r="AU398" s="17">
        <v>0.40420372871293703</v>
      </c>
    </row>
    <row r="399" spans="2:47" x14ac:dyDescent="0.3">
      <c r="B399" t="s">
        <v>230</v>
      </c>
      <c r="C399" s="17">
        <v>0.18115795442128199</v>
      </c>
      <c r="D399" s="17">
        <v>0.16368699008700399</v>
      </c>
      <c r="E399" s="17">
        <v>0.19848374160535701</v>
      </c>
      <c r="F399" s="17"/>
      <c r="G399" s="17">
        <v>0.169600485138794</v>
      </c>
      <c r="H399" s="17">
        <v>0.179609448172598</v>
      </c>
      <c r="I399" s="17">
        <v>0.18558271929484599</v>
      </c>
      <c r="J399" s="17">
        <v>0.190005580592954</v>
      </c>
      <c r="K399" s="17">
        <v>0.19803772707599501</v>
      </c>
      <c r="L399" s="17">
        <v>0.16792224631950101</v>
      </c>
      <c r="M399" s="17"/>
      <c r="N399" s="17">
        <v>0.15831467187905801</v>
      </c>
      <c r="O399" s="17">
        <v>0.154024383335363</v>
      </c>
      <c r="P399" s="17">
        <v>0.21198167116242</v>
      </c>
      <c r="Q399" s="17">
        <v>0.198423413382526</v>
      </c>
      <c r="R399" s="17"/>
      <c r="S399" s="17">
        <v>0.17980763610165201</v>
      </c>
      <c r="T399" s="17">
        <v>0.14649912145313199</v>
      </c>
      <c r="U399" s="17">
        <v>0.17219991661600301</v>
      </c>
      <c r="V399" s="17">
        <v>0.21609702442775</v>
      </c>
      <c r="W399" s="17">
        <v>0.19518709816719099</v>
      </c>
      <c r="X399" s="17">
        <v>0.22457675164364799</v>
      </c>
      <c r="Y399" s="17">
        <v>0.19809269725293899</v>
      </c>
      <c r="Z399" s="17">
        <v>0.21662124753636999</v>
      </c>
      <c r="AA399" s="17">
        <v>0.15130785637026201</v>
      </c>
      <c r="AB399" s="17">
        <v>0.13809604566800801</v>
      </c>
      <c r="AC399" s="17"/>
      <c r="AD399" s="17">
        <v>0.22331445422353</v>
      </c>
      <c r="AE399" s="17">
        <v>0.13621477676687299</v>
      </c>
      <c r="AF399" s="17">
        <v>0.2451031693563</v>
      </c>
      <c r="AG399" s="17">
        <v>0.20520350973432799</v>
      </c>
      <c r="AH399" s="17"/>
      <c r="AI399" s="17">
        <v>0.22378097919091799</v>
      </c>
      <c r="AJ399" s="17">
        <v>0.13832619799468299</v>
      </c>
      <c r="AK399" s="17">
        <v>0.216098153415587</v>
      </c>
      <c r="AL399" s="17"/>
      <c r="AM399" s="17">
        <v>0.12288434940488201</v>
      </c>
      <c r="AN399" s="17">
        <v>0.204198073545477</v>
      </c>
      <c r="AO399" s="17">
        <v>0.183042497002356</v>
      </c>
      <c r="AP399" s="17"/>
      <c r="AQ399" s="17">
        <v>0.18561472797706499</v>
      </c>
      <c r="AR399" s="17">
        <v>0.188429307770583</v>
      </c>
      <c r="AS399" s="17">
        <v>0.176285502329354</v>
      </c>
      <c r="AT399" s="17">
        <v>0.12210419043384201</v>
      </c>
      <c r="AU399" s="17">
        <v>0.23264066102446601</v>
      </c>
    </row>
    <row r="400" spans="2:47" x14ac:dyDescent="0.3">
      <c r="B400" t="s">
        <v>231</v>
      </c>
      <c r="C400" s="17">
        <v>3.30695122371139E-2</v>
      </c>
      <c r="D400" s="17">
        <v>3.3371160595267499E-2</v>
      </c>
      <c r="E400" s="17">
        <v>3.2843704294900099E-2</v>
      </c>
      <c r="F400" s="17"/>
      <c r="G400" s="17">
        <v>3.6650842109572201E-2</v>
      </c>
      <c r="H400" s="17">
        <v>6.2836362557988801E-2</v>
      </c>
      <c r="I400" s="17">
        <v>2.7573265522120999E-2</v>
      </c>
      <c r="J400" s="17">
        <v>1.59979039295533E-2</v>
      </c>
      <c r="K400" s="17">
        <v>3.2431404708274297E-2</v>
      </c>
      <c r="L400" s="17">
        <v>2.5419576298135502E-2</v>
      </c>
      <c r="M400" s="17"/>
      <c r="N400" s="17">
        <v>2.33134566037255E-2</v>
      </c>
      <c r="O400" s="17">
        <v>3.4600320288363198E-2</v>
      </c>
      <c r="P400" s="17">
        <v>3.0039719434455301E-2</v>
      </c>
      <c r="Q400" s="17">
        <v>4.5341619858955802E-2</v>
      </c>
      <c r="R400" s="17"/>
      <c r="S400" s="17">
        <v>4.8353820210814601E-2</v>
      </c>
      <c r="T400" s="17">
        <v>1.89753366261932E-2</v>
      </c>
      <c r="U400" s="17">
        <v>3.3398833061974699E-2</v>
      </c>
      <c r="V400" s="17">
        <v>5.5965708943203102E-2</v>
      </c>
      <c r="W400" s="17">
        <v>1.51188701151531E-2</v>
      </c>
      <c r="X400" s="17">
        <v>2.91524916531102E-2</v>
      </c>
      <c r="Y400" s="17">
        <v>5.4126093477390398E-2</v>
      </c>
      <c r="Z400" s="17">
        <v>1.9437667109768301E-2</v>
      </c>
      <c r="AA400" s="17">
        <v>2.32130136977961E-2</v>
      </c>
      <c r="AB400" s="17">
        <v>1.6235560775918201E-2</v>
      </c>
      <c r="AC400" s="17"/>
      <c r="AD400" s="17">
        <v>4.1241899832149299E-2</v>
      </c>
      <c r="AE400" s="17">
        <v>3.0793319396480098E-2</v>
      </c>
      <c r="AF400" s="17">
        <v>5.7303888746642197E-2</v>
      </c>
      <c r="AG400" s="17">
        <v>2.1674417646812799E-2</v>
      </c>
      <c r="AH400" s="17"/>
      <c r="AI400" s="17">
        <v>3.7587139258634397E-2</v>
      </c>
      <c r="AJ400" s="17">
        <v>3.9740606432682103E-2</v>
      </c>
      <c r="AK400" s="17">
        <v>4.9805248920966598E-2</v>
      </c>
      <c r="AL400" s="17"/>
      <c r="AM400" s="17">
        <v>1.32661118573575E-2</v>
      </c>
      <c r="AN400" s="17">
        <v>3.9239666391245598E-2</v>
      </c>
      <c r="AO400" s="17">
        <v>3.9372192289591899E-2</v>
      </c>
      <c r="AP400" s="17"/>
      <c r="AQ400" s="17">
        <v>3.1088142442392198E-2</v>
      </c>
      <c r="AR400" s="17">
        <v>4.36104894493409E-2</v>
      </c>
      <c r="AS400" s="17">
        <v>3.5278521364303601E-2</v>
      </c>
      <c r="AT400" s="17">
        <v>2.94547547069158E-2</v>
      </c>
      <c r="AU400" s="17">
        <v>0</v>
      </c>
    </row>
    <row r="401" spans="2:47" x14ac:dyDescent="0.3">
      <c r="B401" t="s">
        <v>232</v>
      </c>
      <c r="C401" s="17">
        <v>2.4636191490936901E-2</v>
      </c>
      <c r="D401" s="17">
        <v>3.0487053679450399E-2</v>
      </c>
      <c r="E401" s="17">
        <v>1.9006769646430999E-2</v>
      </c>
      <c r="F401" s="17"/>
      <c r="G401" s="17">
        <v>1.63692736151353E-2</v>
      </c>
      <c r="H401" s="17">
        <v>2.8059927216138598E-2</v>
      </c>
      <c r="I401" s="17">
        <v>1.78008360855458E-2</v>
      </c>
      <c r="J401" s="17">
        <v>2.7311743755847901E-2</v>
      </c>
      <c r="K401" s="17">
        <v>2.49090079471521E-2</v>
      </c>
      <c r="L401" s="17">
        <v>3.0483988467749999E-2</v>
      </c>
      <c r="M401" s="17"/>
      <c r="N401" s="17">
        <v>1.6718510629089699E-2</v>
      </c>
      <c r="O401" s="17">
        <v>1.8644935090728201E-2</v>
      </c>
      <c r="P401" s="17">
        <v>3.4455701755548601E-2</v>
      </c>
      <c r="Q401" s="17">
        <v>3.1269748274909102E-2</v>
      </c>
      <c r="R401" s="17"/>
      <c r="S401" s="17">
        <v>2.7433229388250401E-2</v>
      </c>
      <c r="T401" s="17">
        <v>2.5464864384297702E-2</v>
      </c>
      <c r="U401" s="17">
        <v>4.3318463629801802E-2</v>
      </c>
      <c r="V401" s="17">
        <v>2.9078617702264199E-2</v>
      </c>
      <c r="W401" s="17">
        <v>2.3325612069084501E-2</v>
      </c>
      <c r="X401" s="17">
        <v>8.5158525567404497E-3</v>
      </c>
      <c r="Y401" s="17">
        <v>1.8687554580523E-2</v>
      </c>
      <c r="Z401" s="17">
        <v>9.3263869804433699E-2</v>
      </c>
      <c r="AA401" s="17">
        <v>7.3603303858031897E-3</v>
      </c>
      <c r="AB401" s="17">
        <v>0</v>
      </c>
      <c r="AC401" s="17"/>
      <c r="AD401" s="17">
        <v>2.1890031902633601E-2</v>
      </c>
      <c r="AE401" s="17">
        <v>1.8930125959268702E-2</v>
      </c>
      <c r="AF401" s="17">
        <v>6.0430390846711098E-2</v>
      </c>
      <c r="AG401" s="17">
        <v>1.9547889549143101E-2</v>
      </c>
      <c r="AH401" s="17"/>
      <c r="AI401" s="17">
        <v>1.06606612665413E-2</v>
      </c>
      <c r="AJ401" s="17">
        <v>1.7437411064486801E-2</v>
      </c>
      <c r="AK401" s="17">
        <v>5.0444571332750703E-2</v>
      </c>
      <c r="AL401" s="17"/>
      <c r="AM401" s="17">
        <v>1.8020954892135801E-2</v>
      </c>
      <c r="AN401" s="17">
        <v>2.1988575130150199E-2</v>
      </c>
      <c r="AO401" s="17">
        <v>2.7810559237115499E-2</v>
      </c>
      <c r="AP401" s="17"/>
      <c r="AQ401" s="17">
        <v>3.3520165280317801E-2</v>
      </c>
      <c r="AR401" s="17">
        <v>1.2879549821955801E-2</v>
      </c>
      <c r="AS401" s="17">
        <v>1.2638953348164599E-2</v>
      </c>
      <c r="AT401" s="17">
        <v>9.1825977051318997E-3</v>
      </c>
      <c r="AU401" s="17">
        <v>4.6780352791589999E-2</v>
      </c>
    </row>
    <row r="402" spans="2:47" x14ac:dyDescent="0.3">
      <c r="B402" t="s">
        <v>94</v>
      </c>
      <c r="C402" s="17">
        <v>4.0457907908429701E-2</v>
      </c>
      <c r="D402" s="17">
        <v>3.9970728899464597E-2</v>
      </c>
      <c r="E402" s="17">
        <v>4.1012769902132297E-2</v>
      </c>
      <c r="F402" s="17"/>
      <c r="G402" s="17">
        <v>9.0132676863061995E-3</v>
      </c>
      <c r="H402" s="17">
        <v>1.5820601392700199E-2</v>
      </c>
      <c r="I402" s="17">
        <v>4.8305105410865301E-2</v>
      </c>
      <c r="J402" s="17">
        <v>5.3959198922369798E-2</v>
      </c>
      <c r="K402" s="17">
        <v>7.6332460599083996E-2</v>
      </c>
      <c r="L402" s="17">
        <v>3.9609843815314197E-2</v>
      </c>
      <c r="M402" s="17"/>
      <c r="N402" s="17">
        <v>2.5948220828190999E-2</v>
      </c>
      <c r="O402" s="17">
        <v>3.6190968029630899E-2</v>
      </c>
      <c r="P402" s="17">
        <v>3.6460732921220797E-2</v>
      </c>
      <c r="Q402" s="17">
        <v>6.4892659575950598E-2</v>
      </c>
      <c r="R402" s="17"/>
      <c r="S402" s="17">
        <v>2.2220366458271499E-2</v>
      </c>
      <c r="T402" s="17">
        <v>5.1406579544544702E-2</v>
      </c>
      <c r="U402" s="17">
        <v>3.2636469049734197E-2</v>
      </c>
      <c r="V402" s="17">
        <v>2.7627108030658099E-2</v>
      </c>
      <c r="W402" s="17">
        <v>6.6268830332665493E-2</v>
      </c>
      <c r="X402" s="17">
        <v>4.3993336006779897E-2</v>
      </c>
      <c r="Y402" s="17">
        <v>1.9845412986129001E-2</v>
      </c>
      <c r="Z402" s="17">
        <v>5.9592699852062898E-2</v>
      </c>
      <c r="AA402" s="17">
        <v>4.3632029590232102E-2</v>
      </c>
      <c r="AB402" s="17">
        <v>6.6766905311316793E-2</v>
      </c>
      <c r="AC402" s="17"/>
      <c r="AD402" s="17">
        <v>2.6396403004725899E-2</v>
      </c>
      <c r="AE402" s="17">
        <v>2.92245016602861E-2</v>
      </c>
      <c r="AF402" s="17">
        <v>3.3217961451104998E-2</v>
      </c>
      <c r="AG402" s="17">
        <v>7.57866062398629E-2</v>
      </c>
      <c r="AH402" s="17"/>
      <c r="AI402" s="17">
        <v>2.1753117496918401E-2</v>
      </c>
      <c r="AJ402" s="17">
        <v>2.0390139452138599E-2</v>
      </c>
      <c r="AK402" s="17">
        <v>2.5707116919676101E-2</v>
      </c>
      <c r="AL402" s="17"/>
      <c r="AM402" s="17">
        <v>2.9941174877447001E-2</v>
      </c>
      <c r="AN402" s="17">
        <v>3.7910032062073301E-2</v>
      </c>
      <c r="AO402" s="17">
        <v>2.2853117402453101E-2</v>
      </c>
      <c r="AP402" s="17"/>
      <c r="AQ402" s="17">
        <v>5.2197070534229499E-2</v>
      </c>
      <c r="AR402" s="17">
        <v>4.7773477345003597E-2</v>
      </c>
      <c r="AS402" s="17">
        <v>1.86697546780344E-2</v>
      </c>
      <c r="AT402" s="17">
        <v>2.5122943228949399E-2</v>
      </c>
      <c r="AU402" s="17">
        <v>0</v>
      </c>
    </row>
    <row r="403" spans="2:47" x14ac:dyDescent="0.3">
      <c r="B403" t="s">
        <v>233</v>
      </c>
      <c r="C403" s="17">
        <v>0.72067843394223796</v>
      </c>
      <c r="D403" s="17">
        <v>0.73248406673881405</v>
      </c>
      <c r="E403" s="17">
        <v>0.70865301455117902</v>
      </c>
      <c r="F403" s="17"/>
      <c r="G403" s="17">
        <v>0.76836613145019295</v>
      </c>
      <c r="H403" s="17">
        <v>0.71367366066057403</v>
      </c>
      <c r="I403" s="17">
        <v>0.72073807368662202</v>
      </c>
      <c r="J403" s="17">
        <v>0.71272557279927495</v>
      </c>
      <c r="K403" s="17">
        <v>0.66828939966949497</v>
      </c>
      <c r="L403" s="17">
        <v>0.73656434509929902</v>
      </c>
      <c r="M403" s="17"/>
      <c r="N403" s="17">
        <v>0.77570514005993596</v>
      </c>
      <c r="O403" s="17">
        <v>0.75653939325591402</v>
      </c>
      <c r="P403" s="17">
        <v>0.687062174726356</v>
      </c>
      <c r="Q403" s="17">
        <v>0.66007255890765903</v>
      </c>
      <c r="R403" s="17"/>
      <c r="S403" s="17">
        <v>0.72218494784101195</v>
      </c>
      <c r="T403" s="17">
        <v>0.75765409799183203</v>
      </c>
      <c r="U403" s="17">
        <v>0.71844631764248601</v>
      </c>
      <c r="V403" s="17">
        <v>0.67123154089612502</v>
      </c>
      <c r="W403" s="17">
        <v>0.70009958931590599</v>
      </c>
      <c r="X403" s="17">
        <v>0.69376156813972201</v>
      </c>
      <c r="Y403" s="17">
        <v>0.70924824170301803</v>
      </c>
      <c r="Z403" s="17">
        <v>0.61108451569736599</v>
      </c>
      <c r="AA403" s="17">
        <v>0.77448676995590604</v>
      </c>
      <c r="AB403" s="17">
        <v>0.77890148824475702</v>
      </c>
      <c r="AC403" s="17"/>
      <c r="AD403" s="17">
        <v>0.68715721103696104</v>
      </c>
      <c r="AE403" s="17">
        <v>0.78483727621709198</v>
      </c>
      <c r="AF403" s="17">
        <v>0.60394458959924102</v>
      </c>
      <c r="AG403" s="17">
        <v>0.67778757682985302</v>
      </c>
      <c r="AH403" s="17"/>
      <c r="AI403" s="17">
        <v>0.70621810278698804</v>
      </c>
      <c r="AJ403" s="17">
        <v>0.78410564505600999</v>
      </c>
      <c r="AK403" s="17">
        <v>0.65794490941101902</v>
      </c>
      <c r="AL403" s="17"/>
      <c r="AM403" s="17">
        <v>0.81588740896817702</v>
      </c>
      <c r="AN403" s="17">
        <v>0.69666365287105403</v>
      </c>
      <c r="AO403" s="17">
        <v>0.72692163406848298</v>
      </c>
      <c r="AP403" s="17"/>
      <c r="AQ403" s="17">
        <v>0.69757989376599605</v>
      </c>
      <c r="AR403" s="17">
        <v>0.70730717561311596</v>
      </c>
      <c r="AS403" s="17">
        <v>0.75712726828014298</v>
      </c>
      <c r="AT403" s="17">
        <v>0.81413551392516104</v>
      </c>
      <c r="AU403" s="17">
        <v>0.720578986183944</v>
      </c>
    </row>
    <row r="404" spans="2:47" x14ac:dyDescent="0.3">
      <c r="B404" t="s">
        <v>234</v>
      </c>
      <c r="C404" s="17">
        <v>5.77057037280507E-2</v>
      </c>
      <c r="D404" s="17">
        <v>6.3858214274717898E-2</v>
      </c>
      <c r="E404" s="17">
        <v>5.1850473941331097E-2</v>
      </c>
      <c r="F404" s="17"/>
      <c r="G404" s="17">
        <v>5.3020115724707502E-2</v>
      </c>
      <c r="H404" s="17">
        <v>9.0896289774127406E-2</v>
      </c>
      <c r="I404" s="17">
        <v>4.5374101607666702E-2</v>
      </c>
      <c r="J404" s="17">
        <v>4.3309647685401201E-2</v>
      </c>
      <c r="K404" s="17">
        <v>5.7340412655426401E-2</v>
      </c>
      <c r="L404" s="17">
        <v>5.5903564765885497E-2</v>
      </c>
      <c r="M404" s="17"/>
      <c r="N404" s="17">
        <v>4.0031967232815303E-2</v>
      </c>
      <c r="O404" s="17">
        <v>5.3245255379091402E-2</v>
      </c>
      <c r="P404" s="17">
        <v>6.4495421190003996E-2</v>
      </c>
      <c r="Q404" s="17">
        <v>7.6611368133865002E-2</v>
      </c>
      <c r="R404" s="17"/>
      <c r="S404" s="17">
        <v>7.5787049599065098E-2</v>
      </c>
      <c r="T404" s="17">
        <v>4.4440201010490898E-2</v>
      </c>
      <c r="U404" s="17">
        <v>7.6717296691776501E-2</v>
      </c>
      <c r="V404" s="17">
        <v>8.5044326645467294E-2</v>
      </c>
      <c r="W404" s="17">
        <v>3.8444482184237599E-2</v>
      </c>
      <c r="X404" s="17">
        <v>3.7668344209850699E-2</v>
      </c>
      <c r="Y404" s="17">
        <v>7.2813648057913405E-2</v>
      </c>
      <c r="Z404" s="17">
        <v>0.112701536914202</v>
      </c>
      <c r="AA404" s="17">
        <v>3.05733440835993E-2</v>
      </c>
      <c r="AB404" s="17">
        <v>1.6235560775918201E-2</v>
      </c>
      <c r="AC404" s="17"/>
      <c r="AD404" s="17">
        <v>6.3131931734782903E-2</v>
      </c>
      <c r="AE404" s="17">
        <v>4.9723445355748797E-2</v>
      </c>
      <c r="AF404" s="17">
        <v>0.117734279593353</v>
      </c>
      <c r="AG404" s="17">
        <v>4.1222307195955897E-2</v>
      </c>
      <c r="AH404" s="17"/>
      <c r="AI404" s="17">
        <v>4.8247800525175702E-2</v>
      </c>
      <c r="AJ404" s="17">
        <v>5.7178017497168901E-2</v>
      </c>
      <c r="AK404" s="17">
        <v>0.100249820253717</v>
      </c>
      <c r="AL404" s="17"/>
      <c r="AM404" s="17">
        <v>3.1287066749493303E-2</v>
      </c>
      <c r="AN404" s="17">
        <v>6.1228241521395797E-2</v>
      </c>
      <c r="AO404" s="17">
        <v>6.7182751526707496E-2</v>
      </c>
      <c r="AP404" s="17"/>
      <c r="AQ404" s="17">
        <v>6.4608307722710007E-2</v>
      </c>
      <c r="AR404" s="17">
        <v>5.6490039271296699E-2</v>
      </c>
      <c r="AS404" s="17">
        <v>4.79174747124681E-2</v>
      </c>
      <c r="AT404" s="17">
        <v>3.8637352412047701E-2</v>
      </c>
      <c r="AU404" s="17">
        <v>4.6780352791589999E-2</v>
      </c>
    </row>
    <row r="405" spans="2:47" x14ac:dyDescent="0.3">
      <c r="B405" t="s">
        <v>143</v>
      </c>
      <c r="C405" s="17">
        <v>0.66297273021418701</v>
      </c>
      <c r="D405" s="17">
        <v>0.668625852464096</v>
      </c>
      <c r="E405" s="17">
        <v>0.656802540609848</v>
      </c>
      <c r="F405" s="17"/>
      <c r="G405" s="17">
        <v>0.71534601572548495</v>
      </c>
      <c r="H405" s="17">
        <v>0.62277737088644702</v>
      </c>
      <c r="I405" s="17">
        <v>0.67536397207895604</v>
      </c>
      <c r="J405" s="17">
        <v>0.66941592511387404</v>
      </c>
      <c r="K405" s="17">
        <v>0.61094898701406897</v>
      </c>
      <c r="L405" s="17">
        <v>0.68066078033341304</v>
      </c>
      <c r="M405" s="17"/>
      <c r="N405" s="17">
        <v>0.73567317282712097</v>
      </c>
      <c r="O405" s="17">
        <v>0.70329413787682304</v>
      </c>
      <c r="P405" s="17">
        <v>0.62256675353635205</v>
      </c>
      <c r="Q405" s="17">
        <v>0.58346119077379399</v>
      </c>
      <c r="R405" s="17"/>
      <c r="S405" s="17">
        <v>0.64639789824194605</v>
      </c>
      <c r="T405" s="17">
        <v>0.71321389698134097</v>
      </c>
      <c r="U405" s="17">
        <v>0.64172902095071005</v>
      </c>
      <c r="V405" s="17">
        <v>0.58618721425065801</v>
      </c>
      <c r="W405" s="17">
        <v>0.66165510713166897</v>
      </c>
      <c r="X405" s="17">
        <v>0.65609322392987102</v>
      </c>
      <c r="Y405" s="17">
        <v>0.63643459364510502</v>
      </c>
      <c r="Z405" s="17">
        <v>0.49838297878316401</v>
      </c>
      <c r="AA405" s="17">
        <v>0.74391342587230702</v>
      </c>
      <c r="AB405" s="17">
        <v>0.76266592746883899</v>
      </c>
      <c r="AC405" s="17"/>
      <c r="AD405" s="17">
        <v>0.62402527930217799</v>
      </c>
      <c r="AE405" s="17">
        <v>0.73511383086134297</v>
      </c>
      <c r="AF405" s="17">
        <v>0.48621031000588799</v>
      </c>
      <c r="AG405" s="17">
        <v>0.63656526963389704</v>
      </c>
      <c r="AH405" s="17"/>
      <c r="AI405" s="17">
        <v>0.65797030226181197</v>
      </c>
      <c r="AJ405" s="17">
        <v>0.72692762755884099</v>
      </c>
      <c r="AK405" s="17">
        <v>0.55769508915730204</v>
      </c>
      <c r="AL405" s="17"/>
      <c r="AM405" s="17">
        <v>0.78460034221868402</v>
      </c>
      <c r="AN405" s="17">
        <v>0.63543541134965797</v>
      </c>
      <c r="AO405" s="17">
        <v>0.65973888254177604</v>
      </c>
      <c r="AP405" s="17"/>
      <c r="AQ405" s="17">
        <v>0.63297158604328596</v>
      </c>
      <c r="AR405" s="17">
        <v>0.65081713634182004</v>
      </c>
      <c r="AS405" s="17">
        <v>0.709209793567675</v>
      </c>
      <c r="AT405" s="17">
        <v>0.77549816151311302</v>
      </c>
      <c r="AU405" s="17">
        <v>0.67379863339235402</v>
      </c>
    </row>
    <row r="406" spans="2:47" x14ac:dyDescent="0.3">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row>
    <row r="407" spans="2:47" x14ac:dyDescent="0.3">
      <c r="B407" s="6" t="s">
        <v>240</v>
      </c>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row>
    <row r="408" spans="2:47" x14ac:dyDescent="0.3">
      <c r="B408" s="24" t="s">
        <v>79</v>
      </c>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row>
    <row r="409" spans="2:47" x14ac:dyDescent="0.3">
      <c r="B409" t="s">
        <v>228</v>
      </c>
      <c r="C409" s="17">
        <v>8.93831643827563E-2</v>
      </c>
      <c r="D409" s="17">
        <v>0.117938246356946</v>
      </c>
      <c r="E409" s="17">
        <v>6.1846312450478898E-2</v>
      </c>
      <c r="F409" s="17"/>
      <c r="G409" s="17">
        <v>0.141077364047174</v>
      </c>
      <c r="H409" s="17">
        <v>0.18085733974192</v>
      </c>
      <c r="I409" s="17">
        <v>0.10957953084374</v>
      </c>
      <c r="J409" s="17">
        <v>5.25261115761246E-2</v>
      </c>
      <c r="K409" s="17">
        <v>3.1144252293387999E-2</v>
      </c>
      <c r="L409" s="17">
        <v>3.4344860617906897E-2</v>
      </c>
      <c r="M409" s="17"/>
      <c r="N409" s="17">
        <v>0.126318104832045</v>
      </c>
      <c r="O409" s="17">
        <v>8.4469077132221099E-2</v>
      </c>
      <c r="P409" s="17">
        <v>0.10207803511934201</v>
      </c>
      <c r="Q409" s="17">
        <v>4.1351679791430701E-2</v>
      </c>
      <c r="R409" s="17"/>
      <c r="S409" s="17">
        <v>0.153899356048808</v>
      </c>
      <c r="T409" s="17">
        <v>7.4012140783713404E-2</v>
      </c>
      <c r="U409" s="17">
        <v>5.6870929183402801E-2</v>
      </c>
      <c r="V409" s="17">
        <v>7.1424992127130396E-2</v>
      </c>
      <c r="W409" s="17">
        <v>2.8835172473346E-2</v>
      </c>
      <c r="X409" s="17">
        <v>0.10045406445737599</v>
      </c>
      <c r="Y409" s="17">
        <v>9.7191728665834295E-2</v>
      </c>
      <c r="Z409" s="17">
        <v>0.16381049522934499</v>
      </c>
      <c r="AA409" s="17">
        <v>9.3635823316384995E-2</v>
      </c>
      <c r="AB409" s="17">
        <v>1.5651581304091999E-2</v>
      </c>
      <c r="AC409" s="17"/>
      <c r="AD409" s="17">
        <v>7.5900644136910694E-2</v>
      </c>
      <c r="AE409" s="17">
        <v>0.124592871991123</v>
      </c>
      <c r="AF409" s="17">
        <v>6.0849079453407E-2</v>
      </c>
      <c r="AG409" s="17">
        <v>3.4845461893243598E-2</v>
      </c>
      <c r="AH409" s="17"/>
      <c r="AI409" s="17">
        <v>7.2059728299461501E-2</v>
      </c>
      <c r="AJ409" s="17">
        <v>0.15157371078547099</v>
      </c>
      <c r="AK409" s="17">
        <v>8.0183569268752905E-2</v>
      </c>
      <c r="AL409" s="17"/>
      <c r="AM409" s="17">
        <v>8.5661347558103507E-2</v>
      </c>
      <c r="AN409" s="17">
        <v>4.9057975259449098E-2</v>
      </c>
      <c r="AO409" s="17">
        <v>0.157396622631646</v>
      </c>
      <c r="AP409" s="17"/>
      <c r="AQ409" s="17">
        <v>4.6339288627990499E-2</v>
      </c>
      <c r="AR409" s="17">
        <v>6.1132605013310103E-2</v>
      </c>
      <c r="AS409" s="17">
        <v>0.115449932020986</v>
      </c>
      <c r="AT409" s="17">
        <v>0.26103251318432602</v>
      </c>
      <c r="AU409" s="17">
        <v>7.5930100202455497E-2</v>
      </c>
    </row>
    <row r="410" spans="2:47" x14ac:dyDescent="0.3">
      <c r="B410" t="s">
        <v>229</v>
      </c>
      <c r="C410" s="17">
        <v>0.19581313833192801</v>
      </c>
      <c r="D410" s="17">
        <v>0.21083819331430001</v>
      </c>
      <c r="E410" s="17">
        <v>0.181625277203985</v>
      </c>
      <c r="F410" s="17"/>
      <c r="G410" s="17">
        <v>0.21242763947254301</v>
      </c>
      <c r="H410" s="17">
        <v>0.28716912753984097</v>
      </c>
      <c r="I410" s="17">
        <v>0.23625110115786499</v>
      </c>
      <c r="J410" s="17">
        <v>0.189399292861371</v>
      </c>
      <c r="K410" s="17">
        <v>8.9558201542768404E-2</v>
      </c>
      <c r="L410" s="17">
        <v>0.15520309917532399</v>
      </c>
      <c r="M410" s="17"/>
      <c r="N410" s="17">
        <v>0.25651642993121399</v>
      </c>
      <c r="O410" s="17">
        <v>0.19752665866551</v>
      </c>
      <c r="P410" s="17">
        <v>0.160719761626757</v>
      </c>
      <c r="Q410" s="17">
        <v>0.16326995652496401</v>
      </c>
      <c r="R410" s="17"/>
      <c r="S410" s="17">
        <v>0.23614828922812101</v>
      </c>
      <c r="T410" s="17">
        <v>0.15024678305338399</v>
      </c>
      <c r="U410" s="17">
        <v>0.19919185745155399</v>
      </c>
      <c r="V410" s="17">
        <v>0.18961749832541</v>
      </c>
      <c r="W410" s="17">
        <v>0.22305429088245801</v>
      </c>
      <c r="X410" s="17">
        <v>0.20678739523499301</v>
      </c>
      <c r="Y410" s="17">
        <v>0.14429793922388501</v>
      </c>
      <c r="Z410" s="17">
        <v>0.13722539736139899</v>
      </c>
      <c r="AA410" s="17">
        <v>0.24317749426473301</v>
      </c>
      <c r="AB410" s="17">
        <v>0.173592914689991</v>
      </c>
      <c r="AC410" s="17"/>
      <c r="AD410" s="17">
        <v>0.16093389448281101</v>
      </c>
      <c r="AE410" s="17">
        <v>0.24140537573325399</v>
      </c>
      <c r="AF410" s="17">
        <v>0.21530560325380099</v>
      </c>
      <c r="AG410" s="17">
        <v>0.14290805389477601</v>
      </c>
      <c r="AH410" s="17"/>
      <c r="AI410" s="17">
        <v>0.19940823149251999</v>
      </c>
      <c r="AJ410" s="17">
        <v>0.25063410165556699</v>
      </c>
      <c r="AK410" s="17">
        <v>0.18317254656486301</v>
      </c>
      <c r="AL410" s="17"/>
      <c r="AM410" s="17">
        <v>0.20443619972984001</v>
      </c>
      <c r="AN410" s="17">
        <v>0.17130834993813299</v>
      </c>
      <c r="AO410" s="17">
        <v>0.24134953534523401</v>
      </c>
      <c r="AP410" s="17"/>
      <c r="AQ410" s="17">
        <v>0.13526008111718699</v>
      </c>
      <c r="AR410" s="17">
        <v>0.17737669498487799</v>
      </c>
      <c r="AS410" s="17">
        <v>0.28486538396039102</v>
      </c>
      <c r="AT410" s="17">
        <v>0.20350354521248501</v>
      </c>
      <c r="AU410" s="17">
        <v>0.43521663075970801</v>
      </c>
    </row>
    <row r="411" spans="2:47" x14ac:dyDescent="0.3">
      <c r="B411" t="s">
        <v>230</v>
      </c>
      <c r="C411" s="17">
        <v>0.21867378404988599</v>
      </c>
      <c r="D411" s="17">
        <v>0.22939907433293</v>
      </c>
      <c r="E411" s="17">
        <v>0.20870594656484001</v>
      </c>
      <c r="F411" s="17"/>
      <c r="G411" s="17">
        <v>0.19695577188886301</v>
      </c>
      <c r="H411" s="17">
        <v>0.18948937386466499</v>
      </c>
      <c r="I411" s="17">
        <v>0.21555785253801099</v>
      </c>
      <c r="J411" s="17">
        <v>0.26180899695492399</v>
      </c>
      <c r="K411" s="17">
        <v>0.25289917286480101</v>
      </c>
      <c r="L411" s="17">
        <v>0.20105425362587601</v>
      </c>
      <c r="M411" s="17"/>
      <c r="N411" s="17">
        <v>0.18829367671921901</v>
      </c>
      <c r="O411" s="17">
        <v>0.24983964668955</v>
      </c>
      <c r="P411" s="17">
        <v>0.23231088433899</v>
      </c>
      <c r="Q411" s="17">
        <v>0.21144463024834201</v>
      </c>
      <c r="R411" s="17"/>
      <c r="S411" s="17">
        <v>0.22925049027088701</v>
      </c>
      <c r="T411" s="17">
        <v>0.21956809763318</v>
      </c>
      <c r="U411" s="17">
        <v>0.18227569141191899</v>
      </c>
      <c r="V411" s="17">
        <v>0.20976868503075599</v>
      </c>
      <c r="W411" s="17">
        <v>0.183470955160079</v>
      </c>
      <c r="X411" s="17">
        <v>0.181730790432235</v>
      </c>
      <c r="Y411" s="17">
        <v>0.220604566772723</v>
      </c>
      <c r="Z411" s="17">
        <v>0.29932137789837798</v>
      </c>
      <c r="AA411" s="17">
        <v>0.245034293442111</v>
      </c>
      <c r="AB411" s="17">
        <v>0.25073421669413298</v>
      </c>
      <c r="AC411" s="17"/>
      <c r="AD411" s="17">
        <v>0.261632951738894</v>
      </c>
      <c r="AE411" s="17">
        <v>0.16840004756975599</v>
      </c>
      <c r="AF411" s="17">
        <v>0.26580092949379602</v>
      </c>
      <c r="AG411" s="17">
        <v>0.22226790128917701</v>
      </c>
      <c r="AH411" s="17"/>
      <c r="AI411" s="17">
        <v>0.244916817098282</v>
      </c>
      <c r="AJ411" s="17">
        <v>0.16598736103516701</v>
      </c>
      <c r="AK411" s="17">
        <v>0.24691904911104301</v>
      </c>
      <c r="AL411" s="17"/>
      <c r="AM411" s="17">
        <v>0.17928481395850401</v>
      </c>
      <c r="AN411" s="17">
        <v>0.25094009984426702</v>
      </c>
      <c r="AO411" s="17">
        <v>0.22726941005422699</v>
      </c>
      <c r="AP411" s="17"/>
      <c r="AQ411" s="17">
        <v>0.22637585638657401</v>
      </c>
      <c r="AR411" s="17">
        <v>0.216585566464357</v>
      </c>
      <c r="AS411" s="17">
        <v>0.19907314099314399</v>
      </c>
      <c r="AT411" s="17">
        <v>0.21183137767707899</v>
      </c>
      <c r="AU411" s="17">
        <v>0.16138715586354699</v>
      </c>
    </row>
    <row r="412" spans="2:47" x14ac:dyDescent="0.3">
      <c r="B412" t="s">
        <v>231</v>
      </c>
      <c r="C412" s="17">
        <v>0.254870030971247</v>
      </c>
      <c r="D412" s="17">
        <v>0.226278228912796</v>
      </c>
      <c r="E412" s="17">
        <v>0.28111401895172899</v>
      </c>
      <c r="F412" s="17"/>
      <c r="G412" s="17">
        <v>0.24145969115326801</v>
      </c>
      <c r="H412" s="17">
        <v>0.18333779632734601</v>
      </c>
      <c r="I412" s="17">
        <v>0.225660962689678</v>
      </c>
      <c r="J412" s="17">
        <v>0.23385137644999601</v>
      </c>
      <c r="K412" s="17">
        <v>0.326409299153122</v>
      </c>
      <c r="L412" s="17">
        <v>0.31387735190141602</v>
      </c>
      <c r="M412" s="17"/>
      <c r="N412" s="17">
        <v>0.21970463663950099</v>
      </c>
      <c r="O412" s="17">
        <v>0.27261441202533498</v>
      </c>
      <c r="P412" s="17">
        <v>0.26354309024846601</v>
      </c>
      <c r="Q412" s="17">
        <v>0.263982097478693</v>
      </c>
      <c r="R412" s="17"/>
      <c r="S412" s="17">
        <v>0.206843742802547</v>
      </c>
      <c r="T412" s="17">
        <v>0.26704294424346098</v>
      </c>
      <c r="U412" s="17">
        <v>0.24866442269335001</v>
      </c>
      <c r="V412" s="17">
        <v>0.27165721294946299</v>
      </c>
      <c r="W412" s="17">
        <v>0.25214351473897201</v>
      </c>
      <c r="X412" s="17">
        <v>0.28164075319764098</v>
      </c>
      <c r="Y412" s="17">
        <v>0.27064362957059002</v>
      </c>
      <c r="Z412" s="17">
        <v>0.28218534003523799</v>
      </c>
      <c r="AA412" s="17">
        <v>0.24646002966356301</v>
      </c>
      <c r="AB412" s="17">
        <v>0.26439234452358201</v>
      </c>
      <c r="AC412" s="17"/>
      <c r="AD412" s="17">
        <v>0.20296994887987799</v>
      </c>
      <c r="AE412" s="17">
        <v>0.258107414254025</v>
      </c>
      <c r="AF412" s="17">
        <v>0.24209741374528199</v>
      </c>
      <c r="AG412" s="17">
        <v>0.31100711865120001</v>
      </c>
      <c r="AH412" s="17"/>
      <c r="AI412" s="17">
        <v>0.22856407284133001</v>
      </c>
      <c r="AJ412" s="17">
        <v>0.26336411194210602</v>
      </c>
      <c r="AK412" s="17">
        <v>0.22228182141276001</v>
      </c>
      <c r="AL412" s="17"/>
      <c r="AM412" s="17">
        <v>0.28987588366755401</v>
      </c>
      <c r="AN412" s="17">
        <v>0.28295162624032599</v>
      </c>
      <c r="AO412" s="17">
        <v>0.192692190661263</v>
      </c>
      <c r="AP412" s="17"/>
      <c r="AQ412" s="17">
        <v>0.26890810612504601</v>
      </c>
      <c r="AR412" s="17">
        <v>0.286510761594166</v>
      </c>
      <c r="AS412" s="17">
        <v>0.22297085041224199</v>
      </c>
      <c r="AT412" s="17">
        <v>0.19226697822591701</v>
      </c>
      <c r="AU412" s="17">
        <v>8.8444246588039802E-2</v>
      </c>
    </row>
    <row r="413" spans="2:47" x14ac:dyDescent="0.3">
      <c r="B413" t="s">
        <v>232</v>
      </c>
      <c r="C413" s="17">
        <v>0.19165521432854701</v>
      </c>
      <c r="D413" s="17">
        <v>0.17061334751589599</v>
      </c>
      <c r="E413" s="17">
        <v>0.21246848331690599</v>
      </c>
      <c r="F413" s="17"/>
      <c r="G413" s="17">
        <v>0.17069610454685999</v>
      </c>
      <c r="H413" s="17">
        <v>0.14202289592572001</v>
      </c>
      <c r="I413" s="17">
        <v>0.166480589713351</v>
      </c>
      <c r="J413" s="17">
        <v>0.198788089434975</v>
      </c>
      <c r="K413" s="17">
        <v>0.205070922680894</v>
      </c>
      <c r="L413" s="17">
        <v>0.25097930990972001</v>
      </c>
      <c r="M413" s="17"/>
      <c r="N413" s="17">
        <v>0.18043481942547299</v>
      </c>
      <c r="O413" s="17">
        <v>0.14558443573924801</v>
      </c>
      <c r="P413" s="17">
        <v>0.195088532713139</v>
      </c>
      <c r="Q413" s="17">
        <v>0.24424472288104199</v>
      </c>
      <c r="R413" s="17"/>
      <c r="S413" s="17">
        <v>0.13980714444523101</v>
      </c>
      <c r="T413" s="17">
        <v>0.238330120546043</v>
      </c>
      <c r="U413" s="17">
        <v>0.235112861938509</v>
      </c>
      <c r="V413" s="17">
        <v>0.238923963915254</v>
      </c>
      <c r="W413" s="17">
        <v>0.248052642093193</v>
      </c>
      <c r="X413" s="17">
        <v>0.15854906519703399</v>
      </c>
      <c r="Y413" s="17">
        <v>0.23768849309682899</v>
      </c>
      <c r="Z413" s="17">
        <v>7.6763580211345203E-2</v>
      </c>
      <c r="AA413" s="17">
        <v>0.126470905947068</v>
      </c>
      <c r="AB413" s="17">
        <v>0.204915556212309</v>
      </c>
      <c r="AC413" s="17"/>
      <c r="AD413" s="17">
        <v>0.25294649752929999</v>
      </c>
      <c r="AE413" s="17">
        <v>0.17887802157482</v>
      </c>
      <c r="AF413" s="17">
        <v>0.18037933424936201</v>
      </c>
      <c r="AG413" s="17">
        <v>0.18120087630822301</v>
      </c>
      <c r="AH413" s="17"/>
      <c r="AI413" s="17">
        <v>0.223396765637487</v>
      </c>
      <c r="AJ413" s="17">
        <v>0.14853242849576501</v>
      </c>
      <c r="AK413" s="17">
        <v>0.22375499701160201</v>
      </c>
      <c r="AL413" s="17"/>
      <c r="AM413" s="17">
        <v>0.192134392585882</v>
      </c>
      <c r="AN413" s="17">
        <v>0.20470022050425099</v>
      </c>
      <c r="AO413" s="17">
        <v>0.15205533337666099</v>
      </c>
      <c r="AP413" s="17"/>
      <c r="AQ413" s="17">
        <v>0.25034297231614799</v>
      </c>
      <c r="AR413" s="17">
        <v>0.209039410723315</v>
      </c>
      <c r="AS413" s="17">
        <v>0.14663899045127099</v>
      </c>
      <c r="AT413" s="17">
        <v>0.10740016760884501</v>
      </c>
      <c r="AU413" s="17">
        <v>0.19885657787591099</v>
      </c>
    </row>
    <row r="414" spans="2:47" x14ac:dyDescent="0.3">
      <c r="B414" t="s">
        <v>94</v>
      </c>
      <c r="C414" s="17">
        <v>4.9604667935635102E-2</v>
      </c>
      <c r="D414" s="17">
        <v>4.4932909567130398E-2</v>
      </c>
      <c r="E414" s="17">
        <v>5.4239961512061001E-2</v>
      </c>
      <c r="F414" s="17"/>
      <c r="G414" s="17">
        <v>3.7383428891292203E-2</v>
      </c>
      <c r="H414" s="17">
        <v>1.7123466600507901E-2</v>
      </c>
      <c r="I414" s="17">
        <v>4.6469963057356498E-2</v>
      </c>
      <c r="J414" s="17">
        <v>6.3626132722609002E-2</v>
      </c>
      <c r="K414" s="17">
        <v>9.49181514650278E-2</v>
      </c>
      <c r="L414" s="17">
        <v>4.4541124769755802E-2</v>
      </c>
      <c r="M414" s="17"/>
      <c r="N414" s="17">
        <v>2.8732332452548699E-2</v>
      </c>
      <c r="O414" s="17">
        <v>4.9965769748136497E-2</v>
      </c>
      <c r="P414" s="17">
        <v>4.6259695953305903E-2</v>
      </c>
      <c r="Q414" s="17">
        <v>7.5706913075529195E-2</v>
      </c>
      <c r="R414" s="17"/>
      <c r="S414" s="17">
        <v>3.40509772044051E-2</v>
      </c>
      <c r="T414" s="17">
        <v>5.0799913740219402E-2</v>
      </c>
      <c r="U414" s="17">
        <v>7.7884237321264704E-2</v>
      </c>
      <c r="V414" s="17">
        <v>1.86076476519875E-2</v>
      </c>
      <c r="W414" s="17">
        <v>6.4443424651950895E-2</v>
      </c>
      <c r="X414" s="17">
        <v>7.08379314807219E-2</v>
      </c>
      <c r="Y414" s="17">
        <v>2.9573642670138699E-2</v>
      </c>
      <c r="Z414" s="17">
        <v>4.0693809264294299E-2</v>
      </c>
      <c r="AA414" s="17">
        <v>4.5221453366139197E-2</v>
      </c>
      <c r="AB414" s="17">
        <v>9.0713386575892896E-2</v>
      </c>
      <c r="AC414" s="17"/>
      <c r="AD414" s="17">
        <v>4.5616063232206398E-2</v>
      </c>
      <c r="AE414" s="17">
        <v>2.86162688770219E-2</v>
      </c>
      <c r="AF414" s="17">
        <v>3.5567639804351799E-2</v>
      </c>
      <c r="AG414" s="17">
        <v>0.107770587963381</v>
      </c>
      <c r="AH414" s="17"/>
      <c r="AI414" s="17">
        <v>3.16543846309187E-2</v>
      </c>
      <c r="AJ414" s="17">
        <v>1.9908286085924699E-2</v>
      </c>
      <c r="AK414" s="17">
        <v>4.3688016630978398E-2</v>
      </c>
      <c r="AL414" s="17"/>
      <c r="AM414" s="17">
        <v>4.8607362500117303E-2</v>
      </c>
      <c r="AN414" s="17">
        <v>4.1041728213574297E-2</v>
      </c>
      <c r="AO414" s="17">
        <v>2.9236907930969398E-2</v>
      </c>
      <c r="AP414" s="17"/>
      <c r="AQ414" s="17">
        <v>7.2773695427054697E-2</v>
      </c>
      <c r="AR414" s="17">
        <v>4.9354961219974902E-2</v>
      </c>
      <c r="AS414" s="17">
        <v>3.1001702161966401E-2</v>
      </c>
      <c r="AT414" s="17">
        <v>2.3965418091347598E-2</v>
      </c>
      <c r="AU414" s="17">
        <v>4.0165288710337997E-2</v>
      </c>
    </row>
    <row r="415" spans="2:47" x14ac:dyDescent="0.3">
      <c r="B415" t="s">
        <v>233</v>
      </c>
      <c r="C415" s="17">
        <v>0.28519630271468499</v>
      </c>
      <c r="D415" s="17">
        <v>0.32877643967124598</v>
      </c>
      <c r="E415" s="17">
        <v>0.243471589654464</v>
      </c>
      <c r="F415" s="17"/>
      <c r="G415" s="17">
        <v>0.35350500351971698</v>
      </c>
      <c r="H415" s="17">
        <v>0.468026467281761</v>
      </c>
      <c r="I415" s="17">
        <v>0.34583063200160502</v>
      </c>
      <c r="J415" s="17">
        <v>0.241925404437495</v>
      </c>
      <c r="K415" s="17">
        <v>0.12070245383615601</v>
      </c>
      <c r="L415" s="17">
        <v>0.189547959793231</v>
      </c>
      <c r="M415" s="17"/>
      <c r="N415" s="17">
        <v>0.38283453476325902</v>
      </c>
      <c r="O415" s="17">
        <v>0.28199573579773102</v>
      </c>
      <c r="P415" s="17">
        <v>0.26279779674609899</v>
      </c>
      <c r="Q415" s="17">
        <v>0.20462163631639499</v>
      </c>
      <c r="R415" s="17"/>
      <c r="S415" s="17">
        <v>0.39004764527692898</v>
      </c>
      <c r="T415" s="17">
        <v>0.224258923837097</v>
      </c>
      <c r="U415" s="17">
        <v>0.25606278663495702</v>
      </c>
      <c r="V415" s="17">
        <v>0.26104249045254002</v>
      </c>
      <c r="W415" s="17">
        <v>0.25188946335580398</v>
      </c>
      <c r="X415" s="17">
        <v>0.30724145969236899</v>
      </c>
      <c r="Y415" s="17">
        <v>0.24148966788971901</v>
      </c>
      <c r="Z415" s="17">
        <v>0.30103589259074398</v>
      </c>
      <c r="AA415" s="17">
        <v>0.33681331758111799</v>
      </c>
      <c r="AB415" s="17">
        <v>0.189244495994083</v>
      </c>
      <c r="AC415" s="17"/>
      <c r="AD415" s="17">
        <v>0.23683453861972201</v>
      </c>
      <c r="AE415" s="17">
        <v>0.365998247724377</v>
      </c>
      <c r="AF415" s="17">
        <v>0.276154682707208</v>
      </c>
      <c r="AG415" s="17">
        <v>0.17775351578801901</v>
      </c>
      <c r="AH415" s="17"/>
      <c r="AI415" s="17">
        <v>0.27146795979198202</v>
      </c>
      <c r="AJ415" s="17">
        <v>0.40220781244103798</v>
      </c>
      <c r="AK415" s="17">
        <v>0.26335611583361601</v>
      </c>
      <c r="AL415" s="17"/>
      <c r="AM415" s="17">
        <v>0.29009754728794301</v>
      </c>
      <c r="AN415" s="17">
        <v>0.22036632519758201</v>
      </c>
      <c r="AO415" s="17">
        <v>0.39874615797688001</v>
      </c>
      <c r="AP415" s="17"/>
      <c r="AQ415" s="17">
        <v>0.18159936974517801</v>
      </c>
      <c r="AR415" s="17">
        <v>0.23850929999818801</v>
      </c>
      <c r="AS415" s="17">
        <v>0.40031531598137698</v>
      </c>
      <c r="AT415" s="17">
        <v>0.464536058396811</v>
      </c>
      <c r="AU415" s="17">
        <v>0.51114673096216401</v>
      </c>
    </row>
    <row r="416" spans="2:47" x14ac:dyDescent="0.3">
      <c r="B416" t="s">
        <v>234</v>
      </c>
      <c r="C416" s="17">
        <v>0.44652524529979498</v>
      </c>
      <c r="D416" s="17">
        <v>0.39689157642869299</v>
      </c>
      <c r="E416" s="17">
        <v>0.49358250226863498</v>
      </c>
      <c r="F416" s="17"/>
      <c r="G416" s="17">
        <v>0.412155795700128</v>
      </c>
      <c r="H416" s="17">
        <v>0.32536069225306602</v>
      </c>
      <c r="I416" s="17">
        <v>0.392141552403028</v>
      </c>
      <c r="J416" s="17">
        <v>0.43263946588497099</v>
      </c>
      <c r="K416" s="17">
        <v>0.531480221834015</v>
      </c>
      <c r="L416" s="17">
        <v>0.56485666181113703</v>
      </c>
      <c r="M416" s="17"/>
      <c r="N416" s="17">
        <v>0.40013945606497298</v>
      </c>
      <c r="O416" s="17">
        <v>0.41819884776458299</v>
      </c>
      <c r="P416" s="17">
        <v>0.45863162296160498</v>
      </c>
      <c r="Q416" s="17">
        <v>0.50822682035973399</v>
      </c>
      <c r="R416" s="17"/>
      <c r="S416" s="17">
        <v>0.34665088724777898</v>
      </c>
      <c r="T416" s="17">
        <v>0.50537306478950395</v>
      </c>
      <c r="U416" s="17">
        <v>0.48377728463185898</v>
      </c>
      <c r="V416" s="17">
        <v>0.51058117686471605</v>
      </c>
      <c r="W416" s="17">
        <v>0.50019615683216501</v>
      </c>
      <c r="X416" s="17">
        <v>0.44018981839467403</v>
      </c>
      <c r="Y416" s="17">
        <v>0.50833212266741801</v>
      </c>
      <c r="Z416" s="17">
        <v>0.35894892024658398</v>
      </c>
      <c r="AA416" s="17">
        <v>0.37293093561063101</v>
      </c>
      <c r="AB416" s="17">
        <v>0.46930790073589101</v>
      </c>
      <c r="AC416" s="17"/>
      <c r="AD416" s="17">
        <v>0.455916446409178</v>
      </c>
      <c r="AE416" s="17">
        <v>0.43698543582884503</v>
      </c>
      <c r="AF416" s="17">
        <v>0.42247674799464402</v>
      </c>
      <c r="AG416" s="17">
        <v>0.49220799495942302</v>
      </c>
      <c r="AH416" s="17"/>
      <c r="AI416" s="17">
        <v>0.45196083847881702</v>
      </c>
      <c r="AJ416" s="17">
        <v>0.41189654043787</v>
      </c>
      <c r="AK416" s="17">
        <v>0.44603681842436199</v>
      </c>
      <c r="AL416" s="17"/>
      <c r="AM416" s="17">
        <v>0.48201027625343601</v>
      </c>
      <c r="AN416" s="17">
        <v>0.48765184674457701</v>
      </c>
      <c r="AO416" s="17">
        <v>0.34474752403792402</v>
      </c>
      <c r="AP416" s="17"/>
      <c r="AQ416" s="17">
        <v>0.519251078441193</v>
      </c>
      <c r="AR416" s="17">
        <v>0.495550172317481</v>
      </c>
      <c r="AS416" s="17">
        <v>0.36960984086351301</v>
      </c>
      <c r="AT416" s="17">
        <v>0.299667145834763</v>
      </c>
      <c r="AU416" s="17">
        <v>0.287300824463951</v>
      </c>
    </row>
    <row r="417" spans="2:47" x14ac:dyDescent="0.3">
      <c r="B417" t="s">
        <v>143</v>
      </c>
      <c r="C417" s="17">
        <v>-0.16132894258510999</v>
      </c>
      <c r="D417" s="17">
        <v>-6.8115136757446598E-2</v>
      </c>
      <c r="E417" s="17">
        <v>-0.25011091261417201</v>
      </c>
      <c r="F417" s="17"/>
      <c r="G417" s="17">
        <v>-5.8650792180410798E-2</v>
      </c>
      <c r="H417" s="17">
        <v>0.14266577502869501</v>
      </c>
      <c r="I417" s="17">
        <v>-4.63109204014234E-2</v>
      </c>
      <c r="J417" s="17">
        <v>-0.19071406144747599</v>
      </c>
      <c r="K417" s="17">
        <v>-0.41077776799785898</v>
      </c>
      <c r="L417" s="17">
        <v>-0.375308702017906</v>
      </c>
      <c r="M417" s="17"/>
      <c r="N417" s="17">
        <v>-1.7304921301713901E-2</v>
      </c>
      <c r="O417" s="17">
        <v>-0.136203111966852</v>
      </c>
      <c r="P417" s="17">
        <v>-0.19583382621550699</v>
      </c>
      <c r="Q417" s="17">
        <v>-0.30360518404333903</v>
      </c>
      <c r="R417" s="17"/>
      <c r="S417" s="17">
        <v>4.3396758029150502E-2</v>
      </c>
      <c r="T417" s="17">
        <v>-0.281114140952406</v>
      </c>
      <c r="U417" s="17">
        <v>-0.22771449799690199</v>
      </c>
      <c r="V417" s="17">
        <v>-0.249538686412176</v>
      </c>
      <c r="W417" s="17">
        <v>-0.248306693476361</v>
      </c>
      <c r="X417" s="17">
        <v>-0.13294835870230501</v>
      </c>
      <c r="Y417" s="17">
        <v>-0.26684245477769902</v>
      </c>
      <c r="Z417" s="17">
        <v>-5.7913027655839701E-2</v>
      </c>
      <c r="AA417" s="17">
        <v>-3.6117618029513097E-2</v>
      </c>
      <c r="AB417" s="17">
        <v>-0.28006340474180802</v>
      </c>
      <c r="AC417" s="17"/>
      <c r="AD417" s="17">
        <v>-0.21908190778945699</v>
      </c>
      <c r="AE417" s="17">
        <v>-7.0987188104468094E-2</v>
      </c>
      <c r="AF417" s="17">
        <v>-0.14632206528743599</v>
      </c>
      <c r="AG417" s="17">
        <v>-0.31445447917140401</v>
      </c>
      <c r="AH417" s="17"/>
      <c r="AI417" s="17">
        <v>-0.180492878686836</v>
      </c>
      <c r="AJ417" s="17">
        <v>-9.6887279968320694E-3</v>
      </c>
      <c r="AK417" s="17">
        <v>-0.18268070259074601</v>
      </c>
      <c r="AL417" s="17"/>
      <c r="AM417" s="17">
        <v>-0.191912728965493</v>
      </c>
      <c r="AN417" s="17">
        <v>-0.26728552154699498</v>
      </c>
      <c r="AO417" s="17">
        <v>5.3998633938956202E-2</v>
      </c>
      <c r="AP417" s="17"/>
      <c r="AQ417" s="17">
        <v>-0.33765170869601502</v>
      </c>
      <c r="AR417" s="17">
        <v>-0.25704087231929301</v>
      </c>
      <c r="AS417" s="17">
        <v>3.0705475117864301E-2</v>
      </c>
      <c r="AT417" s="17">
        <v>0.164868912562049</v>
      </c>
      <c r="AU417" s="17">
        <v>0.22384590649821301</v>
      </c>
    </row>
    <row r="418" spans="2:47" x14ac:dyDescent="0.3">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row>
    <row r="419" spans="2:47" x14ac:dyDescent="0.3">
      <c r="B419" s="6" t="s">
        <v>241</v>
      </c>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row>
    <row r="420" spans="2:47" x14ac:dyDescent="0.3">
      <c r="B420" s="24" t="s">
        <v>79</v>
      </c>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row>
    <row r="421" spans="2:47" x14ac:dyDescent="0.3">
      <c r="B421" t="s">
        <v>228</v>
      </c>
      <c r="C421" s="17">
        <v>5.0010276260668701E-2</v>
      </c>
      <c r="D421" s="17">
        <v>5.7622713277645198E-2</v>
      </c>
      <c r="E421" s="17">
        <v>4.2722329905880402E-2</v>
      </c>
      <c r="F421" s="17"/>
      <c r="G421" s="17">
        <v>7.3320330271267706E-2</v>
      </c>
      <c r="H421" s="17">
        <v>9.6842248783116897E-2</v>
      </c>
      <c r="I421" s="17">
        <v>8.6069561317927701E-2</v>
      </c>
      <c r="J421" s="17">
        <v>3.1175743187997498E-2</v>
      </c>
      <c r="K421" s="17">
        <v>1.25554096014595E-2</v>
      </c>
      <c r="L421" s="17">
        <v>8.2394462825500399E-3</v>
      </c>
      <c r="M421" s="17"/>
      <c r="N421" s="17">
        <v>7.0147651217229906E-2</v>
      </c>
      <c r="O421" s="17">
        <v>3.2123780352910698E-2</v>
      </c>
      <c r="P421" s="17">
        <v>7.6114673404627103E-2</v>
      </c>
      <c r="Q421" s="17">
        <v>2.48922030901811E-2</v>
      </c>
      <c r="R421" s="17"/>
      <c r="S421" s="17">
        <v>0.10973970050526601</v>
      </c>
      <c r="T421" s="17">
        <v>5.2146520836915601E-2</v>
      </c>
      <c r="U421" s="17">
        <v>1.89327924593246E-2</v>
      </c>
      <c r="V421" s="17">
        <v>4.6280788672547098E-2</v>
      </c>
      <c r="W421" s="17">
        <v>3.1392372798116297E-2</v>
      </c>
      <c r="X421" s="17">
        <v>5.5794269709510402E-2</v>
      </c>
      <c r="Y421" s="17">
        <v>0</v>
      </c>
      <c r="Z421" s="17">
        <v>9.4398465206944795E-2</v>
      </c>
      <c r="AA421" s="17">
        <v>4.6790429617767103E-2</v>
      </c>
      <c r="AB421" s="17">
        <v>0</v>
      </c>
      <c r="AC421" s="17"/>
      <c r="AD421" s="17">
        <v>4.2140109374435498E-2</v>
      </c>
      <c r="AE421" s="17">
        <v>6.7244498795395596E-2</v>
      </c>
      <c r="AF421" s="17">
        <v>2.66137258194411E-2</v>
      </c>
      <c r="AG421" s="17">
        <v>1.39223573472679E-2</v>
      </c>
      <c r="AH421" s="17"/>
      <c r="AI421" s="17">
        <v>5.5526974910414299E-2</v>
      </c>
      <c r="AJ421" s="17">
        <v>7.7842457134281201E-2</v>
      </c>
      <c r="AK421" s="17">
        <v>2.8884244042603799E-2</v>
      </c>
      <c r="AL421" s="17"/>
      <c r="AM421" s="17">
        <v>3.2051327696815402E-2</v>
      </c>
      <c r="AN421" s="17">
        <v>3.8328631575613899E-2</v>
      </c>
      <c r="AO421" s="17">
        <v>8.5360946462349499E-2</v>
      </c>
      <c r="AP421" s="17"/>
      <c r="AQ421" s="17">
        <v>3.9840976400211899E-2</v>
      </c>
      <c r="AR421" s="17">
        <v>2.0710994923937399E-2</v>
      </c>
      <c r="AS421" s="17">
        <v>5.1928279248835502E-2</v>
      </c>
      <c r="AT421" s="17">
        <v>0.11585718818908899</v>
      </c>
      <c r="AU421" s="17">
        <v>0.12058544470787699</v>
      </c>
    </row>
    <row r="422" spans="2:47" x14ac:dyDescent="0.3">
      <c r="B422" t="s">
        <v>229</v>
      </c>
      <c r="C422" s="17">
        <v>0.14316665015736099</v>
      </c>
      <c r="D422" s="17">
        <v>0.162320693941923</v>
      </c>
      <c r="E422" s="17">
        <v>0.124864190171071</v>
      </c>
      <c r="F422" s="17"/>
      <c r="G422" s="17">
        <v>0.22280617364836</v>
      </c>
      <c r="H422" s="17">
        <v>0.27389921755834301</v>
      </c>
      <c r="I422" s="17">
        <v>0.14773211756896301</v>
      </c>
      <c r="J422" s="17">
        <v>9.7374018011556596E-2</v>
      </c>
      <c r="K422" s="17">
        <v>5.6409894182471901E-2</v>
      </c>
      <c r="L422" s="17">
        <v>7.7138556850176204E-2</v>
      </c>
      <c r="M422" s="17"/>
      <c r="N422" s="17">
        <v>0.18504332944997601</v>
      </c>
      <c r="O422" s="17">
        <v>0.18037823436005901</v>
      </c>
      <c r="P422" s="17">
        <v>0.110963445531536</v>
      </c>
      <c r="Q422" s="17">
        <v>8.6573365338292296E-2</v>
      </c>
      <c r="R422" s="17"/>
      <c r="S422" s="17">
        <v>0.18647205060178201</v>
      </c>
      <c r="T422" s="17">
        <v>0.11654937177744699</v>
      </c>
      <c r="U422" s="17">
        <v>0.11961653185193601</v>
      </c>
      <c r="V422" s="17">
        <v>0.122825229063979</v>
      </c>
      <c r="W422" s="17">
        <v>6.1885254513867997E-2</v>
      </c>
      <c r="X422" s="17">
        <v>0.16767902164788601</v>
      </c>
      <c r="Y422" s="17">
        <v>0.188180796203298</v>
      </c>
      <c r="Z422" s="17">
        <v>0.139244708186506</v>
      </c>
      <c r="AA422" s="17">
        <v>0.19328090308430801</v>
      </c>
      <c r="AB422" s="17">
        <v>5.5536346864191802E-2</v>
      </c>
      <c r="AC422" s="17"/>
      <c r="AD422" s="17">
        <v>0.112944447813158</v>
      </c>
      <c r="AE422" s="17">
        <v>0.19901096678385799</v>
      </c>
      <c r="AF422" s="17">
        <v>0.117989903785388</v>
      </c>
      <c r="AG422" s="17">
        <v>8.9889425671667703E-2</v>
      </c>
      <c r="AH422" s="17"/>
      <c r="AI422" s="17">
        <v>0.11507233598658</v>
      </c>
      <c r="AJ422" s="17">
        <v>0.24348265201347499</v>
      </c>
      <c r="AK422" s="17">
        <v>7.1911592478514905E-2</v>
      </c>
      <c r="AL422" s="17"/>
      <c r="AM422" s="17">
        <v>0.14277973138087499</v>
      </c>
      <c r="AN422" s="17">
        <v>0.125612864887375</v>
      </c>
      <c r="AO422" s="17">
        <v>0.18119706834465499</v>
      </c>
      <c r="AP422" s="17"/>
      <c r="AQ422" s="17">
        <v>7.2023290714565105E-2</v>
      </c>
      <c r="AR422" s="17">
        <v>0.12972558514702201</v>
      </c>
      <c r="AS422" s="17">
        <v>0.207712468829758</v>
      </c>
      <c r="AT422" s="17">
        <v>0.231565805778884</v>
      </c>
      <c r="AU422" s="17">
        <v>0.32256607844583202</v>
      </c>
    </row>
    <row r="423" spans="2:47" x14ac:dyDescent="0.3">
      <c r="B423" t="s">
        <v>230</v>
      </c>
      <c r="C423" s="17">
        <v>0.15206782305177999</v>
      </c>
      <c r="D423" s="17">
        <v>0.163267457203503</v>
      </c>
      <c r="E423" s="17">
        <v>0.14150460788792499</v>
      </c>
      <c r="F423" s="17"/>
      <c r="G423" s="17">
        <v>0.12922002976497399</v>
      </c>
      <c r="H423" s="17">
        <v>0.16539068699325399</v>
      </c>
      <c r="I423" s="17">
        <v>0.173512310933919</v>
      </c>
      <c r="J423" s="17">
        <v>0.13759516460808499</v>
      </c>
      <c r="K423" s="17">
        <v>0.14181134091422701</v>
      </c>
      <c r="L423" s="17">
        <v>0.15765117842322099</v>
      </c>
      <c r="M423" s="17"/>
      <c r="N423" s="17">
        <v>0.146028865188744</v>
      </c>
      <c r="O423" s="17">
        <v>0.14089180782393501</v>
      </c>
      <c r="P423" s="17">
        <v>0.17593539235430999</v>
      </c>
      <c r="Q423" s="17">
        <v>0.14827249890104999</v>
      </c>
      <c r="R423" s="17"/>
      <c r="S423" s="17">
        <v>0.18791415247357199</v>
      </c>
      <c r="T423" s="17">
        <v>0.14384228399926399</v>
      </c>
      <c r="U423" s="17">
        <v>0.118783173280577</v>
      </c>
      <c r="V423" s="17">
        <v>0.13211730702459701</v>
      </c>
      <c r="W423" s="17">
        <v>0.20429291418571599</v>
      </c>
      <c r="X423" s="17">
        <v>0.15860866131751</v>
      </c>
      <c r="Y423" s="17">
        <v>0.15407455329202899</v>
      </c>
      <c r="Z423" s="17">
        <v>0.19616327760791899</v>
      </c>
      <c r="AA423" s="17">
        <v>0.132668728546321</v>
      </c>
      <c r="AB423" s="17">
        <v>8.0935169056664702E-2</v>
      </c>
      <c r="AC423" s="17"/>
      <c r="AD423" s="17">
        <v>0.179434458829274</v>
      </c>
      <c r="AE423" s="17">
        <v>0.149138422388578</v>
      </c>
      <c r="AF423" s="17">
        <v>0.11400817828920901</v>
      </c>
      <c r="AG423" s="17">
        <v>0.16925215338985</v>
      </c>
      <c r="AH423" s="17"/>
      <c r="AI423" s="17">
        <v>0.20658122689337799</v>
      </c>
      <c r="AJ423" s="17">
        <v>0.13893689798657199</v>
      </c>
      <c r="AK423" s="17">
        <v>0.111710378796847</v>
      </c>
      <c r="AL423" s="17"/>
      <c r="AM423" s="17">
        <v>0.150826845761977</v>
      </c>
      <c r="AN423" s="17">
        <v>0.16989891650771999</v>
      </c>
      <c r="AO423" s="17">
        <v>0.14850793426946199</v>
      </c>
      <c r="AP423" s="17"/>
      <c r="AQ423" s="17">
        <v>0.16285773416381</v>
      </c>
      <c r="AR423" s="17">
        <v>0.14809831178639599</v>
      </c>
      <c r="AS423" s="17">
        <v>0.149618456709183</v>
      </c>
      <c r="AT423" s="17">
        <v>0.15362658674205801</v>
      </c>
      <c r="AU423" s="17">
        <v>0.172970826484349</v>
      </c>
    </row>
    <row r="424" spans="2:47" x14ac:dyDescent="0.3">
      <c r="B424" t="s">
        <v>231</v>
      </c>
      <c r="C424" s="17">
        <v>0.27810637637513103</v>
      </c>
      <c r="D424" s="17">
        <v>0.28529897625934197</v>
      </c>
      <c r="E424" s="17">
        <v>0.27168806920578598</v>
      </c>
      <c r="F424" s="17"/>
      <c r="G424" s="17">
        <v>0.186579304337924</v>
      </c>
      <c r="H424" s="17">
        <v>0.23778040275807899</v>
      </c>
      <c r="I424" s="17">
        <v>0.28257746225730501</v>
      </c>
      <c r="J424" s="17">
        <v>0.28199213606143397</v>
      </c>
      <c r="K424" s="17">
        <v>0.29000687763308702</v>
      </c>
      <c r="L424" s="17">
        <v>0.35604293373439599</v>
      </c>
      <c r="M424" s="17"/>
      <c r="N424" s="17">
        <v>0.28805582799398699</v>
      </c>
      <c r="O424" s="17">
        <v>0.29692146824701998</v>
      </c>
      <c r="P424" s="17">
        <v>0.23855462360099799</v>
      </c>
      <c r="Q424" s="17">
        <v>0.28426178147325598</v>
      </c>
      <c r="R424" s="17"/>
      <c r="S424" s="17">
        <v>0.20130383161221799</v>
      </c>
      <c r="T424" s="17">
        <v>0.31759465727474101</v>
      </c>
      <c r="U424" s="17">
        <v>0.25920977794927103</v>
      </c>
      <c r="V424" s="17">
        <v>0.28378691218372598</v>
      </c>
      <c r="W424" s="17">
        <v>0.28257633592811898</v>
      </c>
      <c r="X424" s="17">
        <v>0.21732865670057799</v>
      </c>
      <c r="Y424" s="17">
        <v>0.32317094293920701</v>
      </c>
      <c r="Z424" s="17">
        <v>0.34155824170604498</v>
      </c>
      <c r="AA424" s="17">
        <v>0.28797566998006902</v>
      </c>
      <c r="AB424" s="17">
        <v>0.36971603022592803</v>
      </c>
      <c r="AC424" s="17"/>
      <c r="AD424" s="17">
        <v>0.29120368733407598</v>
      </c>
      <c r="AE424" s="17">
        <v>0.24050717067721999</v>
      </c>
      <c r="AF424" s="17">
        <v>0.28523536706330099</v>
      </c>
      <c r="AG424" s="17">
        <v>0.29920958557090899</v>
      </c>
      <c r="AH424" s="17"/>
      <c r="AI424" s="17">
        <v>0.28092042518922</v>
      </c>
      <c r="AJ424" s="17">
        <v>0.219248305688028</v>
      </c>
      <c r="AK424" s="17">
        <v>0.28676700280720802</v>
      </c>
      <c r="AL424" s="17"/>
      <c r="AM424" s="17">
        <v>0.27105112699039402</v>
      </c>
      <c r="AN424" s="17">
        <v>0.30147037246445801</v>
      </c>
      <c r="AO424" s="17">
        <v>0.25335339720330402</v>
      </c>
      <c r="AP424" s="17"/>
      <c r="AQ424" s="17">
        <v>0.26977525743370101</v>
      </c>
      <c r="AR424" s="17">
        <v>0.28498231342951302</v>
      </c>
      <c r="AS424" s="17">
        <v>0.265538971422284</v>
      </c>
      <c r="AT424" s="17">
        <v>0.26545465782109501</v>
      </c>
      <c r="AU424" s="17">
        <v>0.185021072486031</v>
      </c>
    </row>
    <row r="425" spans="2:47" x14ac:dyDescent="0.3">
      <c r="B425" t="s">
        <v>232</v>
      </c>
      <c r="C425" s="17">
        <v>0.33386755731430001</v>
      </c>
      <c r="D425" s="17">
        <v>0.30182544143518197</v>
      </c>
      <c r="E425" s="17">
        <v>0.36362075154970103</v>
      </c>
      <c r="F425" s="17"/>
      <c r="G425" s="17">
        <v>0.37906089429116802</v>
      </c>
      <c r="H425" s="17">
        <v>0.199114412975783</v>
      </c>
      <c r="I425" s="17">
        <v>0.27569818598007201</v>
      </c>
      <c r="J425" s="17">
        <v>0.39325293939443201</v>
      </c>
      <c r="K425" s="17">
        <v>0.42947665602935597</v>
      </c>
      <c r="L425" s="17">
        <v>0.34737599562287402</v>
      </c>
      <c r="M425" s="17"/>
      <c r="N425" s="17">
        <v>0.28946487583980901</v>
      </c>
      <c r="O425" s="17">
        <v>0.31333779750704499</v>
      </c>
      <c r="P425" s="17">
        <v>0.34933956409387601</v>
      </c>
      <c r="Q425" s="17">
        <v>0.387981476902728</v>
      </c>
      <c r="R425" s="17"/>
      <c r="S425" s="17">
        <v>0.27589604690976399</v>
      </c>
      <c r="T425" s="17">
        <v>0.33145099225760399</v>
      </c>
      <c r="U425" s="17">
        <v>0.45330027505107301</v>
      </c>
      <c r="V425" s="17">
        <v>0.37874795545755602</v>
      </c>
      <c r="W425" s="17">
        <v>0.36733421622491402</v>
      </c>
      <c r="X425" s="17">
        <v>0.33058287430578998</v>
      </c>
      <c r="Y425" s="17">
        <v>0.31443743061861401</v>
      </c>
      <c r="Z425" s="17">
        <v>0.20856295219290799</v>
      </c>
      <c r="AA425" s="17">
        <v>0.29385383078007599</v>
      </c>
      <c r="AB425" s="17">
        <v>0.41042213372566</v>
      </c>
      <c r="AC425" s="17"/>
      <c r="AD425" s="17">
        <v>0.33926876921954502</v>
      </c>
      <c r="AE425" s="17">
        <v>0.30528254322626303</v>
      </c>
      <c r="AF425" s="17">
        <v>0.43607130411820599</v>
      </c>
      <c r="AG425" s="17">
        <v>0.35230849793116498</v>
      </c>
      <c r="AH425" s="17"/>
      <c r="AI425" s="17">
        <v>0.31653798340348399</v>
      </c>
      <c r="AJ425" s="17">
        <v>0.29088515210007798</v>
      </c>
      <c r="AK425" s="17">
        <v>0.47042487524992699</v>
      </c>
      <c r="AL425" s="17"/>
      <c r="AM425" s="17">
        <v>0.351999340669162</v>
      </c>
      <c r="AN425" s="17">
        <v>0.33178836633486702</v>
      </c>
      <c r="AO425" s="17">
        <v>0.31447200182153701</v>
      </c>
      <c r="AP425" s="17"/>
      <c r="AQ425" s="17">
        <v>0.39595466781266198</v>
      </c>
      <c r="AR425" s="17">
        <v>0.38144230115086403</v>
      </c>
      <c r="AS425" s="17">
        <v>0.28382803927410499</v>
      </c>
      <c r="AT425" s="17">
        <v>0.20953034337752599</v>
      </c>
      <c r="AU425" s="17">
        <v>0.19885657787591099</v>
      </c>
    </row>
    <row r="426" spans="2:47" x14ac:dyDescent="0.3">
      <c r="B426" t="s">
        <v>94</v>
      </c>
      <c r="C426" s="17">
        <v>4.2781316840759198E-2</v>
      </c>
      <c r="D426" s="17">
        <v>2.9664717882404001E-2</v>
      </c>
      <c r="E426" s="17">
        <v>5.56000512796367E-2</v>
      </c>
      <c r="F426" s="17"/>
      <c r="G426" s="17">
        <v>9.0132676863061995E-3</v>
      </c>
      <c r="H426" s="17">
        <v>2.69730309314236E-2</v>
      </c>
      <c r="I426" s="17">
        <v>3.44103619418131E-2</v>
      </c>
      <c r="J426" s="17">
        <v>5.8609998736494501E-2</v>
      </c>
      <c r="K426" s="17">
        <v>6.9739821639399097E-2</v>
      </c>
      <c r="L426" s="17">
        <v>5.3551889086781601E-2</v>
      </c>
      <c r="M426" s="17"/>
      <c r="N426" s="17">
        <v>2.1259450310253301E-2</v>
      </c>
      <c r="O426" s="17">
        <v>3.6346911709030497E-2</v>
      </c>
      <c r="P426" s="17">
        <v>4.9092301014651799E-2</v>
      </c>
      <c r="Q426" s="17">
        <v>6.8018674294493098E-2</v>
      </c>
      <c r="R426" s="17"/>
      <c r="S426" s="17">
        <v>3.8674217897397702E-2</v>
      </c>
      <c r="T426" s="17">
        <v>3.8416173854028499E-2</v>
      </c>
      <c r="U426" s="17">
        <v>3.0157449407818601E-2</v>
      </c>
      <c r="V426" s="17">
        <v>3.6241807597595002E-2</v>
      </c>
      <c r="W426" s="17">
        <v>5.2518906349266703E-2</v>
      </c>
      <c r="X426" s="17">
        <v>7.0006516318724593E-2</v>
      </c>
      <c r="Y426" s="17">
        <v>2.0136276946850998E-2</v>
      </c>
      <c r="Z426" s="17">
        <v>2.0072355099676201E-2</v>
      </c>
      <c r="AA426" s="17">
        <v>4.5430437991459197E-2</v>
      </c>
      <c r="AB426" s="17">
        <v>8.3390320127555498E-2</v>
      </c>
      <c r="AC426" s="17"/>
      <c r="AD426" s="17">
        <v>3.5008527429511903E-2</v>
      </c>
      <c r="AE426" s="17">
        <v>3.8816398128685599E-2</v>
      </c>
      <c r="AF426" s="17">
        <v>2.00815209244544E-2</v>
      </c>
      <c r="AG426" s="17">
        <v>7.5417980089140302E-2</v>
      </c>
      <c r="AH426" s="17"/>
      <c r="AI426" s="17">
        <v>2.5361053616923802E-2</v>
      </c>
      <c r="AJ426" s="17">
        <v>2.9604535077566399E-2</v>
      </c>
      <c r="AK426" s="17">
        <v>3.0301906624900302E-2</v>
      </c>
      <c r="AL426" s="17"/>
      <c r="AM426" s="17">
        <v>5.1291627500777301E-2</v>
      </c>
      <c r="AN426" s="17">
        <v>3.2900848229966799E-2</v>
      </c>
      <c r="AO426" s="17">
        <v>1.7108651898692401E-2</v>
      </c>
      <c r="AP426" s="17"/>
      <c r="AQ426" s="17">
        <v>5.9548073475049298E-2</v>
      </c>
      <c r="AR426" s="17">
        <v>3.5040493562267697E-2</v>
      </c>
      <c r="AS426" s="17">
        <v>4.1373784515833498E-2</v>
      </c>
      <c r="AT426" s="17">
        <v>2.3965418091347598E-2</v>
      </c>
      <c r="AU426" s="17">
        <v>0</v>
      </c>
    </row>
    <row r="427" spans="2:47" x14ac:dyDescent="0.3">
      <c r="B427" t="s">
        <v>233</v>
      </c>
      <c r="C427" s="17">
        <v>0.193176926418029</v>
      </c>
      <c r="D427" s="17">
        <v>0.21994340721956801</v>
      </c>
      <c r="E427" s="17">
        <v>0.16758652007695099</v>
      </c>
      <c r="F427" s="17"/>
      <c r="G427" s="17">
        <v>0.29612650391962803</v>
      </c>
      <c r="H427" s="17">
        <v>0.37074146634145999</v>
      </c>
      <c r="I427" s="17">
        <v>0.23380167888689099</v>
      </c>
      <c r="J427" s="17">
        <v>0.128549761199554</v>
      </c>
      <c r="K427" s="17">
        <v>6.8965303783931398E-2</v>
      </c>
      <c r="L427" s="17">
        <v>8.5378003132726199E-2</v>
      </c>
      <c r="M427" s="17"/>
      <c r="N427" s="17">
        <v>0.25519098066720602</v>
      </c>
      <c r="O427" s="17">
        <v>0.21250201471297001</v>
      </c>
      <c r="P427" s="17">
        <v>0.187078118936163</v>
      </c>
      <c r="Q427" s="17">
        <v>0.11146556842847299</v>
      </c>
      <c r="R427" s="17"/>
      <c r="S427" s="17">
        <v>0.296211751107048</v>
      </c>
      <c r="T427" s="17">
        <v>0.16869589261436199</v>
      </c>
      <c r="U427" s="17">
        <v>0.13854932431125999</v>
      </c>
      <c r="V427" s="17">
        <v>0.169106017736526</v>
      </c>
      <c r="W427" s="17">
        <v>9.3277627311984204E-2</v>
      </c>
      <c r="X427" s="17">
        <v>0.22347329135739699</v>
      </c>
      <c r="Y427" s="17">
        <v>0.188180796203298</v>
      </c>
      <c r="Z427" s="17">
        <v>0.233643173393451</v>
      </c>
      <c r="AA427" s="17">
        <v>0.24007133270207501</v>
      </c>
      <c r="AB427" s="17">
        <v>5.5536346864191802E-2</v>
      </c>
      <c r="AC427" s="17"/>
      <c r="AD427" s="17">
        <v>0.15508455718759301</v>
      </c>
      <c r="AE427" s="17">
        <v>0.266255465579254</v>
      </c>
      <c r="AF427" s="17">
        <v>0.144603629604829</v>
      </c>
      <c r="AG427" s="17">
        <v>0.103811783018936</v>
      </c>
      <c r="AH427" s="17"/>
      <c r="AI427" s="17">
        <v>0.17059931089699401</v>
      </c>
      <c r="AJ427" s="17">
        <v>0.32132510914775603</v>
      </c>
      <c r="AK427" s="17">
        <v>0.10079583652111899</v>
      </c>
      <c r="AL427" s="17"/>
      <c r="AM427" s="17">
        <v>0.17483105907769</v>
      </c>
      <c r="AN427" s="17">
        <v>0.163941496462989</v>
      </c>
      <c r="AO427" s="17">
        <v>0.26655801480700397</v>
      </c>
      <c r="AP427" s="17"/>
      <c r="AQ427" s="17">
        <v>0.111864267114777</v>
      </c>
      <c r="AR427" s="17">
        <v>0.150436580070959</v>
      </c>
      <c r="AS427" s="17">
        <v>0.259640748078594</v>
      </c>
      <c r="AT427" s="17">
        <v>0.34742299396797299</v>
      </c>
      <c r="AU427" s="17">
        <v>0.44315152315370898</v>
      </c>
    </row>
    <row r="428" spans="2:47" x14ac:dyDescent="0.3">
      <c r="B428" t="s">
        <v>234</v>
      </c>
      <c r="C428" s="17">
        <v>0.61197393368943098</v>
      </c>
      <c r="D428" s="17">
        <v>0.58712441769452495</v>
      </c>
      <c r="E428" s="17">
        <v>0.635308820755487</v>
      </c>
      <c r="F428" s="17"/>
      <c r="G428" s="17">
        <v>0.56564019862909198</v>
      </c>
      <c r="H428" s="17">
        <v>0.43689481573386202</v>
      </c>
      <c r="I428" s="17">
        <v>0.55827564823737696</v>
      </c>
      <c r="J428" s="17">
        <v>0.67524507545586598</v>
      </c>
      <c r="K428" s="17">
        <v>0.719483533662443</v>
      </c>
      <c r="L428" s="17">
        <v>0.70341892935727102</v>
      </c>
      <c r="M428" s="17"/>
      <c r="N428" s="17">
        <v>0.57752070383379595</v>
      </c>
      <c r="O428" s="17">
        <v>0.61025926575406497</v>
      </c>
      <c r="P428" s="17">
        <v>0.587894187694875</v>
      </c>
      <c r="Q428" s="17">
        <v>0.67224325837598398</v>
      </c>
      <c r="R428" s="17"/>
      <c r="S428" s="17">
        <v>0.47719987852198198</v>
      </c>
      <c r="T428" s="17">
        <v>0.649045649532345</v>
      </c>
      <c r="U428" s="17">
        <v>0.71251005300034398</v>
      </c>
      <c r="V428" s="17">
        <v>0.662534867641282</v>
      </c>
      <c r="W428" s="17">
        <v>0.64991055215303295</v>
      </c>
      <c r="X428" s="17">
        <v>0.54791153100636802</v>
      </c>
      <c r="Y428" s="17">
        <v>0.63760837355782096</v>
      </c>
      <c r="Z428" s="17">
        <v>0.55012119389895298</v>
      </c>
      <c r="AA428" s="17">
        <v>0.58182950076014595</v>
      </c>
      <c r="AB428" s="17">
        <v>0.78013816395158797</v>
      </c>
      <c r="AC428" s="17"/>
      <c r="AD428" s="17">
        <v>0.63047245655362105</v>
      </c>
      <c r="AE428" s="17">
        <v>0.54578971390348197</v>
      </c>
      <c r="AF428" s="17">
        <v>0.72130667118150704</v>
      </c>
      <c r="AG428" s="17">
        <v>0.65151808350207396</v>
      </c>
      <c r="AH428" s="17"/>
      <c r="AI428" s="17">
        <v>0.59745840859270305</v>
      </c>
      <c r="AJ428" s="17">
        <v>0.51013345778810504</v>
      </c>
      <c r="AK428" s="17">
        <v>0.75719187805713395</v>
      </c>
      <c r="AL428" s="17"/>
      <c r="AM428" s="17">
        <v>0.62305046765955596</v>
      </c>
      <c r="AN428" s="17">
        <v>0.63325873879932504</v>
      </c>
      <c r="AO428" s="17">
        <v>0.56782539902484097</v>
      </c>
      <c r="AP428" s="17"/>
      <c r="AQ428" s="17">
        <v>0.66572992524636299</v>
      </c>
      <c r="AR428" s="17">
        <v>0.66642461458037705</v>
      </c>
      <c r="AS428" s="17">
        <v>0.54936701069638905</v>
      </c>
      <c r="AT428" s="17">
        <v>0.47498500119862103</v>
      </c>
      <c r="AU428" s="17">
        <v>0.38387765036194199</v>
      </c>
    </row>
    <row r="429" spans="2:47" x14ac:dyDescent="0.3">
      <c r="B429" t="s">
        <v>143</v>
      </c>
      <c r="C429" s="17">
        <v>-0.41879700727140201</v>
      </c>
      <c r="D429" s="17">
        <v>-0.36718101047495599</v>
      </c>
      <c r="E429" s="17">
        <v>-0.46772230067853598</v>
      </c>
      <c r="F429" s="17"/>
      <c r="G429" s="17">
        <v>-0.26951369470946401</v>
      </c>
      <c r="H429" s="17">
        <v>-6.6153349392402402E-2</v>
      </c>
      <c r="I429" s="17">
        <v>-0.324473969350486</v>
      </c>
      <c r="J429" s="17">
        <v>-0.54669531425631201</v>
      </c>
      <c r="K429" s="17">
        <v>-0.65051822987851105</v>
      </c>
      <c r="L429" s="17">
        <v>-0.61804092622454498</v>
      </c>
      <c r="M429" s="17"/>
      <c r="N429" s="17">
        <v>-0.32232972316658998</v>
      </c>
      <c r="O429" s="17">
        <v>-0.39775725104109499</v>
      </c>
      <c r="P429" s="17">
        <v>-0.40081606875871201</v>
      </c>
      <c r="Q429" s="17">
        <v>-0.56077768994751098</v>
      </c>
      <c r="R429" s="17"/>
      <c r="S429" s="17">
        <v>-0.180988127414934</v>
      </c>
      <c r="T429" s="17">
        <v>-0.48034975691798298</v>
      </c>
      <c r="U429" s="17">
        <v>-0.57396072868908399</v>
      </c>
      <c r="V429" s="17">
        <v>-0.49342884990475699</v>
      </c>
      <c r="W429" s="17">
        <v>-0.55663292484104898</v>
      </c>
      <c r="X429" s="17">
        <v>-0.32443823964897101</v>
      </c>
      <c r="Y429" s="17">
        <v>-0.44942757735452299</v>
      </c>
      <c r="Z429" s="17">
        <v>-0.316478020505502</v>
      </c>
      <c r="AA429" s="17">
        <v>-0.34175816805807102</v>
      </c>
      <c r="AB429" s="17">
        <v>-0.72460181708739602</v>
      </c>
      <c r="AC429" s="17"/>
      <c r="AD429" s="17">
        <v>-0.47538789936602799</v>
      </c>
      <c r="AE429" s="17">
        <v>-0.27953424832422902</v>
      </c>
      <c r="AF429" s="17">
        <v>-0.57670304157667795</v>
      </c>
      <c r="AG429" s="17">
        <v>-0.54770630048313895</v>
      </c>
      <c r="AH429" s="17"/>
      <c r="AI429" s="17">
        <v>-0.42685909769570901</v>
      </c>
      <c r="AJ429" s="17">
        <v>-0.18880834864034901</v>
      </c>
      <c r="AK429" s="17">
        <v>-0.65639604153601605</v>
      </c>
      <c r="AL429" s="17"/>
      <c r="AM429" s="17">
        <v>-0.44821940858186499</v>
      </c>
      <c r="AN429" s="17">
        <v>-0.46931724233633598</v>
      </c>
      <c r="AO429" s="17">
        <v>-0.301267384217837</v>
      </c>
      <c r="AP429" s="17"/>
      <c r="AQ429" s="17">
        <v>-0.55386565813158595</v>
      </c>
      <c r="AR429" s="17">
        <v>-0.51598803450941799</v>
      </c>
      <c r="AS429" s="17">
        <v>-0.28972626261779599</v>
      </c>
      <c r="AT429" s="17">
        <v>-0.12756200723064801</v>
      </c>
      <c r="AU429" s="17">
        <v>5.9273872791767199E-2</v>
      </c>
    </row>
    <row r="430" spans="2:47" x14ac:dyDescent="0.3">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row>
    <row r="431" spans="2:47" x14ac:dyDescent="0.3">
      <c r="B431" s="6" t="s">
        <v>242</v>
      </c>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row>
    <row r="432" spans="2:47" x14ac:dyDescent="0.3">
      <c r="B432" s="24" t="s">
        <v>79</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row>
    <row r="433" spans="2:47" x14ac:dyDescent="0.3">
      <c r="B433" t="s">
        <v>228</v>
      </c>
      <c r="C433" s="17">
        <v>0.14711499077550699</v>
      </c>
      <c r="D433" s="17">
        <v>0.16746018513278199</v>
      </c>
      <c r="E433" s="17">
        <v>0.12766430010410601</v>
      </c>
      <c r="F433" s="17"/>
      <c r="G433" s="17">
        <v>0.24689194596977301</v>
      </c>
      <c r="H433" s="17">
        <v>0.20470031696917501</v>
      </c>
      <c r="I433" s="17">
        <v>0.15489649064389399</v>
      </c>
      <c r="J433" s="17">
        <v>0.10739656722409301</v>
      </c>
      <c r="K433" s="17">
        <v>8.1838870707411596E-2</v>
      </c>
      <c r="L433" s="17">
        <v>0.104841926068981</v>
      </c>
      <c r="M433" s="17"/>
      <c r="N433" s="17">
        <v>0.197506030113031</v>
      </c>
      <c r="O433" s="17">
        <v>0.122669152076402</v>
      </c>
      <c r="P433" s="17">
        <v>0.14959123607958899</v>
      </c>
      <c r="Q433" s="17">
        <v>0.11490119453139</v>
      </c>
      <c r="R433" s="17"/>
      <c r="S433" s="17">
        <v>0.21292230283379299</v>
      </c>
      <c r="T433" s="17">
        <v>0.12012884995544</v>
      </c>
      <c r="U433" s="17">
        <v>0.102628778513321</v>
      </c>
      <c r="V433" s="17">
        <v>0.150248419529665</v>
      </c>
      <c r="W433" s="17">
        <v>6.1508816906448702E-2</v>
      </c>
      <c r="X433" s="17">
        <v>0.13898556428609601</v>
      </c>
      <c r="Y433" s="17">
        <v>9.3611378523397307E-2</v>
      </c>
      <c r="Z433" s="17">
        <v>0.234996077766119</v>
      </c>
      <c r="AA433" s="17">
        <v>0.200517431356286</v>
      </c>
      <c r="AB433" s="17">
        <v>0.12931421763239101</v>
      </c>
      <c r="AC433" s="17"/>
      <c r="AD433" s="17">
        <v>0.10968429737980601</v>
      </c>
      <c r="AE433" s="17">
        <v>0.20842382244063201</v>
      </c>
      <c r="AF433" s="17">
        <v>0.117730667474774</v>
      </c>
      <c r="AG433" s="17">
        <v>0.11758677951024001</v>
      </c>
      <c r="AH433" s="17"/>
      <c r="AI433" s="17">
        <v>0.13501335586243801</v>
      </c>
      <c r="AJ433" s="17">
        <v>0.21645455929327001</v>
      </c>
      <c r="AK433" s="17">
        <v>0.114337655081822</v>
      </c>
      <c r="AL433" s="17"/>
      <c r="AM433" s="17">
        <v>0.18197035571490899</v>
      </c>
      <c r="AN433" s="17">
        <v>0.12876942443640599</v>
      </c>
      <c r="AO433" s="17">
        <v>0.15383386985754699</v>
      </c>
      <c r="AP433" s="17"/>
      <c r="AQ433" s="17">
        <v>0.112380866005115</v>
      </c>
      <c r="AR433" s="17">
        <v>0.109685128362562</v>
      </c>
      <c r="AS433" s="17">
        <v>0.20849818071624901</v>
      </c>
      <c r="AT433" s="17">
        <v>0.23147813046631599</v>
      </c>
      <c r="AU433" s="17">
        <v>0.22817660216772101</v>
      </c>
    </row>
    <row r="434" spans="2:47" x14ac:dyDescent="0.3">
      <c r="B434" t="s">
        <v>229</v>
      </c>
      <c r="C434" s="17">
        <v>0.37673467253738901</v>
      </c>
      <c r="D434" s="17">
        <v>0.39810262910761501</v>
      </c>
      <c r="E434" s="17">
        <v>0.354730454991872</v>
      </c>
      <c r="F434" s="17"/>
      <c r="G434" s="17">
        <v>0.29970033956660502</v>
      </c>
      <c r="H434" s="17">
        <v>0.492709861229085</v>
      </c>
      <c r="I434" s="17">
        <v>0.39043519227008999</v>
      </c>
      <c r="J434" s="17">
        <v>0.35345506151724898</v>
      </c>
      <c r="K434" s="17">
        <v>0.372510730107521</v>
      </c>
      <c r="L434" s="17">
        <v>0.34455601203540898</v>
      </c>
      <c r="M434" s="17"/>
      <c r="N434" s="17">
        <v>0.38461532981667901</v>
      </c>
      <c r="O434" s="17">
        <v>0.41196046888280302</v>
      </c>
      <c r="P434" s="17">
        <v>0.37205107149139</v>
      </c>
      <c r="Q434" s="17">
        <v>0.343244996847753</v>
      </c>
      <c r="R434" s="17"/>
      <c r="S434" s="17">
        <v>0.42386828411372601</v>
      </c>
      <c r="T434" s="17">
        <v>0.36108522921360298</v>
      </c>
      <c r="U434" s="17">
        <v>0.36236265185359401</v>
      </c>
      <c r="V434" s="17">
        <v>0.268150852436978</v>
      </c>
      <c r="W434" s="17">
        <v>0.363566897966344</v>
      </c>
      <c r="X434" s="17">
        <v>0.40262036722085898</v>
      </c>
      <c r="Y434" s="17">
        <v>0.420933501877503</v>
      </c>
      <c r="Z434" s="17">
        <v>0.40537470302800399</v>
      </c>
      <c r="AA434" s="17">
        <v>0.36199831415806799</v>
      </c>
      <c r="AB434" s="17">
        <v>0.414958142928053</v>
      </c>
      <c r="AC434" s="17"/>
      <c r="AD434" s="17">
        <v>0.365678771196424</v>
      </c>
      <c r="AE434" s="17">
        <v>0.37695732370587898</v>
      </c>
      <c r="AF434" s="17">
        <v>0.354033457148478</v>
      </c>
      <c r="AG434" s="17">
        <v>0.32250232288769798</v>
      </c>
      <c r="AH434" s="17"/>
      <c r="AI434" s="17">
        <v>0.38565501651705703</v>
      </c>
      <c r="AJ434" s="17">
        <v>0.41119683373750399</v>
      </c>
      <c r="AK434" s="17">
        <v>0.35363460980595102</v>
      </c>
      <c r="AL434" s="17"/>
      <c r="AM434" s="17">
        <v>0.37614339973911498</v>
      </c>
      <c r="AN434" s="17">
        <v>0.35902503971861099</v>
      </c>
      <c r="AO434" s="17">
        <v>0.41705679121664202</v>
      </c>
      <c r="AP434" s="17"/>
      <c r="AQ434" s="17">
        <v>0.33621046318175002</v>
      </c>
      <c r="AR434" s="17">
        <v>0.34278581619170301</v>
      </c>
      <c r="AS434" s="17">
        <v>0.42711857823605298</v>
      </c>
      <c r="AT434" s="17">
        <v>0.41460973255002598</v>
      </c>
      <c r="AU434" s="17">
        <v>0.427827726853305</v>
      </c>
    </row>
    <row r="435" spans="2:47" x14ac:dyDescent="0.3">
      <c r="B435" t="s">
        <v>230</v>
      </c>
      <c r="C435" s="17">
        <v>0.319082876220664</v>
      </c>
      <c r="D435" s="17">
        <v>0.287819054673909</v>
      </c>
      <c r="E435" s="17">
        <v>0.35007658613883602</v>
      </c>
      <c r="F435" s="17"/>
      <c r="G435" s="17">
        <v>0.30843310145480302</v>
      </c>
      <c r="H435" s="17">
        <v>0.19459101114284599</v>
      </c>
      <c r="I435" s="17">
        <v>0.28748836769950997</v>
      </c>
      <c r="J435" s="17">
        <v>0.37369805073555301</v>
      </c>
      <c r="K435" s="17">
        <v>0.32791845389774898</v>
      </c>
      <c r="L435" s="17">
        <v>0.40176350758468998</v>
      </c>
      <c r="M435" s="17"/>
      <c r="N435" s="17">
        <v>0.28907694300104803</v>
      </c>
      <c r="O435" s="17">
        <v>0.30774593623469798</v>
      </c>
      <c r="P435" s="17">
        <v>0.35657815219912598</v>
      </c>
      <c r="Q435" s="17">
        <v>0.32064386630119801</v>
      </c>
      <c r="R435" s="17"/>
      <c r="S435" s="17">
        <v>0.280848751311505</v>
      </c>
      <c r="T435" s="17">
        <v>0.31895107740291601</v>
      </c>
      <c r="U435" s="17">
        <v>0.40778208058253101</v>
      </c>
      <c r="V435" s="17">
        <v>0.368021731967828</v>
      </c>
      <c r="W435" s="17">
        <v>0.35807905210227398</v>
      </c>
      <c r="X435" s="17">
        <v>0.29942943065943101</v>
      </c>
      <c r="Y435" s="17">
        <v>0.34089300043057602</v>
      </c>
      <c r="Z435" s="17">
        <v>0.208291495029023</v>
      </c>
      <c r="AA435" s="17">
        <v>0.28631465198084299</v>
      </c>
      <c r="AB435" s="17">
        <v>0.30429166487272902</v>
      </c>
      <c r="AC435" s="17"/>
      <c r="AD435" s="17">
        <v>0.38840627539372202</v>
      </c>
      <c r="AE435" s="17">
        <v>0.27868237238907601</v>
      </c>
      <c r="AF435" s="17">
        <v>0.31688060532104301</v>
      </c>
      <c r="AG435" s="17">
        <v>0.30791191445056398</v>
      </c>
      <c r="AH435" s="17"/>
      <c r="AI435" s="17">
        <v>0.35922902534312201</v>
      </c>
      <c r="AJ435" s="17">
        <v>0.25533227095347599</v>
      </c>
      <c r="AK435" s="17">
        <v>0.35095033334638898</v>
      </c>
      <c r="AL435" s="17"/>
      <c r="AM435" s="17">
        <v>0.29539033241941598</v>
      </c>
      <c r="AN435" s="17">
        <v>0.35139784162422799</v>
      </c>
      <c r="AO435" s="17">
        <v>0.30427513838049902</v>
      </c>
      <c r="AP435" s="17"/>
      <c r="AQ435" s="17">
        <v>0.348862384879847</v>
      </c>
      <c r="AR435" s="17">
        <v>0.38016289852254898</v>
      </c>
      <c r="AS435" s="17">
        <v>0.23973333108148401</v>
      </c>
      <c r="AT435" s="17">
        <v>0.245558988922813</v>
      </c>
      <c r="AU435" s="17">
        <v>0.241676078482045</v>
      </c>
    </row>
    <row r="436" spans="2:47" x14ac:dyDescent="0.3">
      <c r="B436" t="s">
        <v>231</v>
      </c>
      <c r="C436" s="17">
        <v>6.3215008956444496E-2</v>
      </c>
      <c r="D436" s="17">
        <v>6.8479859268951504E-2</v>
      </c>
      <c r="E436" s="17">
        <v>5.8232577570461297E-2</v>
      </c>
      <c r="F436" s="17"/>
      <c r="G436" s="17">
        <v>0.111753146088857</v>
      </c>
      <c r="H436" s="17">
        <v>5.5239308598095997E-2</v>
      </c>
      <c r="I436" s="17">
        <v>6.1486402179621202E-2</v>
      </c>
      <c r="J436" s="17">
        <v>5.2387838121284398E-2</v>
      </c>
      <c r="K436" s="17">
        <v>9.1015786965851594E-2</v>
      </c>
      <c r="L436" s="17">
        <v>2.92037717963552E-2</v>
      </c>
      <c r="M436" s="17"/>
      <c r="N436" s="17">
        <v>6.8829826538942998E-2</v>
      </c>
      <c r="O436" s="17">
        <v>4.8292137895486698E-2</v>
      </c>
      <c r="P436" s="17">
        <v>3.38345277331943E-2</v>
      </c>
      <c r="Q436" s="17">
        <v>9.9789915526331194E-2</v>
      </c>
      <c r="R436" s="17"/>
      <c r="S436" s="17">
        <v>2.8228238076217601E-2</v>
      </c>
      <c r="T436" s="17">
        <v>6.4923303134271998E-2</v>
      </c>
      <c r="U436" s="17">
        <v>4.22833285488547E-2</v>
      </c>
      <c r="V436" s="17">
        <v>0.12937051170459299</v>
      </c>
      <c r="W436" s="17">
        <v>9.9764340396774703E-2</v>
      </c>
      <c r="X436" s="17">
        <v>6.8245811218926797E-2</v>
      </c>
      <c r="Y436" s="17">
        <v>4.3440585939996897E-2</v>
      </c>
      <c r="Z436" s="17">
        <v>7.4303405626369903E-2</v>
      </c>
      <c r="AA436" s="17">
        <v>4.7156842141116102E-2</v>
      </c>
      <c r="AB436" s="17">
        <v>6.8433508479591898E-2</v>
      </c>
      <c r="AC436" s="17"/>
      <c r="AD436" s="17">
        <v>7.2773507195716694E-2</v>
      </c>
      <c r="AE436" s="17">
        <v>6.11109320953796E-2</v>
      </c>
      <c r="AF436" s="17">
        <v>8.1119775623133494E-2</v>
      </c>
      <c r="AG436" s="17">
        <v>9.0871703609400098E-2</v>
      </c>
      <c r="AH436" s="17"/>
      <c r="AI436" s="17">
        <v>6.6880253640971304E-2</v>
      </c>
      <c r="AJ436" s="17">
        <v>5.9895096645736598E-2</v>
      </c>
      <c r="AK436" s="17">
        <v>6.0615376350110099E-2</v>
      </c>
      <c r="AL436" s="17"/>
      <c r="AM436" s="17">
        <v>5.5553421524556598E-2</v>
      </c>
      <c r="AN436" s="17">
        <v>7.4431187517988898E-2</v>
      </c>
      <c r="AO436" s="17">
        <v>5.6127585251495901E-2</v>
      </c>
      <c r="AP436" s="17"/>
      <c r="AQ436" s="17">
        <v>7.7767935910189406E-2</v>
      </c>
      <c r="AR436" s="17">
        <v>6.7995694282215399E-2</v>
      </c>
      <c r="AS436" s="17">
        <v>5.5462243171054498E-2</v>
      </c>
      <c r="AT436" s="17">
        <v>5.8590668636463603E-2</v>
      </c>
      <c r="AU436" s="17">
        <v>0</v>
      </c>
    </row>
    <row r="437" spans="2:47" x14ac:dyDescent="0.3">
      <c r="B437" t="s">
        <v>232</v>
      </c>
      <c r="C437" s="17">
        <v>3.5292813716127497E-2</v>
      </c>
      <c r="D437" s="17">
        <v>3.46164593871836E-2</v>
      </c>
      <c r="E437" s="17">
        <v>3.60208408072464E-2</v>
      </c>
      <c r="F437" s="17"/>
      <c r="G437" s="17">
        <v>2.42081992336554E-2</v>
      </c>
      <c r="H437" s="17">
        <v>1.8200496620026801E-2</v>
      </c>
      <c r="I437" s="17">
        <v>2.9919759067430399E-2</v>
      </c>
      <c r="J437" s="17">
        <v>5.4001571903598097E-2</v>
      </c>
      <c r="K437" s="17">
        <v>3.1006960190701299E-2</v>
      </c>
      <c r="L437" s="17">
        <v>4.8424588193941402E-2</v>
      </c>
      <c r="M437" s="17"/>
      <c r="N437" s="17">
        <v>1.86290797252237E-2</v>
      </c>
      <c r="O437" s="17">
        <v>3.43017343029446E-2</v>
      </c>
      <c r="P437" s="17">
        <v>4.6771554789226101E-2</v>
      </c>
      <c r="Q437" s="17">
        <v>4.4924933146009698E-2</v>
      </c>
      <c r="R437" s="17"/>
      <c r="S437" s="17">
        <v>3.1912057206487002E-2</v>
      </c>
      <c r="T437" s="17">
        <v>5.7417383116493401E-2</v>
      </c>
      <c r="U437" s="17">
        <v>4.3318463629801802E-2</v>
      </c>
      <c r="V437" s="17">
        <v>1.92978108360616E-2</v>
      </c>
      <c r="W437" s="17">
        <v>3.7185654347873603E-2</v>
      </c>
      <c r="X437" s="17">
        <v>0</v>
      </c>
      <c r="Y437" s="17">
        <v>6.17969547442761E-2</v>
      </c>
      <c r="Z437" s="17">
        <v>3.7930427019288199E-2</v>
      </c>
      <c r="AA437" s="17">
        <v>3.7062351982731001E-2</v>
      </c>
      <c r="AB437" s="17">
        <v>1.6235560775918201E-2</v>
      </c>
      <c r="AC437" s="17"/>
      <c r="AD437" s="17">
        <v>2.7254591950177199E-2</v>
      </c>
      <c r="AE437" s="17">
        <v>2.4072471491835501E-2</v>
      </c>
      <c r="AF437" s="17">
        <v>6.8891408231190304E-2</v>
      </c>
      <c r="AG437" s="17">
        <v>4.5784952969130703E-2</v>
      </c>
      <c r="AH437" s="17"/>
      <c r="AI437" s="17">
        <v>2.1323292989975401E-2</v>
      </c>
      <c r="AJ437" s="17">
        <v>2.0384978141513702E-2</v>
      </c>
      <c r="AK437" s="17">
        <v>7.1018346818966294E-2</v>
      </c>
      <c r="AL437" s="17"/>
      <c r="AM437" s="17">
        <v>1.7281418150418299E-2</v>
      </c>
      <c r="AN437" s="17">
        <v>3.05566422571109E-2</v>
      </c>
      <c r="AO437" s="17">
        <v>4.0197283763810703E-2</v>
      </c>
      <c r="AP437" s="17"/>
      <c r="AQ437" s="17">
        <v>5.3428799811992597E-2</v>
      </c>
      <c r="AR437" s="17">
        <v>3.6232543370673102E-2</v>
      </c>
      <c r="AS437" s="17">
        <v>2.3938004156344499E-2</v>
      </c>
      <c r="AT437" s="17">
        <v>8.0543836918071203E-3</v>
      </c>
      <c r="AU437" s="17">
        <v>4.6780352791589999E-2</v>
      </c>
    </row>
    <row r="438" spans="2:47" x14ac:dyDescent="0.3">
      <c r="B438" t="s">
        <v>94</v>
      </c>
      <c r="C438" s="17">
        <v>5.8559637793868503E-2</v>
      </c>
      <c r="D438" s="17">
        <v>4.3521812429559298E-2</v>
      </c>
      <c r="E438" s="17">
        <v>7.3275240387478499E-2</v>
      </c>
      <c r="F438" s="17"/>
      <c r="G438" s="17">
        <v>9.0132676863061995E-3</v>
      </c>
      <c r="H438" s="17">
        <v>3.4559005440771097E-2</v>
      </c>
      <c r="I438" s="17">
        <v>7.5773788139454304E-2</v>
      </c>
      <c r="J438" s="17">
        <v>5.9060910498222402E-2</v>
      </c>
      <c r="K438" s="17">
        <v>9.5709198130765394E-2</v>
      </c>
      <c r="L438" s="17">
        <v>7.1210194320624504E-2</v>
      </c>
      <c r="M438" s="17"/>
      <c r="N438" s="17">
        <v>4.1342790805075698E-2</v>
      </c>
      <c r="O438" s="17">
        <v>7.5030570607666602E-2</v>
      </c>
      <c r="P438" s="17">
        <v>4.1173457707474499E-2</v>
      </c>
      <c r="Q438" s="17">
        <v>7.6495093647318907E-2</v>
      </c>
      <c r="R438" s="17"/>
      <c r="S438" s="17">
        <v>2.2220366458271499E-2</v>
      </c>
      <c r="T438" s="17">
        <v>7.7494157177275896E-2</v>
      </c>
      <c r="U438" s="17">
        <v>4.1624696871896801E-2</v>
      </c>
      <c r="V438" s="17">
        <v>6.4910673524873702E-2</v>
      </c>
      <c r="W438" s="17">
        <v>7.9895238280285497E-2</v>
      </c>
      <c r="X438" s="17">
        <v>9.0718826614686401E-2</v>
      </c>
      <c r="Y438" s="17">
        <v>3.9324578484251103E-2</v>
      </c>
      <c r="Z438" s="17">
        <v>3.9103891531195797E-2</v>
      </c>
      <c r="AA438" s="17">
        <v>6.6950408380955395E-2</v>
      </c>
      <c r="AB438" s="17">
        <v>6.6766905311316793E-2</v>
      </c>
      <c r="AC438" s="17"/>
      <c r="AD438" s="17">
        <v>3.6202556884153303E-2</v>
      </c>
      <c r="AE438" s="17">
        <v>5.0753077877197197E-2</v>
      </c>
      <c r="AF438" s="17">
        <v>6.1344086201381001E-2</v>
      </c>
      <c r="AG438" s="17">
        <v>0.115342326572968</v>
      </c>
      <c r="AH438" s="17"/>
      <c r="AI438" s="17">
        <v>3.1899055646436601E-2</v>
      </c>
      <c r="AJ438" s="17">
        <v>3.67362612284996E-2</v>
      </c>
      <c r="AK438" s="17">
        <v>4.9443678596761201E-2</v>
      </c>
      <c r="AL438" s="17"/>
      <c r="AM438" s="17">
        <v>7.3661072451585596E-2</v>
      </c>
      <c r="AN438" s="17">
        <v>5.5819864445655801E-2</v>
      </c>
      <c r="AO438" s="17">
        <v>2.8509331530004799E-2</v>
      </c>
      <c r="AP438" s="17"/>
      <c r="AQ438" s="17">
        <v>7.1349550211106699E-2</v>
      </c>
      <c r="AR438" s="17">
        <v>6.3137919270297202E-2</v>
      </c>
      <c r="AS438" s="17">
        <v>4.5249662638815399E-2</v>
      </c>
      <c r="AT438" s="17">
        <v>4.1708095732573697E-2</v>
      </c>
      <c r="AU438" s="17">
        <v>5.5539239705338903E-2</v>
      </c>
    </row>
    <row r="439" spans="2:47" x14ac:dyDescent="0.3">
      <c r="B439" t="s">
        <v>233</v>
      </c>
      <c r="C439" s="17">
        <v>0.52384966331289595</v>
      </c>
      <c r="D439" s="17">
        <v>0.565562814240397</v>
      </c>
      <c r="E439" s="17">
        <v>0.48239475509597801</v>
      </c>
      <c r="F439" s="17"/>
      <c r="G439" s="17">
        <v>0.54659228553637895</v>
      </c>
      <c r="H439" s="17">
        <v>0.69741017819826001</v>
      </c>
      <c r="I439" s="17">
        <v>0.54533168291398404</v>
      </c>
      <c r="J439" s="17">
        <v>0.460851628741342</v>
      </c>
      <c r="K439" s="17">
        <v>0.45434960081493297</v>
      </c>
      <c r="L439" s="17">
        <v>0.44939793810438899</v>
      </c>
      <c r="M439" s="17"/>
      <c r="N439" s="17">
        <v>0.58212135992970904</v>
      </c>
      <c r="O439" s="17">
        <v>0.53462962095920397</v>
      </c>
      <c r="P439" s="17">
        <v>0.52164230757097996</v>
      </c>
      <c r="Q439" s="17">
        <v>0.45814619137914298</v>
      </c>
      <c r="R439" s="17"/>
      <c r="S439" s="17">
        <v>0.636790586947519</v>
      </c>
      <c r="T439" s="17">
        <v>0.48121407916904302</v>
      </c>
      <c r="U439" s="17">
        <v>0.46499143036691498</v>
      </c>
      <c r="V439" s="17">
        <v>0.418399271966644</v>
      </c>
      <c r="W439" s="17">
        <v>0.425075714872792</v>
      </c>
      <c r="X439" s="17">
        <v>0.54160593150695602</v>
      </c>
      <c r="Y439" s="17">
        <v>0.51454488040089996</v>
      </c>
      <c r="Z439" s="17">
        <v>0.64037078079412302</v>
      </c>
      <c r="AA439" s="17">
        <v>0.56251574551435402</v>
      </c>
      <c r="AB439" s="17">
        <v>0.54427236056044404</v>
      </c>
      <c r="AC439" s="17"/>
      <c r="AD439" s="17">
        <v>0.47536306857623001</v>
      </c>
      <c r="AE439" s="17">
        <v>0.58538114614651204</v>
      </c>
      <c r="AF439" s="17">
        <v>0.47176412462325301</v>
      </c>
      <c r="AG439" s="17">
        <v>0.44008910239793703</v>
      </c>
      <c r="AH439" s="17"/>
      <c r="AI439" s="17">
        <v>0.52066837237949504</v>
      </c>
      <c r="AJ439" s="17">
        <v>0.627651393030774</v>
      </c>
      <c r="AK439" s="17">
        <v>0.46797226488777299</v>
      </c>
      <c r="AL439" s="17"/>
      <c r="AM439" s="17">
        <v>0.55811375545402397</v>
      </c>
      <c r="AN439" s="17">
        <v>0.48779446415501698</v>
      </c>
      <c r="AO439" s="17">
        <v>0.57089066107418895</v>
      </c>
      <c r="AP439" s="17"/>
      <c r="AQ439" s="17">
        <v>0.44859132918686401</v>
      </c>
      <c r="AR439" s="17">
        <v>0.45247094455426501</v>
      </c>
      <c r="AS439" s="17">
        <v>0.63561675895230196</v>
      </c>
      <c r="AT439" s="17">
        <v>0.64608786301634202</v>
      </c>
      <c r="AU439" s="17">
        <v>0.65600432902102601</v>
      </c>
    </row>
    <row r="440" spans="2:47" x14ac:dyDescent="0.3">
      <c r="B440" t="s">
        <v>234</v>
      </c>
      <c r="C440" s="17">
        <v>9.8507822672572007E-2</v>
      </c>
      <c r="D440" s="17">
        <v>0.103096318656135</v>
      </c>
      <c r="E440" s="17">
        <v>9.4253418377707704E-2</v>
      </c>
      <c r="F440" s="17"/>
      <c r="G440" s="17">
        <v>0.135961345322512</v>
      </c>
      <c r="H440" s="17">
        <v>7.3439805218122794E-2</v>
      </c>
      <c r="I440" s="17">
        <v>9.1406161247051601E-2</v>
      </c>
      <c r="J440" s="17">
        <v>0.106389410024882</v>
      </c>
      <c r="K440" s="17">
        <v>0.12202274715655299</v>
      </c>
      <c r="L440" s="17">
        <v>7.7628359990296603E-2</v>
      </c>
      <c r="M440" s="17"/>
      <c r="N440" s="17">
        <v>8.7458906264166705E-2</v>
      </c>
      <c r="O440" s="17">
        <v>8.2593872198431201E-2</v>
      </c>
      <c r="P440" s="17">
        <v>8.0606082522420505E-2</v>
      </c>
      <c r="Q440" s="17">
        <v>0.144714848672341</v>
      </c>
      <c r="R440" s="17"/>
      <c r="S440" s="17">
        <v>6.0140295282704599E-2</v>
      </c>
      <c r="T440" s="17">
        <v>0.122340686250765</v>
      </c>
      <c r="U440" s="17">
        <v>8.5601792178656405E-2</v>
      </c>
      <c r="V440" s="17">
        <v>0.14866832254065501</v>
      </c>
      <c r="W440" s="17">
        <v>0.136949994744648</v>
      </c>
      <c r="X440" s="17">
        <v>6.8245811218926797E-2</v>
      </c>
      <c r="Y440" s="17">
        <v>0.105237540684273</v>
      </c>
      <c r="Z440" s="17">
        <v>0.112233832645658</v>
      </c>
      <c r="AA440" s="17">
        <v>8.4219194123847194E-2</v>
      </c>
      <c r="AB440" s="17">
        <v>8.4669069255510099E-2</v>
      </c>
      <c r="AC440" s="17"/>
      <c r="AD440" s="17">
        <v>0.100028099145894</v>
      </c>
      <c r="AE440" s="17">
        <v>8.5183403587215101E-2</v>
      </c>
      <c r="AF440" s="17">
        <v>0.15001118385432399</v>
      </c>
      <c r="AG440" s="17">
        <v>0.13665665657853099</v>
      </c>
      <c r="AH440" s="17"/>
      <c r="AI440" s="17">
        <v>8.8203546630946705E-2</v>
      </c>
      <c r="AJ440" s="17">
        <v>8.02800747872503E-2</v>
      </c>
      <c r="AK440" s="17">
        <v>0.13163372316907601</v>
      </c>
      <c r="AL440" s="17"/>
      <c r="AM440" s="17">
        <v>7.2834839674974894E-2</v>
      </c>
      <c r="AN440" s="17">
        <v>0.1049878297751</v>
      </c>
      <c r="AO440" s="17">
        <v>9.6324869015306597E-2</v>
      </c>
      <c r="AP440" s="17"/>
      <c r="AQ440" s="17">
        <v>0.13119673572218199</v>
      </c>
      <c r="AR440" s="17">
        <v>0.10422823765288899</v>
      </c>
      <c r="AS440" s="17">
        <v>7.9400247327398907E-2</v>
      </c>
      <c r="AT440" s="17">
        <v>6.6645052328270699E-2</v>
      </c>
      <c r="AU440" s="17">
        <v>4.6780352791589999E-2</v>
      </c>
    </row>
    <row r="441" spans="2:47" x14ac:dyDescent="0.3">
      <c r="B441" t="s">
        <v>143</v>
      </c>
      <c r="C441" s="17">
        <v>0.42534184064032299</v>
      </c>
      <c r="D441" s="17">
        <v>0.46246649558426201</v>
      </c>
      <c r="E441" s="17">
        <v>0.38814133671827</v>
      </c>
      <c r="F441" s="17"/>
      <c r="G441" s="17">
        <v>0.41063094021386698</v>
      </c>
      <c r="H441" s="17">
        <v>0.62397037298013702</v>
      </c>
      <c r="I441" s="17">
        <v>0.45392552166693301</v>
      </c>
      <c r="J441" s="17">
        <v>0.35446221871646</v>
      </c>
      <c r="K441" s="17">
        <v>0.33232685365837999</v>
      </c>
      <c r="L441" s="17">
        <v>0.371769578114093</v>
      </c>
      <c r="M441" s="17"/>
      <c r="N441" s="17">
        <v>0.49466245366554301</v>
      </c>
      <c r="O441" s="17">
        <v>0.45203574876077302</v>
      </c>
      <c r="P441" s="17">
        <v>0.44103622504855899</v>
      </c>
      <c r="Q441" s="17">
        <v>0.31343134270680201</v>
      </c>
      <c r="R441" s="17"/>
      <c r="S441" s="17">
        <v>0.57665029166481396</v>
      </c>
      <c r="T441" s="17">
        <v>0.35887339291827802</v>
      </c>
      <c r="U441" s="17">
        <v>0.37938963818825899</v>
      </c>
      <c r="V441" s="17">
        <v>0.26973094942598902</v>
      </c>
      <c r="W441" s="17">
        <v>0.28812572012814403</v>
      </c>
      <c r="X441" s="17">
        <v>0.47336012028802898</v>
      </c>
      <c r="Y441" s="17">
        <v>0.40930733971662703</v>
      </c>
      <c r="Z441" s="17">
        <v>0.52813694814846501</v>
      </c>
      <c r="AA441" s="17">
        <v>0.47829655139050697</v>
      </c>
      <c r="AB441" s="17">
        <v>0.45960329130493399</v>
      </c>
      <c r="AC441" s="17"/>
      <c r="AD441" s="17">
        <v>0.37533496943033701</v>
      </c>
      <c r="AE441" s="17">
        <v>0.50019774255929705</v>
      </c>
      <c r="AF441" s="17">
        <v>0.32175294076892902</v>
      </c>
      <c r="AG441" s="17">
        <v>0.30343244581940698</v>
      </c>
      <c r="AH441" s="17"/>
      <c r="AI441" s="17">
        <v>0.432464825748548</v>
      </c>
      <c r="AJ441" s="17">
        <v>0.54737131824352403</v>
      </c>
      <c r="AK441" s="17">
        <v>0.33633854171869698</v>
      </c>
      <c r="AL441" s="17"/>
      <c r="AM441" s="17">
        <v>0.48527891577904902</v>
      </c>
      <c r="AN441" s="17">
        <v>0.38280663437991702</v>
      </c>
      <c r="AO441" s="17">
        <v>0.474565792058882</v>
      </c>
      <c r="AP441" s="17"/>
      <c r="AQ441" s="17">
        <v>0.31739459346468202</v>
      </c>
      <c r="AR441" s="17">
        <v>0.34824270690137599</v>
      </c>
      <c r="AS441" s="17">
        <v>0.55621651162490304</v>
      </c>
      <c r="AT441" s="17">
        <v>0.57944281068807202</v>
      </c>
      <c r="AU441" s="17">
        <v>0.60922397622943603</v>
      </c>
    </row>
    <row r="442" spans="2:47" x14ac:dyDescent="0.3">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row>
    <row r="443" spans="2:47" x14ac:dyDescent="0.3">
      <c r="B443" s="6" t="s">
        <v>243</v>
      </c>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row>
    <row r="444" spans="2:47" x14ac:dyDescent="0.3">
      <c r="B444" s="24" t="s">
        <v>79</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row>
    <row r="445" spans="2:47" x14ac:dyDescent="0.3">
      <c r="B445" t="s">
        <v>228</v>
      </c>
      <c r="C445" s="17">
        <v>0.301379160859645</v>
      </c>
      <c r="D445" s="17">
        <v>0.28962484831208901</v>
      </c>
      <c r="E445" s="17">
        <v>0.31339945204160602</v>
      </c>
      <c r="F445" s="17"/>
      <c r="G445" s="17">
        <v>0.487726021635702</v>
      </c>
      <c r="H445" s="17">
        <v>0.34257879836659699</v>
      </c>
      <c r="I445" s="17">
        <v>0.383149010608551</v>
      </c>
      <c r="J445" s="17">
        <v>0.27099116316129201</v>
      </c>
      <c r="K445" s="17">
        <v>0.25920395263070101</v>
      </c>
      <c r="L445" s="17">
        <v>0.13253685967572301</v>
      </c>
      <c r="M445" s="17"/>
      <c r="N445" s="17">
        <v>0.35805394769413001</v>
      </c>
      <c r="O445" s="17">
        <v>0.28922890263992401</v>
      </c>
      <c r="P445" s="17">
        <v>0.29399650606761002</v>
      </c>
      <c r="Q445" s="17">
        <v>0.26533097906109598</v>
      </c>
      <c r="R445" s="17"/>
      <c r="S445" s="17">
        <v>0.40309449734547798</v>
      </c>
      <c r="T445" s="17">
        <v>0.279722518875615</v>
      </c>
      <c r="U445" s="17">
        <v>0.28273097305398798</v>
      </c>
      <c r="V445" s="17">
        <v>0.27908317442911301</v>
      </c>
      <c r="W445" s="17">
        <v>0.32115473042625797</v>
      </c>
      <c r="X445" s="17">
        <v>0.33257728643736201</v>
      </c>
      <c r="Y445" s="17">
        <v>0.22254258140028099</v>
      </c>
      <c r="Z445" s="17">
        <v>0.23252976549999901</v>
      </c>
      <c r="AA445" s="17">
        <v>0.30022099567411198</v>
      </c>
      <c r="AB445" s="17">
        <v>0.24204479936429599</v>
      </c>
      <c r="AC445" s="17"/>
      <c r="AD445" s="17">
        <v>0.15302237112533101</v>
      </c>
      <c r="AE445" s="17">
        <v>0.38427438946493298</v>
      </c>
      <c r="AF445" s="17">
        <v>0.23351300865779201</v>
      </c>
      <c r="AG445" s="17">
        <v>0.31225143695290702</v>
      </c>
      <c r="AH445" s="17"/>
      <c r="AI445" s="17">
        <v>0.178190984047398</v>
      </c>
      <c r="AJ445" s="17">
        <v>0.37492445470931302</v>
      </c>
      <c r="AK445" s="17">
        <v>0.26400715640390199</v>
      </c>
      <c r="AL445" s="17"/>
      <c r="AM445" s="17">
        <v>0.49314814855403499</v>
      </c>
      <c r="AN445" s="17">
        <v>0.25017511383749103</v>
      </c>
      <c r="AO445" s="17">
        <v>0.263744088385859</v>
      </c>
      <c r="AP445" s="17"/>
      <c r="AQ445" s="17">
        <v>0.222479055975177</v>
      </c>
      <c r="AR445" s="17">
        <v>0.28244501244237302</v>
      </c>
      <c r="AS445" s="17">
        <v>0.34473943724316197</v>
      </c>
      <c r="AT445" s="17">
        <v>0.49113149964414898</v>
      </c>
      <c r="AU445" s="17">
        <v>0.41449662785240199</v>
      </c>
    </row>
    <row r="446" spans="2:47" x14ac:dyDescent="0.3">
      <c r="B446" t="s">
        <v>229</v>
      </c>
      <c r="C446" s="17">
        <v>0.40281547061746997</v>
      </c>
      <c r="D446" s="17">
        <v>0.40615827834662399</v>
      </c>
      <c r="E446" s="17">
        <v>0.39836079990599799</v>
      </c>
      <c r="F446" s="17"/>
      <c r="G446" s="17">
        <v>0.31449474719450199</v>
      </c>
      <c r="H446" s="17">
        <v>0.45832707141849899</v>
      </c>
      <c r="I446" s="17">
        <v>0.38603577937387701</v>
      </c>
      <c r="J446" s="17">
        <v>0.394472399537802</v>
      </c>
      <c r="K446" s="17">
        <v>0.38406112431952599</v>
      </c>
      <c r="L446" s="17">
        <v>0.449075156450505</v>
      </c>
      <c r="M446" s="17"/>
      <c r="N446" s="17">
        <v>0.43553014159160502</v>
      </c>
      <c r="O446" s="17">
        <v>0.42020384155436302</v>
      </c>
      <c r="P446" s="17">
        <v>0.36467229136197998</v>
      </c>
      <c r="Q446" s="17">
        <v>0.38646982688416198</v>
      </c>
      <c r="R446" s="17"/>
      <c r="S446" s="17">
        <v>0.37442505287573602</v>
      </c>
      <c r="T446" s="17">
        <v>0.40048219005679903</v>
      </c>
      <c r="U446" s="17">
        <v>0.34440346409486899</v>
      </c>
      <c r="V446" s="17">
        <v>0.39680947438713499</v>
      </c>
      <c r="W446" s="17">
        <v>0.31940428952781302</v>
      </c>
      <c r="X446" s="17">
        <v>0.44648414800991998</v>
      </c>
      <c r="Y446" s="17">
        <v>0.46391570596177301</v>
      </c>
      <c r="Z446" s="17">
        <v>0.38172460645781098</v>
      </c>
      <c r="AA446" s="17">
        <v>0.40909759633814202</v>
      </c>
      <c r="AB446" s="17">
        <v>0.53646427409513298</v>
      </c>
      <c r="AC446" s="17"/>
      <c r="AD446" s="17">
        <v>0.46007394595441398</v>
      </c>
      <c r="AE446" s="17">
        <v>0.38310608079155101</v>
      </c>
      <c r="AF446" s="17">
        <v>0.45363264074327903</v>
      </c>
      <c r="AG446" s="17">
        <v>0.35225603409589301</v>
      </c>
      <c r="AH446" s="17"/>
      <c r="AI446" s="17">
        <v>0.48283570213836502</v>
      </c>
      <c r="AJ446" s="17">
        <v>0.40038397634557399</v>
      </c>
      <c r="AK446" s="17">
        <v>0.40898849720135599</v>
      </c>
      <c r="AL446" s="17"/>
      <c r="AM446" s="17">
        <v>0.31863072496768602</v>
      </c>
      <c r="AN446" s="17">
        <v>0.425036290944033</v>
      </c>
      <c r="AO446" s="17">
        <v>0.43937595645868799</v>
      </c>
      <c r="AP446" s="17"/>
      <c r="AQ446" s="17">
        <v>0.42335766575612499</v>
      </c>
      <c r="AR446" s="17">
        <v>0.388200203959289</v>
      </c>
      <c r="AS446" s="17">
        <v>0.43515787007894302</v>
      </c>
      <c r="AT446" s="17">
        <v>0.30251855587837101</v>
      </c>
      <c r="AU446" s="17">
        <v>0.37132826297836302</v>
      </c>
    </row>
    <row r="447" spans="2:47" x14ac:dyDescent="0.3">
      <c r="B447" t="s">
        <v>230</v>
      </c>
      <c r="C447" s="17">
        <v>0.17834246025431999</v>
      </c>
      <c r="D447" s="17">
        <v>0.18006384810460599</v>
      </c>
      <c r="E447" s="17">
        <v>0.1770328502132</v>
      </c>
      <c r="F447" s="17"/>
      <c r="G447" s="17">
        <v>0.117315319619421</v>
      </c>
      <c r="H447" s="17">
        <v>0.122196457227133</v>
      </c>
      <c r="I447" s="17">
        <v>0.14986381269999599</v>
      </c>
      <c r="J447" s="17">
        <v>0.21482660694594399</v>
      </c>
      <c r="K447" s="17">
        <v>0.17138629910924599</v>
      </c>
      <c r="L447" s="17">
        <v>0.26185312015651302</v>
      </c>
      <c r="M447" s="17"/>
      <c r="N447" s="17">
        <v>0.11963005853087</v>
      </c>
      <c r="O447" s="17">
        <v>0.179584427570184</v>
      </c>
      <c r="P447" s="17">
        <v>0.21661292995741099</v>
      </c>
      <c r="Q447" s="17">
        <v>0.19490124443756299</v>
      </c>
      <c r="R447" s="17"/>
      <c r="S447" s="17">
        <v>0.13558696629471401</v>
      </c>
      <c r="T447" s="17">
        <v>0.191551379045377</v>
      </c>
      <c r="U447" s="17">
        <v>0.26594324546399301</v>
      </c>
      <c r="V447" s="17">
        <v>0.17579794287893699</v>
      </c>
      <c r="W447" s="17">
        <v>0.24475897117131601</v>
      </c>
      <c r="X447" s="17">
        <v>0.10901878776775301</v>
      </c>
      <c r="Y447" s="17">
        <v>0.20067992962639</v>
      </c>
      <c r="Z447" s="17">
        <v>0.238475655758844</v>
      </c>
      <c r="AA447" s="17">
        <v>0.162946974777681</v>
      </c>
      <c r="AB447" s="17">
        <v>0.11063448919817299</v>
      </c>
      <c r="AC447" s="17"/>
      <c r="AD447" s="17">
        <v>0.23348570585081199</v>
      </c>
      <c r="AE447" s="17">
        <v>0.14529820736128299</v>
      </c>
      <c r="AF447" s="17">
        <v>0.17119764460305401</v>
      </c>
      <c r="AG447" s="17">
        <v>0.19297512455053101</v>
      </c>
      <c r="AH447" s="17"/>
      <c r="AI447" s="17">
        <v>0.20705870110456601</v>
      </c>
      <c r="AJ447" s="17">
        <v>0.13646128405253</v>
      </c>
      <c r="AK447" s="17">
        <v>0.18505917489203</v>
      </c>
      <c r="AL447" s="17"/>
      <c r="AM447" s="17">
        <v>0.113266731121832</v>
      </c>
      <c r="AN447" s="17">
        <v>0.21434121159116201</v>
      </c>
      <c r="AO447" s="17">
        <v>0.17199617657048599</v>
      </c>
      <c r="AP447" s="17"/>
      <c r="AQ447" s="17">
        <v>0.192074206797752</v>
      </c>
      <c r="AR447" s="17">
        <v>0.21495618578627099</v>
      </c>
      <c r="AS447" s="17">
        <v>0.13727058199004699</v>
      </c>
      <c r="AT447" s="17">
        <v>0.124113937958683</v>
      </c>
      <c r="AU447" s="17">
        <v>5.5698218839654402E-2</v>
      </c>
    </row>
    <row r="448" spans="2:47" x14ac:dyDescent="0.3">
      <c r="B448" t="s">
        <v>231</v>
      </c>
      <c r="C448" s="17">
        <v>3.7999692705969E-2</v>
      </c>
      <c r="D448" s="17">
        <v>3.5712483084712601E-2</v>
      </c>
      <c r="E448" s="17">
        <v>4.0296833902877999E-2</v>
      </c>
      <c r="F448" s="17"/>
      <c r="G448" s="17">
        <v>3.7014787726735297E-2</v>
      </c>
      <c r="H448" s="17">
        <v>2.2163106924959299E-2</v>
      </c>
      <c r="I448" s="17">
        <v>2.36101435520998E-2</v>
      </c>
      <c r="J448" s="17">
        <v>3.0103451725284398E-2</v>
      </c>
      <c r="K448" s="17">
        <v>5.8208253925693801E-2</v>
      </c>
      <c r="L448" s="17">
        <v>5.5847310618198698E-2</v>
      </c>
      <c r="M448" s="17"/>
      <c r="N448" s="17">
        <v>3.86375795829118E-2</v>
      </c>
      <c r="O448" s="17">
        <v>2.93312219192889E-2</v>
      </c>
      <c r="P448" s="17">
        <v>4.5490736643940703E-2</v>
      </c>
      <c r="Q448" s="17">
        <v>4.0493859685722403E-2</v>
      </c>
      <c r="R448" s="17"/>
      <c r="S448" s="17">
        <v>1.6149162646074699E-2</v>
      </c>
      <c r="T448" s="17">
        <v>3.9202622781924899E-2</v>
      </c>
      <c r="U448" s="17">
        <v>3.1384781418354303E-2</v>
      </c>
      <c r="V448" s="17">
        <v>8.2915894934817005E-2</v>
      </c>
      <c r="W448" s="17">
        <v>2.5223703513641501E-2</v>
      </c>
      <c r="X448" s="17">
        <v>3.5828366709047703E-2</v>
      </c>
      <c r="Y448" s="17">
        <v>2.7154646420875801E-2</v>
      </c>
      <c r="Z448" s="17">
        <v>4.1256111536235297E-2</v>
      </c>
      <c r="AA448" s="17">
        <v>6.08495716845176E-2</v>
      </c>
      <c r="AB448" s="17">
        <v>1.16280604573072E-2</v>
      </c>
      <c r="AC448" s="17"/>
      <c r="AD448" s="17">
        <v>6.7856796095571506E-2</v>
      </c>
      <c r="AE448" s="17">
        <v>3.8150180720481298E-2</v>
      </c>
      <c r="AF448" s="17">
        <v>2.88858402765622E-2</v>
      </c>
      <c r="AG448" s="17">
        <v>2.9286311474931E-2</v>
      </c>
      <c r="AH448" s="17"/>
      <c r="AI448" s="17">
        <v>5.9201285712244603E-2</v>
      </c>
      <c r="AJ448" s="17">
        <v>4.19649170905654E-2</v>
      </c>
      <c r="AK448" s="17">
        <v>3.5878737625546997E-2</v>
      </c>
      <c r="AL448" s="17"/>
      <c r="AM448" s="17">
        <v>1.6821087948679099E-2</v>
      </c>
      <c r="AN448" s="17">
        <v>4.6100396196134097E-2</v>
      </c>
      <c r="AO448" s="17">
        <v>4.2806480366606801E-2</v>
      </c>
      <c r="AP448" s="17"/>
      <c r="AQ448" s="17">
        <v>4.7273664780559298E-2</v>
      </c>
      <c r="AR448" s="17">
        <v>4.4909275488183902E-2</v>
      </c>
      <c r="AS448" s="17">
        <v>2.54168500763804E-2</v>
      </c>
      <c r="AT448" s="17">
        <v>3.9590601987868797E-2</v>
      </c>
      <c r="AU448" s="17">
        <v>4.5832574763857097E-2</v>
      </c>
    </row>
    <row r="449" spans="2:47" x14ac:dyDescent="0.3">
      <c r="B449" t="s">
        <v>232</v>
      </c>
      <c r="C449" s="17">
        <v>3.6008248206688603E-2</v>
      </c>
      <c r="D449" s="17">
        <v>4.7616852507816103E-2</v>
      </c>
      <c r="E449" s="17">
        <v>2.4812922188952698E-2</v>
      </c>
      <c r="F449" s="17"/>
      <c r="G449" s="17">
        <v>2.4998553222198301E-2</v>
      </c>
      <c r="H449" s="17">
        <v>3.1724906832245402E-2</v>
      </c>
      <c r="I449" s="17">
        <v>1.68603852809435E-2</v>
      </c>
      <c r="J449" s="17">
        <v>5.7386183325717502E-2</v>
      </c>
      <c r="K449" s="17">
        <v>3.1351023773210203E-2</v>
      </c>
      <c r="L449" s="17">
        <v>4.7980904515978397E-2</v>
      </c>
      <c r="M449" s="17"/>
      <c r="N449" s="17">
        <v>2.2456046875476799E-2</v>
      </c>
      <c r="O449" s="17">
        <v>3.01624574080025E-2</v>
      </c>
      <c r="P449" s="17">
        <v>5.5092663005892703E-2</v>
      </c>
      <c r="Q449" s="17">
        <v>4.0650128015865102E-2</v>
      </c>
      <c r="R449" s="17"/>
      <c r="S449" s="17">
        <v>2.8837582592904001E-2</v>
      </c>
      <c r="T449" s="17">
        <v>4.4435909072764401E-2</v>
      </c>
      <c r="U449" s="17">
        <v>4.3318463629801802E-2</v>
      </c>
      <c r="V449" s="17">
        <v>3.77664053393394E-2</v>
      </c>
      <c r="W449" s="17">
        <v>3.7185654347873603E-2</v>
      </c>
      <c r="X449" s="17">
        <v>1.16592990034041E-2</v>
      </c>
      <c r="Y449" s="17">
        <v>4.6587118329494602E-2</v>
      </c>
      <c r="Z449" s="17">
        <v>6.6254722540332503E-2</v>
      </c>
      <c r="AA449" s="17">
        <v>2.2450318252853201E-2</v>
      </c>
      <c r="AB449" s="17">
        <v>5.0398198925748303E-2</v>
      </c>
      <c r="AC449" s="17"/>
      <c r="AD449" s="17">
        <v>5.3877886783971499E-2</v>
      </c>
      <c r="AE449" s="17">
        <v>1.78411838884708E-2</v>
      </c>
      <c r="AF449" s="17">
        <v>7.9235208247173394E-2</v>
      </c>
      <c r="AG449" s="17">
        <v>4.4484659727501701E-2</v>
      </c>
      <c r="AH449" s="17"/>
      <c r="AI449" s="17">
        <v>4.06180640162443E-2</v>
      </c>
      <c r="AJ449" s="17">
        <v>1.94052035480318E-2</v>
      </c>
      <c r="AK449" s="17">
        <v>8.0817979143376198E-2</v>
      </c>
      <c r="AL449" s="17"/>
      <c r="AM449" s="17">
        <v>1.6527391936810101E-2</v>
      </c>
      <c r="AN449" s="17">
        <v>2.8032293507979401E-2</v>
      </c>
      <c r="AO449" s="17">
        <v>5.6111730662540701E-2</v>
      </c>
      <c r="AP449" s="17"/>
      <c r="AQ449" s="17">
        <v>5.4634244720615802E-2</v>
      </c>
      <c r="AR449" s="17">
        <v>3.3739192665109101E-2</v>
      </c>
      <c r="AS449" s="17">
        <v>1.8446006398681301E-2</v>
      </c>
      <c r="AT449" s="17">
        <v>1.8679986439580999E-2</v>
      </c>
      <c r="AU449" s="17">
        <v>0.112644315565724</v>
      </c>
    </row>
    <row r="450" spans="2:47" x14ac:dyDescent="0.3">
      <c r="B450" t="s">
        <v>94</v>
      </c>
      <c r="C450" s="17">
        <v>4.3454967355908099E-2</v>
      </c>
      <c r="D450" s="17">
        <v>4.0823689644152297E-2</v>
      </c>
      <c r="E450" s="17">
        <v>4.60971417473654E-2</v>
      </c>
      <c r="F450" s="17"/>
      <c r="G450" s="17">
        <v>1.8450570601441899E-2</v>
      </c>
      <c r="H450" s="17">
        <v>2.3009659230565301E-2</v>
      </c>
      <c r="I450" s="17">
        <v>4.0480868484532598E-2</v>
      </c>
      <c r="J450" s="17">
        <v>3.2220195303959899E-2</v>
      </c>
      <c r="K450" s="17">
        <v>9.5789346241622095E-2</v>
      </c>
      <c r="L450" s="17">
        <v>5.2706648583082299E-2</v>
      </c>
      <c r="M450" s="17"/>
      <c r="N450" s="17">
        <v>2.5692225725006099E-2</v>
      </c>
      <c r="O450" s="17">
        <v>5.1489148908238302E-2</v>
      </c>
      <c r="P450" s="17">
        <v>2.41348729631655E-2</v>
      </c>
      <c r="Q450" s="17">
        <v>7.21539619155908E-2</v>
      </c>
      <c r="R450" s="17"/>
      <c r="S450" s="17">
        <v>4.1906738245092702E-2</v>
      </c>
      <c r="T450" s="17">
        <v>4.4605380167518999E-2</v>
      </c>
      <c r="U450" s="17">
        <v>3.2219072338994598E-2</v>
      </c>
      <c r="V450" s="17">
        <v>2.7627108030658099E-2</v>
      </c>
      <c r="W450" s="17">
        <v>5.2272651013098401E-2</v>
      </c>
      <c r="X450" s="17">
        <v>6.4432112072513495E-2</v>
      </c>
      <c r="Y450" s="17">
        <v>3.9120018261186197E-2</v>
      </c>
      <c r="Z450" s="17">
        <v>3.9759138206778399E-2</v>
      </c>
      <c r="AA450" s="17">
        <v>4.44345432726952E-2</v>
      </c>
      <c r="AB450" s="17">
        <v>4.8830177959342698E-2</v>
      </c>
      <c r="AC450" s="17"/>
      <c r="AD450" s="17">
        <v>3.1683294189899798E-2</v>
      </c>
      <c r="AE450" s="17">
        <v>3.1329957773280702E-2</v>
      </c>
      <c r="AF450" s="17">
        <v>3.3535657472138297E-2</v>
      </c>
      <c r="AG450" s="17">
        <v>6.8746433198236201E-2</v>
      </c>
      <c r="AH450" s="17"/>
      <c r="AI450" s="17">
        <v>3.2095262981182197E-2</v>
      </c>
      <c r="AJ450" s="17">
        <v>2.6860164253985099E-2</v>
      </c>
      <c r="AK450" s="17">
        <v>2.52484547337899E-2</v>
      </c>
      <c r="AL450" s="17"/>
      <c r="AM450" s="17">
        <v>4.1605915470958099E-2</v>
      </c>
      <c r="AN450" s="17">
        <v>3.6314693923200997E-2</v>
      </c>
      <c r="AO450" s="17">
        <v>2.5965567555819899E-2</v>
      </c>
      <c r="AP450" s="17"/>
      <c r="AQ450" s="17">
        <v>6.0181161969770101E-2</v>
      </c>
      <c r="AR450" s="17">
        <v>3.5750129658773902E-2</v>
      </c>
      <c r="AS450" s="17">
        <v>3.89692542127862E-2</v>
      </c>
      <c r="AT450" s="17">
        <v>2.3965418091347598E-2</v>
      </c>
      <c r="AU450" s="17">
        <v>0</v>
      </c>
    </row>
    <row r="451" spans="2:47" x14ac:dyDescent="0.3">
      <c r="B451" t="s">
        <v>233</v>
      </c>
      <c r="C451" s="17">
        <v>0.70419463147711503</v>
      </c>
      <c r="D451" s="17">
        <v>0.695783126658713</v>
      </c>
      <c r="E451" s="17">
        <v>0.71176025194760395</v>
      </c>
      <c r="F451" s="17"/>
      <c r="G451" s="17">
        <v>0.80222076883020299</v>
      </c>
      <c r="H451" s="17">
        <v>0.80090586978509704</v>
      </c>
      <c r="I451" s="17">
        <v>0.76918478998242801</v>
      </c>
      <c r="J451" s="17">
        <v>0.66546356269909501</v>
      </c>
      <c r="K451" s="17">
        <v>0.64326507695022805</v>
      </c>
      <c r="L451" s="17">
        <v>0.58161201612622804</v>
      </c>
      <c r="M451" s="17"/>
      <c r="N451" s="17">
        <v>0.79358408928573498</v>
      </c>
      <c r="O451" s="17">
        <v>0.70943274419428604</v>
      </c>
      <c r="P451" s="17">
        <v>0.65866879742958995</v>
      </c>
      <c r="Q451" s="17">
        <v>0.65180080594525802</v>
      </c>
      <c r="R451" s="17"/>
      <c r="S451" s="17">
        <v>0.777519550221214</v>
      </c>
      <c r="T451" s="17">
        <v>0.68020470893241403</v>
      </c>
      <c r="U451" s="17">
        <v>0.62713443714885597</v>
      </c>
      <c r="V451" s="17">
        <v>0.675892648816248</v>
      </c>
      <c r="W451" s="17">
        <v>0.64055901995407105</v>
      </c>
      <c r="X451" s="17">
        <v>0.77906143444728204</v>
      </c>
      <c r="Y451" s="17">
        <v>0.68645828736205405</v>
      </c>
      <c r="Z451" s="17">
        <v>0.61425437195780996</v>
      </c>
      <c r="AA451" s="17">
        <v>0.709318592012253</v>
      </c>
      <c r="AB451" s="17">
        <v>0.77850907345942899</v>
      </c>
      <c r="AC451" s="17"/>
      <c r="AD451" s="17">
        <v>0.61309631707974499</v>
      </c>
      <c r="AE451" s="17">
        <v>0.76738047025648404</v>
      </c>
      <c r="AF451" s="17">
        <v>0.68714564940107203</v>
      </c>
      <c r="AG451" s="17">
        <v>0.66450747104880004</v>
      </c>
      <c r="AH451" s="17"/>
      <c r="AI451" s="17">
        <v>0.66102668618576299</v>
      </c>
      <c r="AJ451" s="17">
        <v>0.775308431054888</v>
      </c>
      <c r="AK451" s="17">
        <v>0.67299565360525704</v>
      </c>
      <c r="AL451" s="17"/>
      <c r="AM451" s="17">
        <v>0.81177887352172096</v>
      </c>
      <c r="AN451" s="17">
        <v>0.67521140478152297</v>
      </c>
      <c r="AO451" s="17">
        <v>0.70312004484454704</v>
      </c>
      <c r="AP451" s="17"/>
      <c r="AQ451" s="17">
        <v>0.64583672173130302</v>
      </c>
      <c r="AR451" s="17">
        <v>0.67064521640166197</v>
      </c>
      <c r="AS451" s="17">
        <v>0.77989730732210505</v>
      </c>
      <c r="AT451" s="17">
        <v>0.79365005552251999</v>
      </c>
      <c r="AU451" s="17">
        <v>0.78582489083076501</v>
      </c>
    </row>
    <row r="452" spans="2:47" x14ac:dyDescent="0.3">
      <c r="B452" t="s">
        <v>234</v>
      </c>
      <c r="C452" s="17">
        <v>7.4007940912657597E-2</v>
      </c>
      <c r="D452" s="17">
        <v>8.3329335592528697E-2</v>
      </c>
      <c r="E452" s="17">
        <v>6.5109756091830798E-2</v>
      </c>
      <c r="F452" s="17"/>
      <c r="G452" s="17">
        <v>6.2013340948933501E-2</v>
      </c>
      <c r="H452" s="17">
        <v>5.38880137572047E-2</v>
      </c>
      <c r="I452" s="17">
        <v>4.0470528833043397E-2</v>
      </c>
      <c r="J452" s="17">
        <v>8.7489635051001893E-2</v>
      </c>
      <c r="K452" s="17">
        <v>8.9559277698903997E-2</v>
      </c>
      <c r="L452" s="17">
        <v>0.103828215134177</v>
      </c>
      <c r="M452" s="17"/>
      <c r="N452" s="17">
        <v>6.1093626458388603E-2</v>
      </c>
      <c r="O452" s="17">
        <v>5.9493679327291403E-2</v>
      </c>
      <c r="P452" s="17">
        <v>0.100583399649833</v>
      </c>
      <c r="Q452" s="17">
        <v>8.1143987701587497E-2</v>
      </c>
      <c r="R452" s="17"/>
      <c r="S452" s="17">
        <v>4.4986745238978797E-2</v>
      </c>
      <c r="T452" s="17">
        <v>8.3638531854689294E-2</v>
      </c>
      <c r="U452" s="17">
        <v>7.4703245048156106E-2</v>
      </c>
      <c r="V452" s="17">
        <v>0.120682300274156</v>
      </c>
      <c r="W452" s="17">
        <v>6.2409357861515101E-2</v>
      </c>
      <c r="X452" s="17">
        <v>4.7487665712451797E-2</v>
      </c>
      <c r="Y452" s="17">
        <v>7.3741764750370406E-2</v>
      </c>
      <c r="Z452" s="17">
        <v>0.107510834076568</v>
      </c>
      <c r="AA452" s="17">
        <v>8.3299889937370794E-2</v>
      </c>
      <c r="AB452" s="17">
        <v>6.2026259383055497E-2</v>
      </c>
      <c r="AC452" s="17"/>
      <c r="AD452" s="17">
        <v>0.121734682879543</v>
      </c>
      <c r="AE452" s="17">
        <v>5.5991364608952203E-2</v>
      </c>
      <c r="AF452" s="17">
        <v>0.108121048523736</v>
      </c>
      <c r="AG452" s="17">
        <v>7.37709712024327E-2</v>
      </c>
      <c r="AH452" s="17"/>
      <c r="AI452" s="17">
        <v>9.9819349728488799E-2</v>
      </c>
      <c r="AJ452" s="17">
        <v>6.1370120638597203E-2</v>
      </c>
      <c r="AK452" s="17">
        <v>0.116696716768923</v>
      </c>
      <c r="AL452" s="17"/>
      <c r="AM452" s="17">
        <v>3.3348479885489203E-2</v>
      </c>
      <c r="AN452" s="17">
        <v>7.4132689704113505E-2</v>
      </c>
      <c r="AO452" s="17">
        <v>9.8918211029147496E-2</v>
      </c>
      <c r="AP452" s="17"/>
      <c r="AQ452" s="17">
        <v>0.101907909501175</v>
      </c>
      <c r="AR452" s="17">
        <v>7.8648468153293002E-2</v>
      </c>
      <c r="AS452" s="17">
        <v>4.3862856475061697E-2</v>
      </c>
      <c r="AT452" s="17">
        <v>5.8270588427449803E-2</v>
      </c>
      <c r="AU452" s="17">
        <v>0.15847689032958101</v>
      </c>
    </row>
    <row r="453" spans="2:47" x14ac:dyDescent="0.3">
      <c r="B453" t="s">
        <v>143</v>
      </c>
      <c r="C453" s="17">
        <v>0.63018669056445697</v>
      </c>
      <c r="D453" s="17">
        <v>0.61245379106618503</v>
      </c>
      <c r="E453" s="17">
        <v>0.64665049585577306</v>
      </c>
      <c r="F453" s="17"/>
      <c r="G453" s="17">
        <v>0.74020742788127003</v>
      </c>
      <c r="H453" s="17">
        <v>0.74701785602789195</v>
      </c>
      <c r="I453" s="17">
        <v>0.72871426114938498</v>
      </c>
      <c r="J453" s="17">
        <v>0.57797392764809297</v>
      </c>
      <c r="K453" s="17">
        <v>0.55370579925132402</v>
      </c>
      <c r="L453" s="17">
        <v>0.47778380099205098</v>
      </c>
      <c r="M453" s="17"/>
      <c r="N453" s="17">
        <v>0.73249046282734598</v>
      </c>
      <c r="O453" s="17">
        <v>0.64993906486699504</v>
      </c>
      <c r="P453" s="17">
        <v>0.55808539777975597</v>
      </c>
      <c r="Q453" s="17">
        <v>0.57065681824367098</v>
      </c>
      <c r="R453" s="17"/>
      <c r="S453" s="17">
        <v>0.73253280498223605</v>
      </c>
      <c r="T453" s="17">
        <v>0.59656617707772497</v>
      </c>
      <c r="U453" s="17">
        <v>0.55243119210070002</v>
      </c>
      <c r="V453" s="17">
        <v>0.55521034854209195</v>
      </c>
      <c r="W453" s="17">
        <v>0.57814966209255603</v>
      </c>
      <c r="X453" s="17">
        <v>0.73157376873483004</v>
      </c>
      <c r="Y453" s="17">
        <v>0.61271652261168297</v>
      </c>
      <c r="Z453" s="17">
        <v>0.50674353788124205</v>
      </c>
      <c r="AA453" s="17">
        <v>0.62601870207488297</v>
      </c>
      <c r="AB453" s="17">
        <v>0.71648281407637304</v>
      </c>
      <c r="AC453" s="17"/>
      <c r="AD453" s="17">
        <v>0.49136163420020201</v>
      </c>
      <c r="AE453" s="17">
        <v>0.71138910564753199</v>
      </c>
      <c r="AF453" s="17">
        <v>0.57902460087733598</v>
      </c>
      <c r="AG453" s="17">
        <v>0.590736499846368</v>
      </c>
      <c r="AH453" s="17"/>
      <c r="AI453" s="17">
        <v>0.56120733645727405</v>
      </c>
      <c r="AJ453" s="17">
        <v>0.71393831041629097</v>
      </c>
      <c r="AK453" s="17">
        <v>0.55629893683633402</v>
      </c>
      <c r="AL453" s="17"/>
      <c r="AM453" s="17">
        <v>0.77843039363623101</v>
      </c>
      <c r="AN453" s="17">
        <v>0.60107871507740995</v>
      </c>
      <c r="AO453" s="17">
        <v>0.60420183381539905</v>
      </c>
      <c r="AP453" s="17"/>
      <c r="AQ453" s="17">
        <v>0.54392881223012801</v>
      </c>
      <c r="AR453" s="17">
        <v>0.59199674824836901</v>
      </c>
      <c r="AS453" s="17">
        <v>0.736034450847043</v>
      </c>
      <c r="AT453" s="17">
        <v>0.73537946709506996</v>
      </c>
      <c r="AU453" s="17">
        <v>0.627348000501184</v>
      </c>
    </row>
    <row r="454" spans="2:47" x14ac:dyDescent="0.3">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row>
    <row r="455" spans="2:47" x14ac:dyDescent="0.3">
      <c r="B455" s="6" t="s">
        <v>258</v>
      </c>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row>
    <row r="456" spans="2:47" x14ac:dyDescent="0.3">
      <c r="B456" s="24" t="s">
        <v>79</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row>
    <row r="457" spans="2:47" x14ac:dyDescent="0.3">
      <c r="B457" t="s">
        <v>244</v>
      </c>
      <c r="C457" s="17">
        <v>0.36964153440727998</v>
      </c>
      <c r="D457" s="17">
        <v>0.375430785757154</v>
      </c>
      <c r="E457" s="17">
        <v>0.36274493345748399</v>
      </c>
      <c r="F457" s="17"/>
      <c r="G457" s="17">
        <v>0.30783392199253701</v>
      </c>
      <c r="H457" s="17">
        <v>0.27036619906984699</v>
      </c>
      <c r="I457" s="17">
        <v>0.37165853172716901</v>
      </c>
      <c r="J457" s="17">
        <v>0.447972504730906</v>
      </c>
      <c r="K457" s="17">
        <v>0.43025965673307098</v>
      </c>
      <c r="L457" s="17">
        <v>0.38448500373195299</v>
      </c>
      <c r="M457" s="17"/>
      <c r="N457" s="17">
        <v>0.343981511085444</v>
      </c>
      <c r="O457" s="17">
        <v>0.40128713472814898</v>
      </c>
      <c r="P457" s="17">
        <v>0.35272001452059898</v>
      </c>
      <c r="Q457" s="17">
        <v>0.37059528013569398</v>
      </c>
      <c r="R457" s="17"/>
      <c r="S457" s="17">
        <v>0.30926730725986601</v>
      </c>
      <c r="T457" s="17">
        <v>0.40535346115696003</v>
      </c>
      <c r="U457" s="17">
        <v>0.44919874760809603</v>
      </c>
      <c r="V457" s="17">
        <v>0.40460728025333997</v>
      </c>
      <c r="W457" s="17">
        <v>0.36426084545772702</v>
      </c>
      <c r="X457" s="17">
        <v>0.39112053106537997</v>
      </c>
      <c r="Y457" s="17">
        <v>0.31004186544485102</v>
      </c>
      <c r="Z457" s="17">
        <v>0.25872449716891799</v>
      </c>
      <c r="AA457" s="17">
        <v>0.38702460689652302</v>
      </c>
      <c r="AB457" s="17">
        <v>0.371129501268055</v>
      </c>
      <c r="AC457" s="17"/>
      <c r="AD457" s="17">
        <v>0.30562421994793498</v>
      </c>
      <c r="AE457" s="17">
        <v>0.36519676818806901</v>
      </c>
      <c r="AF457" s="17">
        <v>0.36777724660113698</v>
      </c>
      <c r="AG457" s="17">
        <v>0.38322613915335302</v>
      </c>
      <c r="AH457" s="17"/>
      <c r="AI457" s="17">
        <v>0.35664902108749102</v>
      </c>
      <c r="AJ457" s="17">
        <v>0.32210141811315801</v>
      </c>
      <c r="AK457" s="17">
        <v>0.38577171365649898</v>
      </c>
      <c r="AL457" s="17"/>
      <c r="AM457" s="17">
        <v>0.43616801372082298</v>
      </c>
      <c r="AN457" s="17">
        <v>0.40563851872861001</v>
      </c>
      <c r="AO457" s="17">
        <v>0.31476500534992502</v>
      </c>
      <c r="AP457" s="17"/>
      <c r="AQ457" s="17">
        <v>0.34384336791694198</v>
      </c>
      <c r="AR457" s="17">
        <v>0.41036938667817602</v>
      </c>
      <c r="AS457" s="17">
        <v>0.39775113165415199</v>
      </c>
      <c r="AT457" s="17">
        <v>0.24001895516597899</v>
      </c>
      <c r="AU457" s="17">
        <v>0.19153590208788401</v>
      </c>
    </row>
    <row r="458" spans="2:47" x14ac:dyDescent="0.3">
      <c r="B458" t="s">
        <v>245</v>
      </c>
      <c r="C458" s="17">
        <v>0.36565791567400802</v>
      </c>
      <c r="D458" s="17">
        <v>0.34855653810804899</v>
      </c>
      <c r="E458" s="17">
        <v>0.38299873813497098</v>
      </c>
      <c r="F458" s="17"/>
      <c r="G458" s="17">
        <v>0.26344048943322401</v>
      </c>
      <c r="H458" s="17">
        <v>0.275752760364261</v>
      </c>
      <c r="I458" s="17">
        <v>0.32068081829716499</v>
      </c>
      <c r="J458" s="17">
        <v>0.40503875411412199</v>
      </c>
      <c r="K458" s="17">
        <v>0.42654886171850498</v>
      </c>
      <c r="L458" s="17">
        <v>0.46884691699470499</v>
      </c>
      <c r="M458" s="17"/>
      <c r="N458" s="17">
        <v>0.330244071341465</v>
      </c>
      <c r="O458" s="17">
        <v>0.34674243190633802</v>
      </c>
      <c r="P458" s="17">
        <v>0.399394409656466</v>
      </c>
      <c r="Q458" s="17">
        <v>0.39335508763976001</v>
      </c>
      <c r="R458" s="17"/>
      <c r="S458" s="17">
        <v>0.28427524014111299</v>
      </c>
      <c r="T458" s="17">
        <v>0.38127895751632201</v>
      </c>
      <c r="U458" s="17">
        <v>0.37020399036352603</v>
      </c>
      <c r="V458" s="17">
        <v>0.34964303300375099</v>
      </c>
      <c r="W458" s="17">
        <v>0.32696430409350602</v>
      </c>
      <c r="X458" s="17">
        <v>0.38700748567100401</v>
      </c>
      <c r="Y458" s="17">
        <v>0.42016008602869798</v>
      </c>
      <c r="Z458" s="17">
        <v>0.32587526104606102</v>
      </c>
      <c r="AA458" s="17">
        <v>0.41687310639772102</v>
      </c>
      <c r="AB458" s="17">
        <v>0.422978146088478</v>
      </c>
      <c r="AC458" s="17"/>
      <c r="AD458" s="17">
        <v>0.41545219219343499</v>
      </c>
      <c r="AE458" s="17">
        <v>0.32582240245622701</v>
      </c>
      <c r="AF458" s="17">
        <v>0.47509031485416198</v>
      </c>
      <c r="AG458" s="17">
        <v>0.34584576994731397</v>
      </c>
      <c r="AH458" s="17"/>
      <c r="AI458" s="17">
        <v>0.41095562162469901</v>
      </c>
      <c r="AJ458" s="17">
        <v>0.30776311473015899</v>
      </c>
      <c r="AK458" s="17">
        <v>0.46990620028564101</v>
      </c>
      <c r="AL458" s="17"/>
      <c r="AM458" s="17">
        <v>0.23869754868000601</v>
      </c>
      <c r="AN458" s="17">
        <v>0.40121960336728302</v>
      </c>
      <c r="AO458" s="17">
        <v>0.41008601174223402</v>
      </c>
      <c r="AP458" s="17"/>
      <c r="AQ458" s="17">
        <v>0.44749401763945201</v>
      </c>
      <c r="AR458" s="17">
        <v>0.32884466590439498</v>
      </c>
      <c r="AS458" s="17">
        <v>0.34017848342308699</v>
      </c>
      <c r="AT458" s="17">
        <v>0.29837091590590398</v>
      </c>
      <c r="AU458" s="17">
        <v>0.33061283185166901</v>
      </c>
    </row>
    <row r="459" spans="2:47" x14ac:dyDescent="0.3">
      <c r="B459" t="s">
        <v>246</v>
      </c>
      <c r="C459" s="17">
        <v>0.30864694886538602</v>
      </c>
      <c r="D459" s="17">
        <v>0.32428811400489199</v>
      </c>
      <c r="E459" s="17">
        <v>0.29408963516987402</v>
      </c>
      <c r="F459" s="17"/>
      <c r="G459" s="17">
        <v>0.269162237703926</v>
      </c>
      <c r="H459" s="17">
        <v>0.17929634436858399</v>
      </c>
      <c r="I459" s="17">
        <v>0.288995347962963</v>
      </c>
      <c r="J459" s="17">
        <v>0.31777845742909</v>
      </c>
      <c r="K459" s="17">
        <v>0.35651890636792299</v>
      </c>
      <c r="L459" s="17">
        <v>0.41516597496131502</v>
      </c>
      <c r="M459" s="17"/>
      <c r="N459" s="17">
        <v>0.25667380722847899</v>
      </c>
      <c r="O459" s="17">
        <v>0.32767168015349302</v>
      </c>
      <c r="P459" s="17">
        <v>0.305812776316569</v>
      </c>
      <c r="Q459" s="17">
        <v>0.34968088215930498</v>
      </c>
      <c r="R459" s="17"/>
      <c r="S459" s="17">
        <v>0.21742967854466599</v>
      </c>
      <c r="T459" s="17">
        <v>0.30695960957308499</v>
      </c>
      <c r="U459" s="17">
        <v>0.28604322726255299</v>
      </c>
      <c r="V459" s="17">
        <v>0.35618554012667702</v>
      </c>
      <c r="W459" s="17">
        <v>0.30620294664555597</v>
      </c>
      <c r="X459" s="17">
        <v>0.31042829426962498</v>
      </c>
      <c r="Y459" s="17">
        <v>0.35780355276614101</v>
      </c>
      <c r="Z459" s="17">
        <v>0.37224385422258699</v>
      </c>
      <c r="AA459" s="17">
        <v>0.30218059175489698</v>
      </c>
      <c r="AB459" s="17">
        <v>0.40386463616075502</v>
      </c>
      <c r="AC459" s="17"/>
      <c r="AD459" s="17">
        <v>0.35265685771196298</v>
      </c>
      <c r="AE459" s="17">
        <v>0.26069617298940501</v>
      </c>
      <c r="AF459" s="17">
        <v>0.42034232173224001</v>
      </c>
      <c r="AG459" s="17">
        <v>0.30849594485686299</v>
      </c>
      <c r="AH459" s="17"/>
      <c r="AI459" s="17">
        <v>0.32647331249346601</v>
      </c>
      <c r="AJ459" s="17">
        <v>0.22210061269644801</v>
      </c>
      <c r="AK459" s="17">
        <v>0.42227365086554203</v>
      </c>
      <c r="AL459" s="17"/>
      <c r="AM459" s="17">
        <v>0.30371865030453199</v>
      </c>
      <c r="AN459" s="17">
        <v>0.27921007460373198</v>
      </c>
      <c r="AO459" s="17">
        <v>0.33800544421428502</v>
      </c>
      <c r="AP459" s="17"/>
      <c r="AQ459" s="17">
        <v>0.38706776164402601</v>
      </c>
      <c r="AR459" s="17">
        <v>0.317858739718201</v>
      </c>
      <c r="AS459" s="17">
        <v>0.267750455912803</v>
      </c>
      <c r="AT459" s="17">
        <v>0.193082709244109</v>
      </c>
      <c r="AU459" s="17">
        <v>0.194831706769164</v>
      </c>
    </row>
    <row r="460" spans="2:47" x14ac:dyDescent="0.3">
      <c r="B460" t="s">
        <v>247</v>
      </c>
      <c r="C460" s="17">
        <v>0.286445430090146</v>
      </c>
      <c r="D460" s="17">
        <v>0.266053572408606</v>
      </c>
      <c r="E460" s="17">
        <v>0.304793840148603</v>
      </c>
      <c r="F460" s="17"/>
      <c r="G460" s="17">
        <v>0.20033881437534401</v>
      </c>
      <c r="H460" s="17">
        <v>0.327824161276285</v>
      </c>
      <c r="I460" s="17">
        <v>0.245130447365244</v>
      </c>
      <c r="J460" s="17">
        <v>0.31440880294840301</v>
      </c>
      <c r="K460" s="17">
        <v>0.36279358348242202</v>
      </c>
      <c r="L460" s="17">
        <v>0.26913390141885901</v>
      </c>
      <c r="M460" s="17"/>
      <c r="N460" s="17">
        <v>0.326401674936181</v>
      </c>
      <c r="O460" s="17">
        <v>0.29619118440091102</v>
      </c>
      <c r="P460" s="17">
        <v>0.25529360991306699</v>
      </c>
      <c r="Q460" s="17">
        <v>0.25872932352497702</v>
      </c>
      <c r="R460" s="17"/>
      <c r="S460" s="17">
        <v>0.31772152678522098</v>
      </c>
      <c r="T460" s="17">
        <v>0.26518471295570301</v>
      </c>
      <c r="U460" s="17">
        <v>0.26014342303393001</v>
      </c>
      <c r="V460" s="17">
        <v>0.324156892100045</v>
      </c>
      <c r="W460" s="17">
        <v>0.211221180993347</v>
      </c>
      <c r="X460" s="17">
        <v>0.31035356472535902</v>
      </c>
      <c r="Y460" s="17">
        <v>0.312242124325946</v>
      </c>
      <c r="Z460" s="17">
        <v>0.22712828580714001</v>
      </c>
      <c r="AA460" s="17">
        <v>0.26803733636051802</v>
      </c>
      <c r="AB460" s="17">
        <v>0.33735244493774202</v>
      </c>
      <c r="AC460" s="17"/>
      <c r="AD460" s="17">
        <v>0.38679740709274602</v>
      </c>
      <c r="AE460" s="17">
        <v>0.25589857849409398</v>
      </c>
      <c r="AF460" s="17">
        <v>0.30820068980203102</v>
      </c>
      <c r="AG460" s="17">
        <v>0.26470148679637101</v>
      </c>
      <c r="AH460" s="17"/>
      <c r="AI460" s="17">
        <v>0.37727892486632297</v>
      </c>
      <c r="AJ460" s="17">
        <v>0.26246721484848001</v>
      </c>
      <c r="AK460" s="17">
        <v>0.30659417025580499</v>
      </c>
      <c r="AL460" s="17"/>
      <c r="AM460" s="17">
        <v>0.26332950530941901</v>
      </c>
      <c r="AN460" s="17">
        <v>0.28614448953260702</v>
      </c>
      <c r="AO460" s="17">
        <v>0.317788587648073</v>
      </c>
      <c r="AP460" s="17"/>
      <c r="AQ460" s="17">
        <v>0.26320772944875598</v>
      </c>
      <c r="AR460" s="17">
        <v>0.293168046022797</v>
      </c>
      <c r="AS460" s="17">
        <v>0.298694536270321</v>
      </c>
      <c r="AT460" s="17">
        <v>0.26727036317984698</v>
      </c>
      <c r="AU460" s="17">
        <v>0.288219609665883</v>
      </c>
    </row>
    <row r="461" spans="2:47" x14ac:dyDescent="0.3">
      <c r="B461" t="s">
        <v>248</v>
      </c>
      <c r="C461" s="17">
        <v>0.23765147804021999</v>
      </c>
      <c r="D461" s="17">
        <v>0.22782484202627901</v>
      </c>
      <c r="E461" s="17">
        <v>0.24767149722628301</v>
      </c>
      <c r="F461" s="17"/>
      <c r="G461" s="17">
        <v>0.18239031284235199</v>
      </c>
      <c r="H461" s="17">
        <v>0.120952892322853</v>
      </c>
      <c r="I461" s="17">
        <v>0.20981355003813501</v>
      </c>
      <c r="J461" s="17">
        <v>0.299676687240988</v>
      </c>
      <c r="K461" s="17">
        <v>0.23628596809645899</v>
      </c>
      <c r="L461" s="17">
        <v>0.34120959838283199</v>
      </c>
      <c r="M461" s="17"/>
      <c r="N461" s="17">
        <v>0.178106610788001</v>
      </c>
      <c r="O461" s="17">
        <v>0.245826313795801</v>
      </c>
      <c r="P461" s="17">
        <v>0.237474453148318</v>
      </c>
      <c r="Q461" s="17">
        <v>0.290766044057228</v>
      </c>
      <c r="R461" s="17"/>
      <c r="S461" s="17">
        <v>0.19408195978586201</v>
      </c>
      <c r="T461" s="17">
        <v>0.29471840864617899</v>
      </c>
      <c r="U461" s="17">
        <v>0.17272135706122399</v>
      </c>
      <c r="V461" s="17">
        <v>0.26973128457961398</v>
      </c>
      <c r="W461" s="17">
        <v>0.31488041513041298</v>
      </c>
      <c r="X461" s="17">
        <v>0.19113903215033301</v>
      </c>
      <c r="Y461" s="17">
        <v>0.243872357655632</v>
      </c>
      <c r="Z461" s="17">
        <v>0.20424052987465299</v>
      </c>
      <c r="AA461" s="17">
        <v>0.23487462737847101</v>
      </c>
      <c r="AB461" s="17">
        <v>0.25627863753897101</v>
      </c>
      <c r="AC461" s="17"/>
      <c r="AD461" s="17">
        <v>0.24893678401877301</v>
      </c>
      <c r="AE461" s="17">
        <v>0.20810142369558399</v>
      </c>
      <c r="AF461" s="17">
        <v>0.303811675025636</v>
      </c>
      <c r="AG461" s="17">
        <v>0.18949692095309401</v>
      </c>
      <c r="AH461" s="17"/>
      <c r="AI461" s="17">
        <v>0.24625443416840401</v>
      </c>
      <c r="AJ461" s="17">
        <v>0.20132200660073099</v>
      </c>
      <c r="AK461" s="17">
        <v>0.30017235212912302</v>
      </c>
      <c r="AL461" s="17"/>
      <c r="AM461" s="17">
        <v>0.194834378018128</v>
      </c>
      <c r="AN461" s="17">
        <v>0.27827896939187302</v>
      </c>
      <c r="AO461" s="17">
        <v>0.23184870958953199</v>
      </c>
      <c r="AP461" s="17"/>
      <c r="AQ461" s="17">
        <v>0.29028289211872199</v>
      </c>
      <c r="AR461" s="17">
        <v>0.25050846551150902</v>
      </c>
      <c r="AS461" s="17">
        <v>0.21935907352648601</v>
      </c>
      <c r="AT461" s="17">
        <v>0.13677210027074399</v>
      </c>
      <c r="AU461" s="17">
        <v>5.2387244884719297E-2</v>
      </c>
    </row>
    <row r="462" spans="2:47" x14ac:dyDescent="0.3">
      <c r="B462" t="s">
        <v>249</v>
      </c>
      <c r="C462" s="17">
        <v>0.19948937545635201</v>
      </c>
      <c r="D462" s="17">
        <v>0.19177944196119401</v>
      </c>
      <c r="E462" s="17">
        <v>0.207377432785988</v>
      </c>
      <c r="F462" s="17"/>
      <c r="G462" s="17">
        <v>0.25203774113834498</v>
      </c>
      <c r="H462" s="17">
        <v>0.26721771015899698</v>
      </c>
      <c r="I462" s="17">
        <v>0.21584081266041499</v>
      </c>
      <c r="J462" s="17">
        <v>0.141533382687444</v>
      </c>
      <c r="K462" s="17">
        <v>0.17013412005621101</v>
      </c>
      <c r="L462" s="17">
        <v>0.163810382162839</v>
      </c>
      <c r="M462" s="17"/>
      <c r="N462" s="17">
        <v>0.24887608908778799</v>
      </c>
      <c r="O462" s="17">
        <v>0.181250681021001</v>
      </c>
      <c r="P462" s="17">
        <v>0.18219171307035001</v>
      </c>
      <c r="Q462" s="17">
        <v>0.17977949689192399</v>
      </c>
      <c r="R462" s="17"/>
      <c r="S462" s="17">
        <v>0.256693083381478</v>
      </c>
      <c r="T462" s="17">
        <v>0.193240913156878</v>
      </c>
      <c r="U462" s="17">
        <v>0.217514030292836</v>
      </c>
      <c r="V462" s="17">
        <v>0.17407875286605201</v>
      </c>
      <c r="W462" s="17">
        <v>0.12060247050674699</v>
      </c>
      <c r="X462" s="17">
        <v>0.18872262207447699</v>
      </c>
      <c r="Y462" s="17">
        <v>0.171282548955423</v>
      </c>
      <c r="Z462" s="17">
        <v>0.21694236794090899</v>
      </c>
      <c r="AA462" s="17">
        <v>0.20460922329728701</v>
      </c>
      <c r="AB462" s="17">
        <v>0.22218422409067801</v>
      </c>
      <c r="AC462" s="17"/>
      <c r="AD462" s="17">
        <v>0.16077701568224001</v>
      </c>
      <c r="AE462" s="17">
        <v>0.229161737586798</v>
      </c>
      <c r="AF462" s="17">
        <v>0.14383244051000199</v>
      </c>
      <c r="AG462" s="17">
        <v>0.19034360209805901</v>
      </c>
      <c r="AH462" s="17"/>
      <c r="AI462" s="17">
        <v>0.17828952647388899</v>
      </c>
      <c r="AJ462" s="17">
        <v>0.238233665745433</v>
      </c>
      <c r="AK462" s="17">
        <v>0.14093865745463</v>
      </c>
      <c r="AL462" s="17"/>
      <c r="AM462" s="17">
        <v>0.29742714099020601</v>
      </c>
      <c r="AN462" s="17">
        <v>0.17755071168112399</v>
      </c>
      <c r="AO462" s="17">
        <v>0.160250848974272</v>
      </c>
      <c r="AP462" s="17"/>
      <c r="AQ462" s="17">
        <v>0.15682021130850801</v>
      </c>
      <c r="AR462" s="17">
        <v>0.19191522284998699</v>
      </c>
      <c r="AS462" s="17">
        <v>0.234501224195488</v>
      </c>
      <c r="AT462" s="17">
        <v>0.29157807385701601</v>
      </c>
      <c r="AU462" s="17">
        <v>0.38488482979953897</v>
      </c>
    </row>
    <row r="463" spans="2:47" x14ac:dyDescent="0.3">
      <c r="B463" t="s">
        <v>250</v>
      </c>
      <c r="C463" s="17">
        <v>0.19556612308431801</v>
      </c>
      <c r="D463" s="17">
        <v>0.172219976379101</v>
      </c>
      <c r="E463" s="17">
        <v>0.21862404106411401</v>
      </c>
      <c r="F463" s="17"/>
      <c r="G463" s="17">
        <v>0.164952823731215</v>
      </c>
      <c r="H463" s="17">
        <v>0.184772305135954</v>
      </c>
      <c r="I463" s="17">
        <v>0.18510180847577001</v>
      </c>
      <c r="J463" s="17">
        <v>0.15663965648235301</v>
      </c>
      <c r="K463" s="17">
        <v>0.23108052226926601</v>
      </c>
      <c r="L463" s="17">
        <v>0.24051135261175499</v>
      </c>
      <c r="M463" s="17"/>
      <c r="N463" s="17">
        <v>0.17917462978029899</v>
      </c>
      <c r="O463" s="17">
        <v>0.18385819351011401</v>
      </c>
      <c r="P463" s="17">
        <v>0.19864845827299099</v>
      </c>
      <c r="Q463" s="17">
        <v>0.21887631184388801</v>
      </c>
      <c r="R463" s="17"/>
      <c r="S463" s="17">
        <v>0.197042954580812</v>
      </c>
      <c r="T463" s="17">
        <v>0.173191966136167</v>
      </c>
      <c r="U463" s="17">
        <v>0.148350950583201</v>
      </c>
      <c r="V463" s="17">
        <v>0.16291768392836301</v>
      </c>
      <c r="W463" s="17">
        <v>0.19489897408405901</v>
      </c>
      <c r="X463" s="17">
        <v>0.229986862259113</v>
      </c>
      <c r="Y463" s="17">
        <v>0.20290633390215501</v>
      </c>
      <c r="Z463" s="17">
        <v>0.16013501062590599</v>
      </c>
      <c r="AA463" s="17">
        <v>0.26392037177073602</v>
      </c>
      <c r="AB463" s="17">
        <v>0.18863156163431899</v>
      </c>
      <c r="AC463" s="17"/>
      <c r="AD463" s="17">
        <v>0.22290146752054599</v>
      </c>
      <c r="AE463" s="17">
        <v>0.20741343440757601</v>
      </c>
      <c r="AF463" s="17">
        <v>0.20424947359828</v>
      </c>
      <c r="AG463" s="17">
        <v>0.195734531903175</v>
      </c>
      <c r="AH463" s="17"/>
      <c r="AI463" s="17">
        <v>0.21185665626018299</v>
      </c>
      <c r="AJ463" s="17">
        <v>0.19978193464254099</v>
      </c>
      <c r="AK463" s="17">
        <v>0.235144328228859</v>
      </c>
      <c r="AL463" s="17"/>
      <c r="AM463" s="17">
        <v>0.17050113237507999</v>
      </c>
      <c r="AN463" s="17">
        <v>0.2142084058316</v>
      </c>
      <c r="AO463" s="17">
        <v>0.19934571030843301</v>
      </c>
      <c r="AP463" s="17"/>
      <c r="AQ463" s="17">
        <v>0.228227034641205</v>
      </c>
      <c r="AR463" s="17">
        <v>0.18664628907676001</v>
      </c>
      <c r="AS463" s="17">
        <v>0.176455809624909</v>
      </c>
      <c r="AT463" s="17">
        <v>0.20874968252536799</v>
      </c>
      <c r="AU463" s="17">
        <v>0.167436067589599</v>
      </c>
    </row>
    <row r="464" spans="2:47" x14ac:dyDescent="0.3">
      <c r="B464" t="s">
        <v>251</v>
      </c>
      <c r="C464" s="17">
        <v>0.17631937892010799</v>
      </c>
      <c r="D464" s="17">
        <v>0.18131984653574301</v>
      </c>
      <c r="E464" s="17">
        <v>0.17182272269670501</v>
      </c>
      <c r="F464" s="17"/>
      <c r="G464" s="17">
        <v>0.22193886915633301</v>
      </c>
      <c r="H464" s="17">
        <v>0.24188758484248099</v>
      </c>
      <c r="I464" s="17">
        <v>0.21881860065390599</v>
      </c>
      <c r="J464" s="17">
        <v>0.20829639653422199</v>
      </c>
      <c r="K464" s="17">
        <v>6.9775763476382993E-2</v>
      </c>
      <c r="L464" s="17">
        <v>0.104851294102762</v>
      </c>
      <c r="M464" s="17"/>
      <c r="N464" s="17">
        <v>0.24056805133092099</v>
      </c>
      <c r="O464" s="17">
        <v>0.149991207944147</v>
      </c>
      <c r="P464" s="17">
        <v>0.18809116221929001</v>
      </c>
      <c r="Q464" s="17">
        <v>0.12747932880655</v>
      </c>
      <c r="R464" s="17"/>
      <c r="S464" s="17">
        <v>0.216979200045333</v>
      </c>
      <c r="T464" s="17">
        <v>0.13974790051227201</v>
      </c>
      <c r="U464" s="17">
        <v>0.21992816264135701</v>
      </c>
      <c r="V464" s="17">
        <v>0.142039701168161</v>
      </c>
      <c r="W464" s="17">
        <v>0.15641060629096001</v>
      </c>
      <c r="X464" s="17">
        <v>0.211051416192791</v>
      </c>
      <c r="Y464" s="17">
        <v>9.8934771396541804E-2</v>
      </c>
      <c r="Z464" s="17">
        <v>0.119043931633285</v>
      </c>
      <c r="AA464" s="17">
        <v>0.20468571033584201</v>
      </c>
      <c r="AB464" s="17">
        <v>0.22183683391488099</v>
      </c>
      <c r="AC464" s="17"/>
      <c r="AD464" s="17">
        <v>0.14187131015835</v>
      </c>
      <c r="AE464" s="17">
        <v>0.24023152003815801</v>
      </c>
      <c r="AF464" s="17">
        <v>0.125799028756715</v>
      </c>
      <c r="AG464" s="17">
        <v>0.124999768626307</v>
      </c>
      <c r="AH464" s="17"/>
      <c r="AI464" s="17">
        <v>0.14683904668483999</v>
      </c>
      <c r="AJ464" s="17">
        <v>0.25750180422621899</v>
      </c>
      <c r="AK464" s="17">
        <v>0.10051186622842199</v>
      </c>
      <c r="AL464" s="17"/>
      <c r="AM464" s="17">
        <v>0.26750210283249398</v>
      </c>
      <c r="AN464" s="17">
        <v>0.14969475630975701</v>
      </c>
      <c r="AO464" s="17">
        <v>0.161995307572911</v>
      </c>
      <c r="AP464" s="17"/>
      <c r="AQ464" s="17">
        <v>0.13742935501817699</v>
      </c>
      <c r="AR464" s="17">
        <v>0.16591129383047201</v>
      </c>
      <c r="AS464" s="17">
        <v>0.20323942253678501</v>
      </c>
      <c r="AT464" s="17">
        <v>0.28072623339980501</v>
      </c>
      <c r="AU464" s="17">
        <v>0.32968568744378002</v>
      </c>
    </row>
    <row r="465" spans="2:47" x14ac:dyDescent="0.3">
      <c r="B465" t="s">
        <v>252</v>
      </c>
      <c r="C465" s="17">
        <v>0.131751865451291</v>
      </c>
      <c r="D465" s="17">
        <v>0.147984335960092</v>
      </c>
      <c r="E465" s="17">
        <v>0.114236255874098</v>
      </c>
      <c r="F465" s="17"/>
      <c r="G465" s="17">
        <v>0.12998816219390799</v>
      </c>
      <c r="H465" s="17">
        <v>0.14981765502712299</v>
      </c>
      <c r="I465" s="17">
        <v>0.13586258908690399</v>
      </c>
      <c r="J465" s="17">
        <v>0.105785969836587</v>
      </c>
      <c r="K465" s="17">
        <v>0.13172576167562899</v>
      </c>
      <c r="L465" s="17">
        <v>0.13608078640985699</v>
      </c>
      <c r="M465" s="17"/>
      <c r="N465" s="17">
        <v>0.112181600070674</v>
      </c>
      <c r="O465" s="17">
        <v>0.14198091524925999</v>
      </c>
      <c r="P465" s="17">
        <v>0.148266733054226</v>
      </c>
      <c r="Q465" s="17">
        <v>0.13035149409091501</v>
      </c>
      <c r="R465" s="17"/>
      <c r="S465" s="17">
        <v>0.115998100887408</v>
      </c>
      <c r="T465" s="17">
        <v>9.2153647945439204E-2</v>
      </c>
      <c r="U465" s="17">
        <v>0.15729007828674599</v>
      </c>
      <c r="V465" s="17">
        <v>0.13770514107544099</v>
      </c>
      <c r="W465" s="17">
        <v>0.193299061243459</v>
      </c>
      <c r="X465" s="17">
        <v>4.57652153874313E-2</v>
      </c>
      <c r="Y465" s="17">
        <v>0.16284487278041901</v>
      </c>
      <c r="Z465" s="17">
        <v>0.276243983779006</v>
      </c>
      <c r="AA465" s="17">
        <v>0.119770882712638</v>
      </c>
      <c r="AB465" s="17">
        <v>0.15646404094503399</v>
      </c>
      <c r="AC465" s="17"/>
      <c r="AD465" s="17">
        <v>0.133047406571974</v>
      </c>
      <c r="AE465" s="17">
        <v>0.13329624562248199</v>
      </c>
      <c r="AF465" s="17">
        <v>0.150583398102207</v>
      </c>
      <c r="AG465" s="17">
        <v>0.11022826457741899</v>
      </c>
      <c r="AH465" s="17"/>
      <c r="AI465" s="17">
        <v>0.13068639956526601</v>
      </c>
      <c r="AJ465" s="17">
        <v>0.126100077912772</v>
      </c>
      <c r="AK465" s="17">
        <v>0.15239474759417601</v>
      </c>
      <c r="AL465" s="17"/>
      <c r="AM465" s="17">
        <v>9.5280320488673603E-2</v>
      </c>
      <c r="AN465" s="17">
        <v>0.12245427114454099</v>
      </c>
      <c r="AO465" s="17">
        <v>0.16428933376414501</v>
      </c>
      <c r="AP465" s="17"/>
      <c r="AQ465" s="17">
        <v>0.12194615648014399</v>
      </c>
      <c r="AR465" s="17">
        <v>0.14421922855444</v>
      </c>
      <c r="AS465" s="17">
        <v>0.11000412125443799</v>
      </c>
      <c r="AT465" s="17">
        <v>0.13517539604790699</v>
      </c>
      <c r="AU465" s="17">
        <v>0.166058546984894</v>
      </c>
    </row>
    <row r="466" spans="2:47" x14ac:dyDescent="0.3">
      <c r="B466" t="s">
        <v>253</v>
      </c>
      <c r="C466" s="17">
        <v>0.111082858700285</v>
      </c>
      <c r="D466" s="17">
        <v>0.104501979431979</v>
      </c>
      <c r="E466" s="17">
        <v>0.11769585528212601</v>
      </c>
      <c r="F466" s="17"/>
      <c r="G466" s="17">
        <v>0.13338369808532999</v>
      </c>
      <c r="H466" s="17">
        <v>0.15573381005723699</v>
      </c>
      <c r="I466" s="17">
        <v>0.113366233338798</v>
      </c>
      <c r="J466" s="17">
        <v>0.140365005316469</v>
      </c>
      <c r="K466" s="17">
        <v>9.3807360934184902E-2</v>
      </c>
      <c r="L466" s="17">
        <v>4.64790439690832E-2</v>
      </c>
      <c r="M466" s="17"/>
      <c r="N466" s="17">
        <v>0.138736147623721</v>
      </c>
      <c r="O466" s="17">
        <v>0.121415524879121</v>
      </c>
      <c r="P466" s="17">
        <v>0.11212394059061601</v>
      </c>
      <c r="Q466" s="17">
        <v>6.7224638483446494E-2</v>
      </c>
      <c r="R466" s="17"/>
      <c r="S466" s="17">
        <v>0.139424589804784</v>
      </c>
      <c r="T466" s="17">
        <v>6.5466097387097397E-2</v>
      </c>
      <c r="U466" s="17">
        <v>0.129516630021455</v>
      </c>
      <c r="V466" s="17">
        <v>0.13746331669641901</v>
      </c>
      <c r="W466" s="17">
        <v>0.144129885411833</v>
      </c>
      <c r="X466" s="17">
        <v>0.10552562562538199</v>
      </c>
      <c r="Y466" s="17">
        <v>0.13100330209969599</v>
      </c>
      <c r="Z466" s="17">
        <v>0.139766648924189</v>
      </c>
      <c r="AA466" s="17">
        <v>7.1966493510953897E-2</v>
      </c>
      <c r="AB466" s="17">
        <v>6.7861167764335206E-2</v>
      </c>
      <c r="AC466" s="17"/>
      <c r="AD466" s="17">
        <v>8.3188336117253306E-2</v>
      </c>
      <c r="AE466" s="17">
        <v>0.13973222035767</v>
      </c>
      <c r="AF466" s="17">
        <v>5.3585895031500901E-2</v>
      </c>
      <c r="AG466" s="17">
        <v>0.141119640397351</v>
      </c>
      <c r="AH466" s="17"/>
      <c r="AI466" s="17">
        <v>9.4883469213244295E-2</v>
      </c>
      <c r="AJ466" s="17">
        <v>0.15343165895541899</v>
      </c>
      <c r="AK466" s="17">
        <v>7.3541573620506201E-2</v>
      </c>
      <c r="AL466" s="17"/>
      <c r="AM466" s="17">
        <v>0.18622583241976801</v>
      </c>
      <c r="AN466" s="17">
        <v>8.2989081006857798E-2</v>
      </c>
      <c r="AO466" s="17">
        <v>0.102353401270753</v>
      </c>
      <c r="AP466" s="17"/>
      <c r="AQ466" s="17">
        <v>8.7215630034516795E-2</v>
      </c>
      <c r="AR466" s="17">
        <v>8.4618918988653896E-2</v>
      </c>
      <c r="AS466" s="17">
        <v>0.16272413978831801</v>
      </c>
      <c r="AT466" s="17">
        <v>0.15365944490014899</v>
      </c>
      <c r="AU466" s="17">
        <v>0.122381608051775</v>
      </c>
    </row>
    <row r="467" spans="2:47" x14ac:dyDescent="0.3">
      <c r="B467" t="s">
        <v>254</v>
      </c>
      <c r="C467" s="17">
        <v>0.105118840335736</v>
      </c>
      <c r="D467" s="17">
        <v>0.119398783943004</v>
      </c>
      <c r="E467" s="17">
        <v>9.1470504539682099E-2</v>
      </c>
      <c r="F467" s="17"/>
      <c r="G467" s="17">
        <v>0.12856379832965301</v>
      </c>
      <c r="H467" s="17">
        <v>0.170528718681252</v>
      </c>
      <c r="I467" s="17">
        <v>0.16208525343292601</v>
      </c>
      <c r="J467" s="17">
        <v>6.8609434479838804E-2</v>
      </c>
      <c r="K467" s="17">
        <v>5.9525089513655101E-2</v>
      </c>
      <c r="L467" s="17">
        <v>5.1186105563331301E-2</v>
      </c>
      <c r="M467" s="17"/>
      <c r="N467" s="17">
        <v>0.115530763610627</v>
      </c>
      <c r="O467" s="17">
        <v>9.1100270332474101E-2</v>
      </c>
      <c r="P467" s="17">
        <v>0.11112794201277799</v>
      </c>
      <c r="Q467" s="17">
        <v>0.105267643333164</v>
      </c>
      <c r="R467" s="17"/>
      <c r="S467" s="17">
        <v>0.13639657353319201</v>
      </c>
      <c r="T467" s="17">
        <v>0.109844085496155</v>
      </c>
      <c r="U467" s="17">
        <v>0.11828940486376401</v>
      </c>
      <c r="V467" s="17">
        <v>9.9447933758158802E-2</v>
      </c>
      <c r="W467" s="17">
        <v>8.5617689991747098E-2</v>
      </c>
      <c r="X467" s="17">
        <v>9.9975099465108699E-2</v>
      </c>
      <c r="Y467" s="17">
        <v>3.8866767945828301E-2</v>
      </c>
      <c r="Z467" s="17">
        <v>7.9399033219333795E-2</v>
      </c>
      <c r="AA467" s="17">
        <v>0.13892266138015399</v>
      </c>
      <c r="AB467" s="17">
        <v>8.2868189033943801E-2</v>
      </c>
      <c r="AC467" s="17"/>
      <c r="AD467" s="17">
        <v>5.2021167445356002E-2</v>
      </c>
      <c r="AE467" s="17">
        <v>0.14996039531692101</v>
      </c>
      <c r="AF467" s="17">
        <v>6.1479532214068697E-2</v>
      </c>
      <c r="AG467" s="17">
        <v>0.10288836567576801</v>
      </c>
      <c r="AH467" s="17"/>
      <c r="AI467" s="17">
        <v>6.1326661239252601E-2</v>
      </c>
      <c r="AJ467" s="17">
        <v>0.16226239682559701</v>
      </c>
      <c r="AK467" s="17">
        <v>6.6970348021218595E-2</v>
      </c>
      <c r="AL467" s="17"/>
      <c r="AM467" s="17">
        <v>9.3966884509526394E-2</v>
      </c>
      <c r="AN467" s="17">
        <v>9.7518041557241905E-2</v>
      </c>
      <c r="AO467" s="17">
        <v>0.13178825315628601</v>
      </c>
      <c r="AP467" s="17"/>
      <c r="AQ467" s="17">
        <v>8.2397661303232797E-2</v>
      </c>
      <c r="AR467" s="17">
        <v>8.8795331410864403E-2</v>
      </c>
      <c r="AS467" s="17">
        <v>0.10482739192618</v>
      </c>
      <c r="AT467" s="17">
        <v>0.22672605441740601</v>
      </c>
      <c r="AU467" s="17">
        <v>4.9112147584203E-2</v>
      </c>
    </row>
    <row r="468" spans="2:47" x14ac:dyDescent="0.3">
      <c r="B468" t="s">
        <v>255</v>
      </c>
      <c r="C468" s="17">
        <v>8.9505215896980905E-2</v>
      </c>
      <c r="D468" s="17">
        <v>0.10218620399725201</v>
      </c>
      <c r="E468" s="17">
        <v>7.7377326937484905E-2</v>
      </c>
      <c r="F468" s="17"/>
      <c r="G468" s="17">
        <v>0.141381362760329</v>
      </c>
      <c r="H468" s="17">
        <v>0.17159356275393101</v>
      </c>
      <c r="I468" s="17">
        <v>0.109258691795819</v>
      </c>
      <c r="J468" s="17">
        <v>3.4283068311312302E-2</v>
      </c>
      <c r="K468" s="17">
        <v>4.9525234110660399E-2</v>
      </c>
      <c r="L468" s="17">
        <v>4.4873379785696201E-2</v>
      </c>
      <c r="M468" s="17"/>
      <c r="N468" s="17">
        <v>0.12689786903993999</v>
      </c>
      <c r="O468" s="17">
        <v>6.5733559886235401E-2</v>
      </c>
      <c r="P468" s="17">
        <v>9.5028133981352597E-2</v>
      </c>
      <c r="Q468" s="17">
        <v>7.0773609157453496E-2</v>
      </c>
      <c r="R468" s="17"/>
      <c r="S468" s="17">
        <v>0.13487917351331299</v>
      </c>
      <c r="T468" s="17">
        <v>6.8249132679804703E-2</v>
      </c>
      <c r="U468" s="17">
        <v>6.0360650497221502E-2</v>
      </c>
      <c r="V468" s="17">
        <v>0.115648906852044</v>
      </c>
      <c r="W468" s="17">
        <v>6.9190143552385203E-2</v>
      </c>
      <c r="X468" s="17">
        <v>7.04343124558129E-2</v>
      </c>
      <c r="Y468" s="17">
        <v>9.8554794567684401E-2</v>
      </c>
      <c r="Z468" s="17">
        <v>0.171056164480686</v>
      </c>
      <c r="AA468" s="17">
        <v>6.5465456464562297E-2</v>
      </c>
      <c r="AB468" s="17">
        <v>5.23838624483393E-2</v>
      </c>
      <c r="AC468" s="17"/>
      <c r="AD468" s="17">
        <v>8.5713500943188206E-2</v>
      </c>
      <c r="AE468" s="17">
        <v>0.11619797860075901</v>
      </c>
      <c r="AF468" s="17">
        <v>6.7419829294369904E-2</v>
      </c>
      <c r="AG468" s="17">
        <v>4.42969313575216E-2</v>
      </c>
      <c r="AH468" s="17"/>
      <c r="AI468" s="17">
        <v>8.8358822448722701E-2</v>
      </c>
      <c r="AJ468" s="17">
        <v>0.12797295471268599</v>
      </c>
      <c r="AK468" s="17">
        <v>5.88981487386716E-2</v>
      </c>
      <c r="AL468" s="17"/>
      <c r="AM468" s="17">
        <v>9.5242902015493597E-2</v>
      </c>
      <c r="AN468" s="17">
        <v>8.3439347213941001E-2</v>
      </c>
      <c r="AO468" s="17">
        <v>0.100353036006698</v>
      </c>
      <c r="AP468" s="17"/>
      <c r="AQ468" s="17">
        <v>7.7880097720785593E-2</v>
      </c>
      <c r="AR468" s="17">
        <v>6.5240601456290903E-2</v>
      </c>
      <c r="AS468" s="17">
        <v>9.2499437914547705E-2</v>
      </c>
      <c r="AT468" s="17">
        <v>0.184174887829927</v>
      </c>
      <c r="AU468" s="17">
        <v>0.16923220188444199</v>
      </c>
    </row>
    <row r="469" spans="2:47" x14ac:dyDescent="0.3">
      <c r="B469" t="s">
        <v>256</v>
      </c>
      <c r="C469" s="17">
        <v>8.1458115526002906E-2</v>
      </c>
      <c r="D469" s="17">
        <v>7.4640446102146096E-2</v>
      </c>
      <c r="E469" s="17">
        <v>8.8240942200194905E-2</v>
      </c>
      <c r="F469" s="17"/>
      <c r="G469" s="17">
        <v>0.165011476126146</v>
      </c>
      <c r="H469" s="17">
        <v>0.158237366806524</v>
      </c>
      <c r="I469" s="17">
        <v>0.105861878983559</v>
      </c>
      <c r="J469" s="17">
        <v>3.8898311708160598E-2</v>
      </c>
      <c r="K469" s="17">
        <v>3.8021064307017703E-2</v>
      </c>
      <c r="L469" s="17">
        <v>8.5838310134550601E-3</v>
      </c>
      <c r="M469" s="17"/>
      <c r="N469" s="17">
        <v>0.11106725324130599</v>
      </c>
      <c r="O469" s="17">
        <v>9.2878989000352893E-2</v>
      </c>
      <c r="P469" s="17">
        <v>7.2912815018438201E-2</v>
      </c>
      <c r="Q469" s="17">
        <v>4.67515651373289E-2</v>
      </c>
      <c r="R469" s="17"/>
      <c r="S469" s="17">
        <v>0.16773910299301301</v>
      </c>
      <c r="T469" s="17">
        <v>7.7967807624359106E-2</v>
      </c>
      <c r="U469" s="17">
        <v>8.6211539444115595E-2</v>
      </c>
      <c r="V469" s="17">
        <v>5.2203382041842203E-2</v>
      </c>
      <c r="W469" s="17">
        <v>4.1263833602607498E-2</v>
      </c>
      <c r="X469" s="17">
        <v>2.28669087181732E-2</v>
      </c>
      <c r="Y469" s="17">
        <v>8.2222902927334002E-2</v>
      </c>
      <c r="Z469" s="17">
        <v>4.1844203013717302E-2</v>
      </c>
      <c r="AA469" s="17">
        <v>8.6946028512660506E-2</v>
      </c>
      <c r="AB469" s="17">
        <v>7.4625747322990807E-2</v>
      </c>
      <c r="AC469" s="17"/>
      <c r="AD469" s="17">
        <v>6.7091138493267199E-2</v>
      </c>
      <c r="AE469" s="17">
        <v>0.10749631420077101</v>
      </c>
      <c r="AF469" s="17">
        <v>5.7201673250654499E-2</v>
      </c>
      <c r="AG469" s="17">
        <v>5.20140274128809E-2</v>
      </c>
      <c r="AH469" s="17"/>
      <c r="AI469" s="17">
        <v>6.3699916580494301E-2</v>
      </c>
      <c r="AJ469" s="17">
        <v>0.1242959946033</v>
      </c>
      <c r="AK469" s="17">
        <v>6.5849245577683402E-2</v>
      </c>
      <c r="AL469" s="17"/>
      <c r="AM469" s="17">
        <v>9.3289632568717404E-2</v>
      </c>
      <c r="AN469" s="17">
        <v>7.5131997240527895E-2</v>
      </c>
      <c r="AO469" s="17">
        <v>9.0450103043481098E-2</v>
      </c>
      <c r="AP469" s="17"/>
      <c r="AQ469" s="17">
        <v>4.8507142500994901E-2</v>
      </c>
      <c r="AR469" s="17">
        <v>6.2402322530996299E-2</v>
      </c>
      <c r="AS469" s="17">
        <v>0.13061109991087699</v>
      </c>
      <c r="AT469" s="17">
        <v>0.120056186689338</v>
      </c>
      <c r="AU469" s="17">
        <v>0.13828817004577501</v>
      </c>
    </row>
    <row r="470" spans="2:47" x14ac:dyDescent="0.3">
      <c r="B470" t="s">
        <v>94</v>
      </c>
      <c r="C470" s="17">
        <v>5.9260358948119499E-2</v>
      </c>
      <c r="D470" s="17">
        <v>5.6777835722462797E-2</v>
      </c>
      <c r="E470" s="17">
        <v>6.1790160731565097E-2</v>
      </c>
      <c r="F470" s="17"/>
      <c r="G470" s="17">
        <v>7.3970443452747406E-2</v>
      </c>
      <c r="H470" s="17">
        <v>4.08796782621932E-2</v>
      </c>
      <c r="I470" s="17">
        <v>4.8349273070465298E-2</v>
      </c>
      <c r="J470" s="17">
        <v>5.3900390617638898E-2</v>
      </c>
      <c r="K470" s="17">
        <v>6.9197021940006195E-2</v>
      </c>
      <c r="L470" s="17">
        <v>7.08761177854174E-2</v>
      </c>
      <c r="M470" s="17"/>
      <c r="N470" s="17">
        <v>3.8893598931654401E-2</v>
      </c>
      <c r="O470" s="17">
        <v>6.4698326809488504E-2</v>
      </c>
      <c r="P470" s="17">
        <v>6.0443797706523798E-2</v>
      </c>
      <c r="Q470" s="17">
        <v>7.5744754261644398E-2</v>
      </c>
      <c r="R470" s="17"/>
      <c r="S470" s="17">
        <v>3.57434992085464E-2</v>
      </c>
      <c r="T470" s="17">
        <v>8.5943966050348805E-2</v>
      </c>
      <c r="U470" s="17">
        <v>6.4637883630756204E-2</v>
      </c>
      <c r="V470" s="17">
        <v>4.5407376472968497E-2</v>
      </c>
      <c r="W470" s="17">
        <v>8.7807075527521594E-2</v>
      </c>
      <c r="X470" s="17">
        <v>7.9308559738345094E-2</v>
      </c>
      <c r="Y470" s="17">
        <v>6.6098463358321397E-2</v>
      </c>
      <c r="Z470" s="17">
        <v>5.9725345695813802E-2</v>
      </c>
      <c r="AA470" s="17">
        <v>3.7352177283615597E-2</v>
      </c>
      <c r="AB470" s="17">
        <v>3.32192660783091E-2</v>
      </c>
      <c r="AC470" s="17"/>
      <c r="AD470" s="17">
        <v>6.0772235852315601E-2</v>
      </c>
      <c r="AE470" s="17">
        <v>3.0410187765539901E-2</v>
      </c>
      <c r="AF470" s="17">
        <v>4.0903745728028601E-2</v>
      </c>
      <c r="AG470" s="17">
        <v>0.13369402941998701</v>
      </c>
      <c r="AH470" s="17"/>
      <c r="AI470" s="17">
        <v>5.6103992530542802E-2</v>
      </c>
      <c r="AJ470" s="17">
        <v>3.2564114677743103E-2</v>
      </c>
      <c r="AK470" s="17">
        <v>3.0489603444275402E-2</v>
      </c>
      <c r="AL470" s="17"/>
      <c r="AM470" s="17">
        <v>4.9822209798104498E-2</v>
      </c>
      <c r="AN470" s="17">
        <v>6.1357323999423598E-2</v>
      </c>
      <c r="AO470" s="17">
        <v>2.8807925160068901E-2</v>
      </c>
      <c r="AP470" s="17"/>
      <c r="AQ470" s="17">
        <v>6.5392345620482101E-2</v>
      </c>
      <c r="AR470" s="17">
        <v>6.5485906933577295E-2</v>
      </c>
      <c r="AS470" s="17">
        <v>4.4193126987784603E-2</v>
      </c>
      <c r="AT470" s="17">
        <v>5.2298705165307602E-2</v>
      </c>
      <c r="AU470" s="17">
        <v>0</v>
      </c>
    </row>
    <row r="471" spans="2:47" x14ac:dyDescent="0.3">
      <c r="B471" t="s">
        <v>257</v>
      </c>
      <c r="C471" s="17">
        <v>5.1393668317464298E-3</v>
      </c>
      <c r="D471" s="17">
        <v>5.9071426295620099E-3</v>
      </c>
      <c r="E471" s="17">
        <v>4.4045118682655799E-3</v>
      </c>
      <c r="F471" s="17"/>
      <c r="G471" s="17">
        <v>8.4084683915278402E-3</v>
      </c>
      <c r="H471" s="17">
        <v>0</v>
      </c>
      <c r="I471" s="17">
        <v>1.27248580623457E-2</v>
      </c>
      <c r="J471" s="17">
        <v>0</v>
      </c>
      <c r="K471" s="17">
        <v>0</v>
      </c>
      <c r="L471" s="17">
        <v>8.6214605199759695E-3</v>
      </c>
      <c r="M471" s="17"/>
      <c r="N471" s="17">
        <v>3.9803981923174298E-3</v>
      </c>
      <c r="O471" s="17">
        <v>1.21049720156892E-2</v>
      </c>
      <c r="P471" s="17">
        <v>0</v>
      </c>
      <c r="Q471" s="17">
        <v>3.7722537196011002E-3</v>
      </c>
      <c r="R471" s="17"/>
      <c r="S471" s="17">
        <v>1.2806547116456599E-2</v>
      </c>
      <c r="T471" s="17">
        <v>0</v>
      </c>
      <c r="U471" s="17">
        <v>0</v>
      </c>
      <c r="V471" s="17">
        <v>2.1077554697374701E-2</v>
      </c>
      <c r="W471" s="17">
        <v>1.17859337026264E-2</v>
      </c>
      <c r="X471" s="17">
        <v>0</v>
      </c>
      <c r="Y471" s="17">
        <v>0</v>
      </c>
      <c r="Z471" s="17">
        <v>0</v>
      </c>
      <c r="AA471" s="17">
        <v>0</v>
      </c>
      <c r="AB471" s="17">
        <v>0</v>
      </c>
      <c r="AC471" s="17"/>
      <c r="AD471" s="17">
        <v>9.9061401225893908E-3</v>
      </c>
      <c r="AE471" s="17">
        <v>0</v>
      </c>
      <c r="AF471" s="17">
        <v>8.0506222645478995E-3</v>
      </c>
      <c r="AG471" s="17">
        <v>1.5636402967196299E-2</v>
      </c>
      <c r="AH471" s="17"/>
      <c r="AI471" s="17">
        <v>4.94678959873396E-3</v>
      </c>
      <c r="AJ471" s="17">
        <v>0</v>
      </c>
      <c r="AK471" s="17">
        <v>9.4486084762705307E-3</v>
      </c>
      <c r="AL471" s="17"/>
      <c r="AM471" s="17">
        <v>0</v>
      </c>
      <c r="AN471" s="17">
        <v>7.72334875327712E-3</v>
      </c>
      <c r="AO471" s="17">
        <v>2.8513268052517801E-3</v>
      </c>
      <c r="AP471" s="17"/>
      <c r="AQ471" s="17">
        <v>3.48083330546229E-3</v>
      </c>
      <c r="AR471" s="17">
        <v>1.30837911014663E-2</v>
      </c>
      <c r="AS471" s="17">
        <v>0</v>
      </c>
      <c r="AT471" s="17">
        <v>0</v>
      </c>
      <c r="AU471" s="17">
        <v>0</v>
      </c>
    </row>
    <row r="472" spans="2:47" x14ac:dyDescent="0.3">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row>
    <row r="473" spans="2:47" x14ac:dyDescent="0.3">
      <c r="B473" s="6" t="s">
        <v>259</v>
      </c>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row>
    <row r="474" spans="2:47" x14ac:dyDescent="0.3">
      <c r="B474" s="24" t="s">
        <v>79</v>
      </c>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row>
    <row r="475" spans="2:47" x14ac:dyDescent="0.3">
      <c r="B475" t="s">
        <v>192</v>
      </c>
      <c r="C475" s="17">
        <v>0.23531838138095401</v>
      </c>
      <c r="D475" s="17">
        <v>0.28615722004751498</v>
      </c>
      <c r="E475" s="17">
        <v>0.18644671879406599</v>
      </c>
      <c r="F475" s="17"/>
      <c r="G475" s="17">
        <v>0.26897665570533702</v>
      </c>
      <c r="H475" s="17">
        <v>0.42378759753942602</v>
      </c>
      <c r="I475" s="17">
        <v>0.25513517607082098</v>
      </c>
      <c r="J475" s="17">
        <v>0.21178726983707999</v>
      </c>
      <c r="K475" s="17">
        <v>0.18706817187764699</v>
      </c>
      <c r="L475" s="17">
        <v>9.67690907680398E-2</v>
      </c>
      <c r="M475" s="17"/>
      <c r="N475" s="17">
        <v>0.303931870186399</v>
      </c>
      <c r="O475" s="17">
        <v>0.22349597050772199</v>
      </c>
      <c r="P475" s="17">
        <v>0.21184754035970499</v>
      </c>
      <c r="Q475" s="17">
        <v>0.195003251819443</v>
      </c>
      <c r="R475" s="17"/>
      <c r="S475" s="17">
        <v>0.349587667496009</v>
      </c>
      <c r="T475" s="17">
        <v>0.20205215417469199</v>
      </c>
      <c r="U475" s="17">
        <v>0.21109594960376599</v>
      </c>
      <c r="V475" s="17">
        <v>0.17161254618743399</v>
      </c>
      <c r="W475" s="17">
        <v>0.22191318936849699</v>
      </c>
      <c r="X475" s="17">
        <v>0.25514543304542497</v>
      </c>
      <c r="Y475" s="17">
        <v>0.27369684863934002</v>
      </c>
      <c r="Z475" s="17">
        <v>0.156426867147513</v>
      </c>
      <c r="AA475" s="17">
        <v>0.207961569806416</v>
      </c>
      <c r="AB475" s="17">
        <v>0.20059976227423401</v>
      </c>
      <c r="AC475" s="17"/>
      <c r="AD475" s="17">
        <v>0.122126629274593</v>
      </c>
      <c r="AE475" s="17">
        <v>0.31459025859715001</v>
      </c>
      <c r="AF475" s="17">
        <v>0.24686167571141199</v>
      </c>
      <c r="AG475" s="17">
        <v>0.20019505192644299</v>
      </c>
      <c r="AH475" s="17"/>
      <c r="AI475" s="17">
        <v>0.15307093942927599</v>
      </c>
      <c r="AJ475" s="17">
        <v>0.3301023051909</v>
      </c>
      <c r="AK475" s="17">
        <v>0.210652465475205</v>
      </c>
      <c r="AL475" s="17"/>
      <c r="AM475" s="17">
        <v>0.31924986349228202</v>
      </c>
      <c r="AN475" s="17">
        <v>0.21528193070370499</v>
      </c>
      <c r="AO475" s="17">
        <v>0.23159653465468999</v>
      </c>
      <c r="AP475" s="17"/>
      <c r="AQ475" s="17">
        <v>0.20924480420909</v>
      </c>
      <c r="AR475" s="17">
        <v>0.12757818011963101</v>
      </c>
      <c r="AS475" s="17">
        <v>0.30219003089204599</v>
      </c>
      <c r="AT475" s="17">
        <v>0.428607671417781</v>
      </c>
      <c r="AU475" s="17">
        <v>0.28606018031952002</v>
      </c>
    </row>
    <row r="476" spans="2:47" x14ac:dyDescent="0.3">
      <c r="B476" t="s">
        <v>193</v>
      </c>
      <c r="C476" s="17">
        <v>0.338398112706216</v>
      </c>
      <c r="D476" s="17">
        <v>0.34917791878642102</v>
      </c>
      <c r="E476" s="17">
        <v>0.32659396680876801</v>
      </c>
      <c r="F476" s="17"/>
      <c r="G476" s="17">
        <v>0.45227724128946301</v>
      </c>
      <c r="H476" s="17">
        <v>0.350095781169802</v>
      </c>
      <c r="I476" s="17">
        <v>0.31787546191801003</v>
      </c>
      <c r="J476" s="17">
        <v>0.32353323681122298</v>
      </c>
      <c r="K476" s="17">
        <v>0.329853795616465</v>
      </c>
      <c r="L476" s="17">
        <v>0.28843632413632098</v>
      </c>
      <c r="M476" s="17"/>
      <c r="N476" s="17">
        <v>0.38463194380740301</v>
      </c>
      <c r="O476" s="17">
        <v>0.35773834874226002</v>
      </c>
      <c r="P476" s="17">
        <v>0.30448016211724299</v>
      </c>
      <c r="Q476" s="17">
        <v>0.29651612637232899</v>
      </c>
      <c r="R476" s="17"/>
      <c r="S476" s="17">
        <v>0.38759900574939499</v>
      </c>
      <c r="T476" s="17">
        <v>0.29118470221141002</v>
      </c>
      <c r="U476" s="17">
        <v>0.28429593767683298</v>
      </c>
      <c r="V476" s="17">
        <v>0.36999655923748198</v>
      </c>
      <c r="W476" s="17">
        <v>0.28522054395617702</v>
      </c>
      <c r="X476" s="17">
        <v>0.33478911996956601</v>
      </c>
      <c r="Y476" s="17">
        <v>0.29743243417905801</v>
      </c>
      <c r="Z476" s="17">
        <v>0.35550621737492699</v>
      </c>
      <c r="AA476" s="17">
        <v>0.39683722044995501</v>
      </c>
      <c r="AB476" s="17">
        <v>0.35587759179623801</v>
      </c>
      <c r="AC476" s="17"/>
      <c r="AD476" s="17">
        <v>0.27186304459809302</v>
      </c>
      <c r="AE476" s="17">
        <v>0.38873787184327302</v>
      </c>
      <c r="AF476" s="17">
        <v>0.38065569771152602</v>
      </c>
      <c r="AG476" s="17">
        <v>0.26690670350524198</v>
      </c>
      <c r="AH476" s="17"/>
      <c r="AI476" s="17">
        <v>0.29690323140935498</v>
      </c>
      <c r="AJ476" s="17">
        <v>0.39805262559771598</v>
      </c>
      <c r="AK476" s="17">
        <v>0.340890789133037</v>
      </c>
      <c r="AL476" s="17"/>
      <c r="AM476" s="17">
        <v>0.381503008045666</v>
      </c>
      <c r="AN476" s="17">
        <v>0.32259380849091301</v>
      </c>
      <c r="AO476" s="17">
        <v>0.35525375994379299</v>
      </c>
      <c r="AP476" s="17"/>
      <c r="AQ476" s="17">
        <v>0.300246930512935</v>
      </c>
      <c r="AR476" s="17">
        <v>0.36965936172930097</v>
      </c>
      <c r="AS476" s="17">
        <v>0.39009884313515802</v>
      </c>
      <c r="AT476" s="17">
        <v>0.28727503062422999</v>
      </c>
      <c r="AU476" s="17">
        <v>0.43741984640796899</v>
      </c>
    </row>
    <row r="477" spans="2:47" x14ac:dyDescent="0.3">
      <c r="B477" t="s">
        <v>194</v>
      </c>
      <c r="C477" s="17">
        <v>0.18409448495514699</v>
      </c>
      <c r="D477" s="17">
        <v>0.164338281863913</v>
      </c>
      <c r="E477" s="17">
        <v>0.20364446418333801</v>
      </c>
      <c r="F477" s="17"/>
      <c r="G477" s="17">
        <v>0.18717859193099201</v>
      </c>
      <c r="H477" s="17">
        <v>0.124990754990774</v>
      </c>
      <c r="I477" s="17">
        <v>0.17524761090685001</v>
      </c>
      <c r="J477" s="17">
        <v>0.17682702119441401</v>
      </c>
      <c r="K477" s="17">
        <v>0.17852962462857699</v>
      </c>
      <c r="L477" s="17">
        <v>0.24647221913589601</v>
      </c>
      <c r="M477" s="17"/>
      <c r="N477" s="17">
        <v>0.14705408193500299</v>
      </c>
      <c r="O477" s="17">
        <v>0.17340301554854701</v>
      </c>
      <c r="P477" s="17">
        <v>0.212430519749849</v>
      </c>
      <c r="Q477" s="17">
        <v>0.210261716159754</v>
      </c>
      <c r="R477" s="17"/>
      <c r="S477" s="17">
        <v>0.130728525888127</v>
      </c>
      <c r="T477" s="17">
        <v>0.22163877815795199</v>
      </c>
      <c r="U477" s="17">
        <v>0.175083312738642</v>
      </c>
      <c r="V477" s="17">
        <v>0.200373323147362</v>
      </c>
      <c r="W477" s="17">
        <v>0.19782337257107599</v>
      </c>
      <c r="X477" s="17">
        <v>0.171881362155902</v>
      </c>
      <c r="Y477" s="17">
        <v>0.17647430233834099</v>
      </c>
      <c r="Z477" s="17">
        <v>0.33282183855971398</v>
      </c>
      <c r="AA477" s="17">
        <v>0.13631572719900301</v>
      </c>
      <c r="AB477" s="17">
        <v>0.221805646274878</v>
      </c>
      <c r="AC477" s="17"/>
      <c r="AD477" s="17">
        <v>0.25288439799495499</v>
      </c>
      <c r="AE477" s="17">
        <v>0.129137031723774</v>
      </c>
      <c r="AF477" s="17">
        <v>0.14909185695322499</v>
      </c>
      <c r="AG477" s="17">
        <v>0.27316319093011898</v>
      </c>
      <c r="AH477" s="17"/>
      <c r="AI477" s="17">
        <v>0.25032389314631798</v>
      </c>
      <c r="AJ477" s="17">
        <v>0.14387141457698999</v>
      </c>
      <c r="AK477" s="17">
        <v>0.14971340533820801</v>
      </c>
      <c r="AL477" s="17"/>
      <c r="AM477" s="17">
        <v>0.14556785004389899</v>
      </c>
      <c r="AN477" s="17">
        <v>0.218330191683171</v>
      </c>
      <c r="AO477" s="17">
        <v>0.177012618918271</v>
      </c>
      <c r="AP477" s="17"/>
      <c r="AQ477" s="17">
        <v>0.18757141089839799</v>
      </c>
      <c r="AR477" s="17">
        <v>0.22033794306533799</v>
      </c>
      <c r="AS477" s="17">
        <v>0.124826657091717</v>
      </c>
      <c r="AT477" s="17">
        <v>0.15394187863872699</v>
      </c>
      <c r="AU477" s="17">
        <v>0.27651997327251099</v>
      </c>
    </row>
    <row r="478" spans="2:47" x14ac:dyDescent="0.3">
      <c r="B478" t="s">
        <v>195</v>
      </c>
      <c r="C478" s="17">
        <v>0.10060624542506499</v>
      </c>
      <c r="D478" s="17">
        <v>7.5688730337222204E-2</v>
      </c>
      <c r="E478" s="17">
        <v>0.124997080671527</v>
      </c>
      <c r="F478" s="17"/>
      <c r="G478" s="17">
        <v>1.72088994231928E-2</v>
      </c>
      <c r="H478" s="17">
        <v>5.5920635236816202E-2</v>
      </c>
      <c r="I478" s="17">
        <v>0.118918182528231</v>
      </c>
      <c r="J478" s="17">
        <v>0.11831242178654899</v>
      </c>
      <c r="K478" s="17">
        <v>0.11557621066395</v>
      </c>
      <c r="L478" s="17">
        <v>0.15227374716077199</v>
      </c>
      <c r="M478" s="17"/>
      <c r="N478" s="17">
        <v>7.1178132793488905E-2</v>
      </c>
      <c r="O478" s="17">
        <v>0.118922580691941</v>
      </c>
      <c r="P478" s="17">
        <v>0.126366500544735</v>
      </c>
      <c r="Q478" s="17">
        <v>8.87043688382297E-2</v>
      </c>
      <c r="R478" s="17"/>
      <c r="S478" s="17">
        <v>8.9243098832643003E-2</v>
      </c>
      <c r="T478" s="17">
        <v>0.12299214594369499</v>
      </c>
      <c r="U478" s="17">
        <v>0.15005343469655399</v>
      </c>
      <c r="V478" s="17">
        <v>9.3354748788136502E-2</v>
      </c>
      <c r="W478" s="17">
        <v>0.110812337789579</v>
      </c>
      <c r="X478" s="17">
        <v>0.109780798301055</v>
      </c>
      <c r="Y478" s="17">
        <v>9.7050179293470401E-2</v>
      </c>
      <c r="Z478" s="17">
        <v>3.8513642294342502E-2</v>
      </c>
      <c r="AA478" s="17">
        <v>7.8863832931135899E-2</v>
      </c>
      <c r="AB478" s="17">
        <v>8.1411508948344299E-2</v>
      </c>
      <c r="AC478" s="17"/>
      <c r="AD478" s="17">
        <v>0.16060415333120701</v>
      </c>
      <c r="AE478" s="17">
        <v>7.7739685079948606E-2</v>
      </c>
      <c r="AF478" s="17">
        <v>6.7744152710547401E-2</v>
      </c>
      <c r="AG478" s="17">
        <v>0.101774899324186</v>
      </c>
      <c r="AH478" s="17"/>
      <c r="AI478" s="17">
        <v>0.12788654605369801</v>
      </c>
      <c r="AJ478" s="17">
        <v>6.5669206579791695E-2</v>
      </c>
      <c r="AK478" s="17">
        <v>0.10568994961907099</v>
      </c>
      <c r="AL478" s="17"/>
      <c r="AM478" s="17">
        <v>8.0947647713064105E-2</v>
      </c>
      <c r="AN478" s="17">
        <v>0.101619904870851</v>
      </c>
      <c r="AO478" s="17">
        <v>0.1024523435015</v>
      </c>
      <c r="AP478" s="17"/>
      <c r="AQ478" s="17">
        <v>0.10269193159737799</v>
      </c>
      <c r="AR478" s="17">
        <v>0.110557365057043</v>
      </c>
      <c r="AS478" s="17">
        <v>9.1371365293738793E-2</v>
      </c>
      <c r="AT478" s="17">
        <v>6.5035883238264605E-2</v>
      </c>
      <c r="AU478" s="17">
        <v>0</v>
      </c>
    </row>
    <row r="479" spans="2:47" x14ac:dyDescent="0.3">
      <c r="B479" t="s">
        <v>196</v>
      </c>
      <c r="C479" s="17">
        <v>8.2435209665658593E-2</v>
      </c>
      <c r="D479" s="17">
        <v>7.6382641929372094E-2</v>
      </c>
      <c r="E479" s="17">
        <v>8.84773445510703E-2</v>
      </c>
      <c r="F479" s="17"/>
      <c r="G479" s="17">
        <v>2.7159842427085398E-2</v>
      </c>
      <c r="H479" s="17">
        <v>3.2606821445718498E-2</v>
      </c>
      <c r="I479" s="17">
        <v>7.9846716670624499E-2</v>
      </c>
      <c r="J479" s="17">
        <v>9.4182809330545098E-2</v>
      </c>
      <c r="K479" s="17">
        <v>8.0912011069111903E-2</v>
      </c>
      <c r="L479" s="17">
        <v>0.152544923503527</v>
      </c>
      <c r="M479" s="17"/>
      <c r="N479" s="17">
        <v>5.59671146835998E-2</v>
      </c>
      <c r="O479" s="17">
        <v>6.3537851174258295E-2</v>
      </c>
      <c r="P479" s="17">
        <v>8.9007096002122102E-2</v>
      </c>
      <c r="Q479" s="17">
        <v>0.12653944929456401</v>
      </c>
      <c r="R479" s="17"/>
      <c r="S479" s="17">
        <v>1.13052176143265E-2</v>
      </c>
      <c r="T479" s="17">
        <v>9.1259061546482806E-2</v>
      </c>
      <c r="U479" s="17">
        <v>0.10165312237030399</v>
      </c>
      <c r="V479" s="17">
        <v>0.12100540608314</v>
      </c>
      <c r="W479" s="17">
        <v>8.6569353183889794E-2</v>
      </c>
      <c r="X479" s="17">
        <v>9.2808425780189399E-2</v>
      </c>
      <c r="Y479" s="17">
        <v>0.127018257189255</v>
      </c>
      <c r="Z479" s="17">
        <v>7.6655019315675796E-2</v>
      </c>
      <c r="AA479" s="17">
        <v>7.6258369358459602E-2</v>
      </c>
      <c r="AB479" s="17">
        <v>8.1285811636980898E-2</v>
      </c>
      <c r="AC479" s="17"/>
      <c r="AD479" s="17">
        <v>0.152912067859659</v>
      </c>
      <c r="AE479" s="17">
        <v>4.3453283336715602E-2</v>
      </c>
      <c r="AF479" s="17">
        <v>0.127854288868267</v>
      </c>
      <c r="AG479" s="17">
        <v>5.9395090356084097E-2</v>
      </c>
      <c r="AH479" s="17"/>
      <c r="AI479" s="17">
        <v>0.12528214345293601</v>
      </c>
      <c r="AJ479" s="17">
        <v>3.4427619959893699E-2</v>
      </c>
      <c r="AK479" s="17">
        <v>0.15340620652767201</v>
      </c>
      <c r="AL479" s="17"/>
      <c r="AM479" s="17">
        <v>2.3974179703448902E-2</v>
      </c>
      <c r="AN479" s="17">
        <v>7.6718765402707695E-2</v>
      </c>
      <c r="AO479" s="17">
        <v>0.116462638694036</v>
      </c>
      <c r="AP479" s="17"/>
      <c r="AQ479" s="17">
        <v>0.11690358344363</v>
      </c>
      <c r="AR479" s="17">
        <v>9.7363253432071403E-2</v>
      </c>
      <c r="AS479" s="17">
        <v>5.3984251094648703E-2</v>
      </c>
      <c r="AT479" s="17">
        <v>3.3016994540827502E-2</v>
      </c>
      <c r="AU479" s="17">
        <v>0</v>
      </c>
    </row>
    <row r="480" spans="2:47" x14ac:dyDescent="0.3">
      <c r="B480" t="s">
        <v>94</v>
      </c>
      <c r="C480" s="17">
        <v>5.91475658669601E-2</v>
      </c>
      <c r="D480" s="17">
        <v>4.8255207035556899E-2</v>
      </c>
      <c r="E480" s="17">
        <v>6.9840424991231206E-2</v>
      </c>
      <c r="F480" s="17"/>
      <c r="G480" s="17">
        <v>4.7198769223929897E-2</v>
      </c>
      <c r="H480" s="17">
        <v>1.25984096174635E-2</v>
      </c>
      <c r="I480" s="17">
        <v>5.2976851905463501E-2</v>
      </c>
      <c r="J480" s="17">
        <v>7.5357241040188497E-2</v>
      </c>
      <c r="K480" s="17">
        <v>0.108060186144248</v>
      </c>
      <c r="L480" s="17">
        <v>6.3503695295443099E-2</v>
      </c>
      <c r="M480" s="17"/>
      <c r="N480" s="17">
        <v>3.72368565941055E-2</v>
      </c>
      <c r="O480" s="17">
        <v>6.2902233335271396E-2</v>
      </c>
      <c r="P480" s="17">
        <v>5.5868181226345202E-2</v>
      </c>
      <c r="Q480" s="17">
        <v>8.2975087515679502E-2</v>
      </c>
      <c r="R480" s="17"/>
      <c r="S480" s="17">
        <v>3.1536484419499501E-2</v>
      </c>
      <c r="T480" s="17">
        <v>7.0873157965767403E-2</v>
      </c>
      <c r="U480" s="17">
        <v>7.7818242913900396E-2</v>
      </c>
      <c r="V480" s="17">
        <v>4.3657416556445797E-2</v>
      </c>
      <c r="W480" s="17">
        <v>9.7661203130781804E-2</v>
      </c>
      <c r="X480" s="17">
        <v>3.55948607478625E-2</v>
      </c>
      <c r="Y480" s="17">
        <v>2.83279783605359E-2</v>
      </c>
      <c r="Z480" s="17">
        <v>4.0076415307827601E-2</v>
      </c>
      <c r="AA480" s="17">
        <v>0.103763280255031</v>
      </c>
      <c r="AB480" s="17">
        <v>5.9019679069324302E-2</v>
      </c>
      <c r="AC480" s="17"/>
      <c r="AD480" s="17">
        <v>3.9609706941493697E-2</v>
      </c>
      <c r="AE480" s="17">
        <v>4.63418694191386E-2</v>
      </c>
      <c r="AF480" s="17">
        <v>2.77923280450223E-2</v>
      </c>
      <c r="AG480" s="17">
        <v>9.8565063957926205E-2</v>
      </c>
      <c r="AH480" s="17"/>
      <c r="AI480" s="17">
        <v>4.65332465084181E-2</v>
      </c>
      <c r="AJ480" s="17">
        <v>2.7876828094709399E-2</v>
      </c>
      <c r="AK480" s="17">
        <v>3.9647183906806403E-2</v>
      </c>
      <c r="AL480" s="17"/>
      <c r="AM480" s="17">
        <v>4.8757451001640799E-2</v>
      </c>
      <c r="AN480" s="17">
        <v>6.5455398848652702E-2</v>
      </c>
      <c r="AO480" s="17">
        <v>1.7222104287709501E-2</v>
      </c>
      <c r="AP480" s="17"/>
      <c r="AQ480" s="17">
        <v>8.3341339338568202E-2</v>
      </c>
      <c r="AR480" s="17">
        <v>7.4503896596615202E-2</v>
      </c>
      <c r="AS480" s="17">
        <v>3.7528852492691701E-2</v>
      </c>
      <c r="AT480" s="17">
        <v>3.2122541540170003E-2</v>
      </c>
      <c r="AU480" s="17">
        <v>0</v>
      </c>
    </row>
    <row r="481" spans="2:47" x14ac:dyDescent="0.3">
      <c r="B481" t="s">
        <v>197</v>
      </c>
      <c r="C481" s="17">
        <v>0.57371649408716996</v>
      </c>
      <c r="D481" s="17">
        <v>0.635335138833936</v>
      </c>
      <c r="E481" s="17">
        <v>0.513040685602834</v>
      </c>
      <c r="F481" s="17"/>
      <c r="G481" s="17">
        <v>0.72125389699480003</v>
      </c>
      <c r="H481" s="17">
        <v>0.77388337870922697</v>
      </c>
      <c r="I481" s="17">
        <v>0.57301063798883101</v>
      </c>
      <c r="J481" s="17">
        <v>0.535320506648303</v>
      </c>
      <c r="K481" s="17">
        <v>0.51692196749411301</v>
      </c>
      <c r="L481" s="17">
        <v>0.385205414904361</v>
      </c>
      <c r="M481" s="17"/>
      <c r="N481" s="17">
        <v>0.68856381399380295</v>
      </c>
      <c r="O481" s="17">
        <v>0.58123431924998303</v>
      </c>
      <c r="P481" s="17">
        <v>0.51632770247694904</v>
      </c>
      <c r="Q481" s="17">
        <v>0.49151937819177299</v>
      </c>
      <c r="R481" s="17"/>
      <c r="S481" s="17">
        <v>0.73718667324540399</v>
      </c>
      <c r="T481" s="17">
        <v>0.49323685638610298</v>
      </c>
      <c r="U481" s="17">
        <v>0.49539188728059902</v>
      </c>
      <c r="V481" s="17">
        <v>0.54160910542491503</v>
      </c>
      <c r="W481" s="17">
        <v>0.50713373332467404</v>
      </c>
      <c r="X481" s="17">
        <v>0.58993455301499098</v>
      </c>
      <c r="Y481" s="17">
        <v>0.57112928281839803</v>
      </c>
      <c r="Z481" s="17">
        <v>0.51193308452244102</v>
      </c>
      <c r="AA481" s="17">
        <v>0.60479879025637096</v>
      </c>
      <c r="AB481" s="17">
        <v>0.55647735407047205</v>
      </c>
      <c r="AC481" s="17"/>
      <c r="AD481" s="17">
        <v>0.39398967387268602</v>
      </c>
      <c r="AE481" s="17">
        <v>0.70332813044042297</v>
      </c>
      <c r="AF481" s="17">
        <v>0.62751737342293801</v>
      </c>
      <c r="AG481" s="17">
        <v>0.46710175543168397</v>
      </c>
      <c r="AH481" s="17"/>
      <c r="AI481" s="17">
        <v>0.44997417083863001</v>
      </c>
      <c r="AJ481" s="17">
        <v>0.72815493078861504</v>
      </c>
      <c r="AK481" s="17">
        <v>0.55154325460824205</v>
      </c>
      <c r="AL481" s="17"/>
      <c r="AM481" s="17">
        <v>0.70075287153794696</v>
      </c>
      <c r="AN481" s="17">
        <v>0.53787573919461795</v>
      </c>
      <c r="AO481" s="17">
        <v>0.58685029459848304</v>
      </c>
      <c r="AP481" s="17"/>
      <c r="AQ481" s="17">
        <v>0.50949173472202602</v>
      </c>
      <c r="AR481" s="17">
        <v>0.49723754184893199</v>
      </c>
      <c r="AS481" s="17">
        <v>0.69228887402720396</v>
      </c>
      <c r="AT481" s="17">
        <v>0.71588270204201099</v>
      </c>
      <c r="AU481" s="17">
        <v>0.72348002672748901</v>
      </c>
    </row>
    <row r="482" spans="2:47" x14ac:dyDescent="0.3">
      <c r="B482" t="s">
        <v>198</v>
      </c>
      <c r="C482" s="17">
        <v>0.183041455090723</v>
      </c>
      <c r="D482" s="17">
        <v>0.15207137226659401</v>
      </c>
      <c r="E482" s="17">
        <v>0.21347442522259699</v>
      </c>
      <c r="F482" s="17"/>
      <c r="G482" s="17">
        <v>4.4368741850278101E-2</v>
      </c>
      <c r="H482" s="17">
        <v>8.8527456682534603E-2</v>
      </c>
      <c r="I482" s="17">
        <v>0.19876489919885601</v>
      </c>
      <c r="J482" s="17">
        <v>0.21249523111709401</v>
      </c>
      <c r="K482" s="17">
        <v>0.19648822173306199</v>
      </c>
      <c r="L482" s="17">
        <v>0.30481867066429902</v>
      </c>
      <c r="M482" s="17"/>
      <c r="N482" s="17">
        <v>0.127145247477089</v>
      </c>
      <c r="O482" s="17">
        <v>0.18246043186619901</v>
      </c>
      <c r="P482" s="17">
        <v>0.215373596546857</v>
      </c>
      <c r="Q482" s="17">
        <v>0.215243818132794</v>
      </c>
      <c r="R482" s="17"/>
      <c r="S482" s="17">
        <v>0.10054831644697</v>
      </c>
      <c r="T482" s="17">
        <v>0.21425120749017801</v>
      </c>
      <c r="U482" s="17">
        <v>0.25170655706685802</v>
      </c>
      <c r="V482" s="17">
        <v>0.21436015487127699</v>
      </c>
      <c r="W482" s="17">
        <v>0.197381690973469</v>
      </c>
      <c r="X482" s="17">
        <v>0.202589224081244</v>
      </c>
      <c r="Y482" s="17">
        <v>0.22406843648272501</v>
      </c>
      <c r="Z482" s="17">
        <v>0.115168661610018</v>
      </c>
      <c r="AA482" s="17">
        <v>0.155122202289596</v>
      </c>
      <c r="AB482" s="17">
        <v>0.16269732058532499</v>
      </c>
      <c r="AC482" s="17"/>
      <c r="AD482" s="17">
        <v>0.31351622119086597</v>
      </c>
      <c r="AE482" s="17">
        <v>0.12119296841666399</v>
      </c>
      <c r="AF482" s="17">
        <v>0.19559844157881401</v>
      </c>
      <c r="AG482" s="17">
        <v>0.16116998968026999</v>
      </c>
      <c r="AH482" s="17"/>
      <c r="AI482" s="17">
        <v>0.25316868950663401</v>
      </c>
      <c r="AJ482" s="17">
        <v>0.100096826539685</v>
      </c>
      <c r="AK482" s="17">
        <v>0.25909615614674297</v>
      </c>
      <c r="AL482" s="17"/>
      <c r="AM482" s="17">
        <v>0.104921827416513</v>
      </c>
      <c r="AN482" s="17">
        <v>0.17833867027355799</v>
      </c>
      <c r="AO482" s="17">
        <v>0.21891498219553601</v>
      </c>
      <c r="AP482" s="17"/>
      <c r="AQ482" s="17">
        <v>0.21959551504100699</v>
      </c>
      <c r="AR482" s="17">
        <v>0.207920618489114</v>
      </c>
      <c r="AS482" s="17">
        <v>0.14535561638838701</v>
      </c>
      <c r="AT482" s="17">
        <v>9.8052877779092107E-2</v>
      </c>
      <c r="AU482" s="17">
        <v>0</v>
      </c>
    </row>
    <row r="483" spans="2:47" x14ac:dyDescent="0.3">
      <c r="B483" t="s">
        <v>143</v>
      </c>
      <c r="C483" s="17">
        <v>0.39067503899644701</v>
      </c>
      <c r="D483" s="17">
        <v>0.48326376656734199</v>
      </c>
      <c r="E483" s="17">
        <v>0.29956626038023598</v>
      </c>
      <c r="F483" s="17"/>
      <c r="G483" s="17">
        <v>0.67688515514452197</v>
      </c>
      <c r="H483" s="17">
        <v>0.68535592202669304</v>
      </c>
      <c r="I483" s="17">
        <v>0.37424573878997502</v>
      </c>
      <c r="J483" s="17">
        <v>0.32282527553120899</v>
      </c>
      <c r="K483" s="17">
        <v>0.32043374576104999</v>
      </c>
      <c r="L483" s="17">
        <v>8.0386744240061994E-2</v>
      </c>
      <c r="M483" s="17"/>
      <c r="N483" s="17">
        <v>0.56141856651671396</v>
      </c>
      <c r="O483" s="17">
        <v>0.398773887383783</v>
      </c>
      <c r="P483" s="17">
        <v>0.30095410593009198</v>
      </c>
      <c r="Q483" s="17">
        <v>0.27627556005897902</v>
      </c>
      <c r="R483" s="17"/>
      <c r="S483" s="17">
        <v>0.63663835679843495</v>
      </c>
      <c r="T483" s="17">
        <v>0.27898564889592498</v>
      </c>
      <c r="U483" s="17">
        <v>0.243685330213741</v>
      </c>
      <c r="V483" s="17">
        <v>0.32724895055363901</v>
      </c>
      <c r="W483" s="17">
        <v>0.30975204235120501</v>
      </c>
      <c r="X483" s="17">
        <v>0.38734532893374601</v>
      </c>
      <c r="Y483" s="17">
        <v>0.34706084633567202</v>
      </c>
      <c r="Z483" s="17">
        <v>0.39676442291242198</v>
      </c>
      <c r="AA483" s="17">
        <v>0.44967658796677501</v>
      </c>
      <c r="AB483" s="17">
        <v>0.39378003348514701</v>
      </c>
      <c r="AC483" s="17"/>
      <c r="AD483" s="17">
        <v>8.0473452681819893E-2</v>
      </c>
      <c r="AE483" s="17">
        <v>0.58213516202375903</v>
      </c>
      <c r="AF483" s="17">
        <v>0.431918931844124</v>
      </c>
      <c r="AG483" s="17">
        <v>0.30593176575141401</v>
      </c>
      <c r="AH483" s="17"/>
      <c r="AI483" s="17">
        <v>0.19680548133199699</v>
      </c>
      <c r="AJ483" s="17">
        <v>0.62805810424893005</v>
      </c>
      <c r="AK483" s="17">
        <v>0.29244709846149902</v>
      </c>
      <c r="AL483" s="17"/>
      <c r="AM483" s="17">
        <v>0.59583104412143395</v>
      </c>
      <c r="AN483" s="17">
        <v>0.35953706892106002</v>
      </c>
      <c r="AO483" s="17">
        <v>0.36793531240294702</v>
      </c>
      <c r="AP483" s="17"/>
      <c r="AQ483" s="17">
        <v>0.28989621968101797</v>
      </c>
      <c r="AR483" s="17">
        <v>0.28931692335981801</v>
      </c>
      <c r="AS483" s="17">
        <v>0.54693325763881695</v>
      </c>
      <c r="AT483" s="17">
        <v>0.61782982426291899</v>
      </c>
      <c r="AU483" s="17">
        <v>0.72348002672748901</v>
      </c>
    </row>
    <row r="484" spans="2:47" x14ac:dyDescent="0.3">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row>
    <row r="485" spans="2:47" x14ac:dyDescent="0.3">
      <c r="B485" s="6" t="s">
        <v>263</v>
      </c>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row>
    <row r="486" spans="2:47" x14ac:dyDescent="0.3">
      <c r="B486" s="24" t="s">
        <v>79</v>
      </c>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row>
    <row r="487" spans="2:47" x14ac:dyDescent="0.3">
      <c r="B487" t="s">
        <v>260</v>
      </c>
      <c r="C487" s="17">
        <v>0.115013938910926</v>
      </c>
      <c r="D487" s="17">
        <v>0.14006821247660201</v>
      </c>
      <c r="E487" s="17">
        <v>9.0927189330451894E-2</v>
      </c>
      <c r="F487" s="17"/>
      <c r="G487" s="17">
        <v>0.16540009120577201</v>
      </c>
      <c r="H487" s="17">
        <v>0.219898775240776</v>
      </c>
      <c r="I487" s="17">
        <v>0.128581355461202</v>
      </c>
      <c r="J487" s="17">
        <v>5.6682930653009E-2</v>
      </c>
      <c r="K487" s="17">
        <v>3.1996037829120499E-2</v>
      </c>
      <c r="L487" s="17">
        <v>8.9428213150098204E-2</v>
      </c>
      <c r="M487" s="17"/>
      <c r="N487" s="17">
        <v>0.167217210214617</v>
      </c>
      <c r="O487" s="17">
        <v>9.6258161677612294E-2</v>
      </c>
      <c r="P487" s="17">
        <v>0.110954213332838</v>
      </c>
      <c r="Q487" s="17">
        <v>8.0114089937035296E-2</v>
      </c>
      <c r="R487" s="17"/>
      <c r="S487" s="17">
        <v>0.19211634791912899</v>
      </c>
      <c r="T487" s="17">
        <v>5.2683992286006398E-2</v>
      </c>
      <c r="U487" s="17">
        <v>7.4962468365165694E-2</v>
      </c>
      <c r="V487" s="17">
        <v>0.109363939464688</v>
      </c>
      <c r="W487" s="17">
        <v>0.101361898950003</v>
      </c>
      <c r="X487" s="17">
        <v>0.11822321847593199</v>
      </c>
      <c r="Y487" s="17">
        <v>7.4438524976411E-2</v>
      </c>
      <c r="Z487" s="17">
        <v>0.17052029385190301</v>
      </c>
      <c r="AA487" s="17">
        <v>0.17389405584603301</v>
      </c>
      <c r="AB487" s="17">
        <v>3.7947135039441603E-2</v>
      </c>
      <c r="AC487" s="17"/>
      <c r="AD487" s="17">
        <v>0.116818514151196</v>
      </c>
      <c r="AE487" s="17">
        <v>0.16966094159764999</v>
      </c>
      <c r="AF487" s="17">
        <v>8.0795572781205E-2</v>
      </c>
      <c r="AG487" s="17">
        <v>7.0426080805738298E-2</v>
      </c>
      <c r="AH487" s="17"/>
      <c r="AI487" s="17">
        <v>0.14769352116437201</v>
      </c>
      <c r="AJ487" s="17">
        <v>0.20967553033501601</v>
      </c>
      <c r="AK487" s="17">
        <v>6.98464402060716E-2</v>
      </c>
      <c r="AL487" s="17"/>
      <c r="AM487" s="17">
        <v>9.4180587446339503E-2</v>
      </c>
      <c r="AN487" s="17">
        <v>9.40830893554849E-2</v>
      </c>
      <c r="AO487" s="17">
        <v>0.169135035397634</v>
      </c>
      <c r="AP487" s="17"/>
      <c r="AQ487" s="17">
        <v>7.7425152882539594E-2</v>
      </c>
      <c r="AR487" s="17">
        <v>4.2028331681455297E-2</v>
      </c>
      <c r="AS487" s="17">
        <v>0.17417109500800801</v>
      </c>
      <c r="AT487" s="17">
        <v>0.208868501802462</v>
      </c>
      <c r="AU487" s="17">
        <v>0.26315554098814697</v>
      </c>
    </row>
    <row r="488" spans="2:47" x14ac:dyDescent="0.3">
      <c r="B488" t="s">
        <v>261</v>
      </c>
      <c r="C488" s="17">
        <v>0.573809728384438</v>
      </c>
      <c r="D488" s="17">
        <v>0.58671190380774296</v>
      </c>
      <c r="E488" s="17">
        <v>0.56042236547957902</v>
      </c>
      <c r="F488" s="17"/>
      <c r="G488" s="17">
        <v>0.59376325039675004</v>
      </c>
      <c r="H488" s="17">
        <v>0.57074578258755204</v>
      </c>
      <c r="I488" s="17">
        <v>0.59855972861233198</v>
      </c>
      <c r="J488" s="17">
        <v>0.60455071136257299</v>
      </c>
      <c r="K488" s="17">
        <v>0.56845011782555699</v>
      </c>
      <c r="L488" s="17">
        <v>0.52186900985055196</v>
      </c>
      <c r="M488" s="17"/>
      <c r="N488" s="17">
        <v>0.60587273455823798</v>
      </c>
      <c r="O488" s="17">
        <v>0.578121319760737</v>
      </c>
      <c r="P488" s="17">
        <v>0.55781101296221602</v>
      </c>
      <c r="Q488" s="17">
        <v>0.55257262955027597</v>
      </c>
      <c r="R488" s="17"/>
      <c r="S488" s="17">
        <v>0.58799749572803395</v>
      </c>
      <c r="T488" s="17">
        <v>0.64117597884287003</v>
      </c>
      <c r="U488" s="17">
        <v>0.54972992568122403</v>
      </c>
      <c r="V488" s="17">
        <v>0.51064360644282203</v>
      </c>
      <c r="W488" s="17">
        <v>0.59104891340174703</v>
      </c>
      <c r="X488" s="17">
        <v>0.55844440189281797</v>
      </c>
      <c r="Y488" s="17">
        <v>0.63398508584028401</v>
      </c>
      <c r="Z488" s="17">
        <v>0.482436532039342</v>
      </c>
      <c r="AA488" s="17">
        <v>0.49579495209380298</v>
      </c>
      <c r="AB488" s="17">
        <v>0.66527122539934802</v>
      </c>
      <c r="AC488" s="17"/>
      <c r="AD488" s="17">
        <v>0.56195991220469999</v>
      </c>
      <c r="AE488" s="17">
        <v>0.61388444279931398</v>
      </c>
      <c r="AF488" s="17">
        <v>0.55720536398222198</v>
      </c>
      <c r="AG488" s="17">
        <v>0.49750504997463402</v>
      </c>
      <c r="AH488" s="17"/>
      <c r="AI488" s="17">
        <v>0.51198076330400599</v>
      </c>
      <c r="AJ488" s="17">
        <v>0.60570948897782295</v>
      </c>
      <c r="AK488" s="17">
        <v>0.60878828426441201</v>
      </c>
      <c r="AL488" s="17"/>
      <c r="AM488" s="17">
        <v>0.65891642004927398</v>
      </c>
      <c r="AN488" s="17">
        <v>0.58783782762680103</v>
      </c>
      <c r="AO488" s="17">
        <v>0.53651367307197995</v>
      </c>
      <c r="AP488" s="17"/>
      <c r="AQ488" s="17">
        <v>0.54685818398270603</v>
      </c>
      <c r="AR488" s="17">
        <v>0.601950530899651</v>
      </c>
      <c r="AS488" s="17">
        <v>0.58336790229961699</v>
      </c>
      <c r="AT488" s="17">
        <v>0.58584670933690197</v>
      </c>
      <c r="AU488" s="17">
        <v>0.59785433913038</v>
      </c>
    </row>
    <row r="489" spans="2:47" x14ac:dyDescent="0.3">
      <c r="B489" t="s">
        <v>262</v>
      </c>
      <c r="C489" s="17">
        <v>0.23023960711232799</v>
      </c>
      <c r="D489" s="17">
        <v>0.206238880526114</v>
      </c>
      <c r="E489" s="17">
        <v>0.25400316136475298</v>
      </c>
      <c r="F489" s="17"/>
      <c r="G489" s="17">
        <v>0.12745456976236899</v>
      </c>
      <c r="H489" s="17">
        <v>0.12384504533811801</v>
      </c>
      <c r="I489" s="17">
        <v>0.167413529100121</v>
      </c>
      <c r="J489" s="17">
        <v>0.27332165408783099</v>
      </c>
      <c r="K489" s="17">
        <v>0.33051046343784801</v>
      </c>
      <c r="L489" s="17">
        <v>0.33204407703692501</v>
      </c>
      <c r="M489" s="17"/>
      <c r="N489" s="17">
        <v>0.15654044937609399</v>
      </c>
      <c r="O489" s="17">
        <v>0.25011677222163797</v>
      </c>
      <c r="P489" s="17">
        <v>0.26497370858580599</v>
      </c>
      <c r="Q489" s="17">
        <v>0.25478045144920303</v>
      </c>
      <c r="R489" s="17"/>
      <c r="S489" s="17">
        <v>0.140999681638797</v>
      </c>
      <c r="T489" s="17">
        <v>0.26524412580745099</v>
      </c>
      <c r="U489" s="17">
        <v>0.29904654536374797</v>
      </c>
      <c r="V489" s="17">
        <v>0.31420441831276003</v>
      </c>
      <c r="W489" s="17">
        <v>0.21341571361910899</v>
      </c>
      <c r="X489" s="17">
        <v>0.19898268972032099</v>
      </c>
      <c r="Y489" s="17">
        <v>0.22823881063705001</v>
      </c>
      <c r="Z489" s="17">
        <v>0.210646827356404</v>
      </c>
      <c r="AA489" s="17">
        <v>0.233228641968104</v>
      </c>
      <c r="AB489" s="17">
        <v>0.220625490039112</v>
      </c>
      <c r="AC489" s="17"/>
      <c r="AD489" s="17">
        <v>0.26936122159491899</v>
      </c>
      <c r="AE489" s="17">
        <v>0.15718828564590401</v>
      </c>
      <c r="AF489" s="17">
        <v>0.326215895790816</v>
      </c>
      <c r="AG489" s="17">
        <v>0.252579431740522</v>
      </c>
      <c r="AH489" s="17"/>
      <c r="AI489" s="17">
        <v>0.29339710168066302</v>
      </c>
      <c r="AJ489" s="17">
        <v>0.11801405286132299</v>
      </c>
      <c r="AK489" s="17">
        <v>0.28551340689118598</v>
      </c>
      <c r="AL489" s="17"/>
      <c r="AM489" s="17">
        <v>0.17872792530794401</v>
      </c>
      <c r="AN489" s="17">
        <v>0.23690093252306299</v>
      </c>
      <c r="AO489" s="17">
        <v>0.251436591058812</v>
      </c>
      <c r="AP489" s="17"/>
      <c r="AQ489" s="17">
        <v>0.30695540499551899</v>
      </c>
      <c r="AR489" s="17">
        <v>0.25526103152978202</v>
      </c>
      <c r="AS489" s="17">
        <v>0.16898207656712899</v>
      </c>
      <c r="AT489" s="17">
        <v>0.11550701343222</v>
      </c>
      <c r="AU489" s="17">
        <v>4.5832574763857097E-2</v>
      </c>
    </row>
    <row r="490" spans="2:47" x14ac:dyDescent="0.3">
      <c r="B490" t="s">
        <v>94</v>
      </c>
      <c r="C490" s="17">
        <v>8.0936725592307704E-2</v>
      </c>
      <c r="D490" s="17">
        <v>6.6981003189540894E-2</v>
      </c>
      <c r="E490" s="17">
        <v>9.4647283825216005E-2</v>
      </c>
      <c r="F490" s="17"/>
      <c r="G490" s="17">
        <v>0.113382088635109</v>
      </c>
      <c r="H490" s="17">
        <v>8.5510396833554506E-2</v>
      </c>
      <c r="I490" s="17">
        <v>0.10544538682634499</v>
      </c>
      <c r="J490" s="17">
        <v>6.54447038965877E-2</v>
      </c>
      <c r="K490" s="17">
        <v>6.9043380907475096E-2</v>
      </c>
      <c r="L490" s="17">
        <v>5.6658699962424598E-2</v>
      </c>
      <c r="M490" s="17"/>
      <c r="N490" s="17">
        <v>7.0369605851051495E-2</v>
      </c>
      <c r="O490" s="17">
        <v>7.5503746340012307E-2</v>
      </c>
      <c r="P490" s="17">
        <v>6.6261065119139401E-2</v>
      </c>
      <c r="Q490" s="17">
        <v>0.112532829063486</v>
      </c>
      <c r="R490" s="17"/>
      <c r="S490" s="17">
        <v>7.8886474714040006E-2</v>
      </c>
      <c r="T490" s="17">
        <v>4.08959030636721E-2</v>
      </c>
      <c r="U490" s="17">
        <v>7.6261060589861804E-2</v>
      </c>
      <c r="V490" s="17">
        <v>6.57880357797299E-2</v>
      </c>
      <c r="W490" s="17">
        <v>9.4173474029141196E-2</v>
      </c>
      <c r="X490" s="17">
        <v>0.124349689910929</v>
      </c>
      <c r="Y490" s="17">
        <v>6.3337578546255505E-2</v>
      </c>
      <c r="Z490" s="17">
        <v>0.13639634675235199</v>
      </c>
      <c r="AA490" s="17">
        <v>9.7082350092060593E-2</v>
      </c>
      <c r="AB490" s="17">
        <v>7.6156149522098496E-2</v>
      </c>
      <c r="AC490" s="17"/>
      <c r="AD490" s="17">
        <v>5.1860352049185501E-2</v>
      </c>
      <c r="AE490" s="17">
        <v>5.9266329957132297E-2</v>
      </c>
      <c r="AF490" s="17">
        <v>3.57831674457572E-2</v>
      </c>
      <c r="AG490" s="17">
        <v>0.17948943747910601</v>
      </c>
      <c r="AH490" s="17"/>
      <c r="AI490" s="17">
        <v>4.6928613850958797E-2</v>
      </c>
      <c r="AJ490" s="17">
        <v>6.6600927825839096E-2</v>
      </c>
      <c r="AK490" s="17">
        <v>3.5851868638330397E-2</v>
      </c>
      <c r="AL490" s="17"/>
      <c r="AM490" s="17">
        <v>6.8175067196442299E-2</v>
      </c>
      <c r="AN490" s="17">
        <v>8.1178150494651505E-2</v>
      </c>
      <c r="AO490" s="17">
        <v>4.2914700471574502E-2</v>
      </c>
      <c r="AP490" s="17"/>
      <c r="AQ490" s="17">
        <v>6.8761258139235601E-2</v>
      </c>
      <c r="AR490" s="17">
        <v>0.100760105889111</v>
      </c>
      <c r="AS490" s="17">
        <v>7.34789261252458E-2</v>
      </c>
      <c r="AT490" s="17">
        <v>8.9777775428415904E-2</v>
      </c>
      <c r="AU490" s="17">
        <v>9.3157545117615301E-2</v>
      </c>
    </row>
    <row r="491" spans="2:47" x14ac:dyDescent="0.3">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row>
    <row r="492" spans="2:47" x14ac:dyDescent="0.3">
      <c r="B492" s="6" t="s">
        <v>271</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row>
    <row r="493" spans="2:47" x14ac:dyDescent="0.3">
      <c r="B493" s="24" t="s">
        <v>79</v>
      </c>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row>
    <row r="494" spans="2:47" x14ac:dyDescent="0.3">
      <c r="B494" t="s">
        <v>264</v>
      </c>
      <c r="C494" s="17">
        <v>0.15109180525190199</v>
      </c>
      <c r="D494" s="17">
        <v>0.172702984611185</v>
      </c>
      <c r="E494" s="17">
        <v>0.13042030106111299</v>
      </c>
      <c r="F494" s="17"/>
      <c r="G494" s="17">
        <v>0.17728756176735599</v>
      </c>
      <c r="H494" s="17">
        <v>0.307060873701829</v>
      </c>
      <c r="I494" s="17">
        <v>0.15309138837869801</v>
      </c>
      <c r="J494" s="17">
        <v>9.5981909090357004E-2</v>
      </c>
      <c r="K494" s="17">
        <v>8.4636344981826803E-2</v>
      </c>
      <c r="L494" s="17">
        <v>9.5847235949946805E-2</v>
      </c>
      <c r="M494" s="17"/>
      <c r="N494" s="17">
        <v>0.22762149068665799</v>
      </c>
      <c r="O494" s="17">
        <v>0.145849204995497</v>
      </c>
      <c r="P494" s="17">
        <v>0.123268669701525</v>
      </c>
      <c r="Q494" s="17">
        <v>9.7419894683819494E-2</v>
      </c>
      <c r="R494" s="17"/>
      <c r="S494" s="17">
        <v>0.27944454858325501</v>
      </c>
      <c r="T494" s="17">
        <v>0.12754689708311701</v>
      </c>
      <c r="U494" s="17">
        <v>7.0992870131380004E-2</v>
      </c>
      <c r="V494" s="17">
        <v>0.16127005646767101</v>
      </c>
      <c r="W494" s="17">
        <v>7.2616508765820306E-2</v>
      </c>
      <c r="X494" s="17">
        <v>0.148233196300846</v>
      </c>
      <c r="Y494" s="17">
        <v>9.9283340418889601E-2</v>
      </c>
      <c r="Z494" s="17">
        <v>0.11369616546579001</v>
      </c>
      <c r="AA494" s="17">
        <v>0.15502042384766099</v>
      </c>
      <c r="AB494" s="17">
        <v>0.18101307938268801</v>
      </c>
      <c r="AC494" s="17"/>
      <c r="AD494" s="17">
        <v>0.11263933740205601</v>
      </c>
      <c r="AE494" s="17">
        <v>0.225550159050454</v>
      </c>
      <c r="AF494" s="17">
        <v>8.2488377026988802E-2</v>
      </c>
      <c r="AG494" s="17">
        <v>7.6239891015562E-2</v>
      </c>
      <c r="AH494" s="17"/>
      <c r="AI494" s="17">
        <v>0.13906684081242399</v>
      </c>
      <c r="AJ494" s="17">
        <v>0.25185409570251699</v>
      </c>
      <c r="AK494" s="17">
        <v>7.5964593015504497E-2</v>
      </c>
      <c r="AL494" s="17"/>
      <c r="AM494" s="17">
        <v>0.260427547259175</v>
      </c>
      <c r="AN494" s="17">
        <v>9.6062000827846203E-2</v>
      </c>
      <c r="AO494" s="17">
        <v>0.16691154766737301</v>
      </c>
      <c r="AP494" s="17"/>
      <c r="AQ494" s="17">
        <v>8.7148408053086102E-2</v>
      </c>
      <c r="AR494" s="17">
        <v>7.9886998207434404E-2</v>
      </c>
      <c r="AS494" s="17">
        <v>0.22186702140964601</v>
      </c>
      <c r="AT494" s="17">
        <v>0.34344620072784798</v>
      </c>
      <c r="AU494" s="17">
        <v>0.365254646172681</v>
      </c>
    </row>
    <row r="495" spans="2:47" x14ac:dyDescent="0.3">
      <c r="B495" t="s">
        <v>265</v>
      </c>
      <c r="C495" s="17">
        <v>0.403332927849259</v>
      </c>
      <c r="D495" s="17">
        <v>0.45026168306131797</v>
      </c>
      <c r="E495" s="17">
        <v>0.35859710582397297</v>
      </c>
      <c r="F495" s="17"/>
      <c r="G495" s="17">
        <v>0.50901034483215102</v>
      </c>
      <c r="H495" s="17">
        <v>0.39679357204209598</v>
      </c>
      <c r="I495" s="17">
        <v>0.44078671037668099</v>
      </c>
      <c r="J495" s="17">
        <v>0.38419269866148897</v>
      </c>
      <c r="K495" s="17">
        <v>0.31452447964584501</v>
      </c>
      <c r="L495" s="17">
        <v>0.38404157572286102</v>
      </c>
      <c r="M495" s="17"/>
      <c r="N495" s="17">
        <v>0.49106097602584398</v>
      </c>
      <c r="O495" s="17">
        <v>0.41634111000961699</v>
      </c>
      <c r="P495" s="17">
        <v>0.35258649481592103</v>
      </c>
      <c r="Q495" s="17">
        <v>0.34778164599809902</v>
      </c>
      <c r="R495" s="17"/>
      <c r="S495" s="17">
        <v>0.41748368463146601</v>
      </c>
      <c r="T495" s="17">
        <v>0.43346250234260397</v>
      </c>
      <c r="U495" s="17">
        <v>0.43190186242578699</v>
      </c>
      <c r="V495" s="17">
        <v>0.36418921387438102</v>
      </c>
      <c r="W495" s="17">
        <v>0.42017881624551301</v>
      </c>
      <c r="X495" s="17">
        <v>0.45649993832784203</v>
      </c>
      <c r="Y495" s="17">
        <v>0.32988440539743202</v>
      </c>
      <c r="Z495" s="17">
        <v>0.50988170347165696</v>
      </c>
      <c r="AA495" s="17">
        <v>0.37322632612699802</v>
      </c>
      <c r="AB495" s="17">
        <v>0.28856578606439898</v>
      </c>
      <c r="AC495" s="17"/>
      <c r="AD495" s="17">
        <v>0.43350166577820098</v>
      </c>
      <c r="AE495" s="17">
        <v>0.42139988550019802</v>
      </c>
      <c r="AF495" s="17">
        <v>0.33874683070616701</v>
      </c>
      <c r="AG495" s="17">
        <v>0.39718108268718499</v>
      </c>
      <c r="AH495" s="17"/>
      <c r="AI495" s="17">
        <v>0.42502577843477002</v>
      </c>
      <c r="AJ495" s="17">
        <v>0.41412289364257399</v>
      </c>
      <c r="AK495" s="17">
        <v>0.340223408843431</v>
      </c>
      <c r="AL495" s="17"/>
      <c r="AM495" s="17">
        <v>0.43939432355885999</v>
      </c>
      <c r="AN495" s="17">
        <v>0.36415163402844197</v>
      </c>
      <c r="AO495" s="17">
        <v>0.437903359493164</v>
      </c>
      <c r="AP495" s="17"/>
      <c r="AQ495" s="17">
        <v>0.39040000415244502</v>
      </c>
      <c r="AR495" s="17">
        <v>0.38832489729200198</v>
      </c>
      <c r="AS495" s="17">
        <v>0.426638960602994</v>
      </c>
      <c r="AT495" s="17">
        <v>0.41204622081386799</v>
      </c>
      <c r="AU495" s="17">
        <v>0.39005620118755102</v>
      </c>
    </row>
    <row r="496" spans="2:47" x14ac:dyDescent="0.3">
      <c r="B496" t="s">
        <v>266</v>
      </c>
      <c r="C496" s="17">
        <v>0.177554238127619</v>
      </c>
      <c r="D496" s="17">
        <v>0.14991902240638499</v>
      </c>
      <c r="E496" s="17">
        <v>0.204738992096552</v>
      </c>
      <c r="F496" s="17"/>
      <c r="G496" s="17">
        <v>0.112213958813594</v>
      </c>
      <c r="H496" s="17">
        <v>0.14844543998059101</v>
      </c>
      <c r="I496" s="17">
        <v>0.18485461657303001</v>
      </c>
      <c r="J496" s="17">
        <v>0.210294668163824</v>
      </c>
      <c r="K496" s="17">
        <v>0.204217620882823</v>
      </c>
      <c r="L496" s="17">
        <v>0.19365042057996501</v>
      </c>
      <c r="M496" s="17"/>
      <c r="N496" s="17">
        <v>0.103567120894258</v>
      </c>
      <c r="O496" s="17">
        <v>0.18626270395137601</v>
      </c>
      <c r="P496" s="17">
        <v>0.18269372511144599</v>
      </c>
      <c r="Q496" s="17">
        <v>0.24353269492424101</v>
      </c>
      <c r="R496" s="17"/>
      <c r="S496" s="17">
        <v>0.140213691303926</v>
      </c>
      <c r="T496" s="17">
        <v>0.170123521211448</v>
      </c>
      <c r="U496" s="17">
        <v>0.20207894600146301</v>
      </c>
      <c r="V496" s="17">
        <v>0.163745201660388</v>
      </c>
      <c r="W496" s="17">
        <v>0.27140430540807797</v>
      </c>
      <c r="X496" s="17">
        <v>0.14607207700902</v>
      </c>
      <c r="Y496" s="17">
        <v>0.19707802978273101</v>
      </c>
      <c r="Z496" s="17">
        <v>0.154503534669297</v>
      </c>
      <c r="AA496" s="17">
        <v>0.191478708461671</v>
      </c>
      <c r="AB496" s="17">
        <v>0.16931485505924701</v>
      </c>
      <c r="AC496" s="17"/>
      <c r="AD496" s="17">
        <v>0.165043510844472</v>
      </c>
      <c r="AE496" s="17">
        <v>0.15169659508330599</v>
      </c>
      <c r="AF496" s="17">
        <v>0.18128100844639899</v>
      </c>
      <c r="AG496" s="17">
        <v>0.25220516557685702</v>
      </c>
      <c r="AH496" s="17"/>
      <c r="AI496" s="17">
        <v>0.15828140359960399</v>
      </c>
      <c r="AJ496" s="17">
        <v>0.15073583338513399</v>
      </c>
      <c r="AK496" s="17">
        <v>0.176748403867104</v>
      </c>
      <c r="AL496" s="17"/>
      <c r="AM496" s="17">
        <v>0.13711017451993701</v>
      </c>
      <c r="AN496" s="17">
        <v>0.24580828041737199</v>
      </c>
      <c r="AO496" s="17">
        <v>0.12695359396984601</v>
      </c>
      <c r="AP496" s="17"/>
      <c r="AQ496" s="17">
        <v>0.19251479083274001</v>
      </c>
      <c r="AR496" s="17">
        <v>0.21658498326287301</v>
      </c>
      <c r="AS496" s="17">
        <v>0.121781880393293</v>
      </c>
      <c r="AT496" s="17">
        <v>0.117320366682647</v>
      </c>
      <c r="AU496" s="17">
        <v>0.197908799848178</v>
      </c>
    </row>
    <row r="497" spans="2:47" x14ac:dyDescent="0.3">
      <c r="B497" t="s">
        <v>267</v>
      </c>
      <c r="C497" s="17">
        <v>0.13046605855808299</v>
      </c>
      <c r="D497" s="17">
        <v>0.108801014475751</v>
      </c>
      <c r="E497" s="17">
        <v>0.14973432346239901</v>
      </c>
      <c r="F497" s="17"/>
      <c r="G497" s="17">
        <v>0.14152484538826099</v>
      </c>
      <c r="H497" s="17">
        <v>4.9383724298894399E-2</v>
      </c>
      <c r="I497" s="17">
        <v>9.5612632122273805E-2</v>
      </c>
      <c r="J497" s="17">
        <v>0.1304115760607</v>
      </c>
      <c r="K497" s="17">
        <v>0.187445973595602</v>
      </c>
      <c r="L497" s="17">
        <v>0.17844144312163099</v>
      </c>
      <c r="M497" s="17"/>
      <c r="N497" s="17">
        <v>9.9144411231767496E-2</v>
      </c>
      <c r="O497" s="17">
        <v>0.14206240032509099</v>
      </c>
      <c r="P497" s="17">
        <v>0.144311331198757</v>
      </c>
      <c r="Q497" s="17">
        <v>0.13810652301613099</v>
      </c>
      <c r="R497" s="17"/>
      <c r="S497" s="17">
        <v>0.108426425621284</v>
      </c>
      <c r="T497" s="17">
        <v>0.15181586562879901</v>
      </c>
      <c r="U497" s="17">
        <v>0.102845416510396</v>
      </c>
      <c r="V497" s="17">
        <v>0.14985293011918299</v>
      </c>
      <c r="W497" s="17">
        <v>4.84039967777029E-2</v>
      </c>
      <c r="X497" s="17">
        <v>9.0351695079935193E-2</v>
      </c>
      <c r="Y497" s="17">
        <v>0.219904046159135</v>
      </c>
      <c r="Z497" s="17">
        <v>0.126575865301467</v>
      </c>
      <c r="AA497" s="17">
        <v>0.15438445421048899</v>
      </c>
      <c r="AB497" s="17">
        <v>0.14117023306280799</v>
      </c>
      <c r="AC497" s="17"/>
      <c r="AD497" s="17">
        <v>0.163855518582223</v>
      </c>
      <c r="AE497" s="17">
        <v>0.10840813392929601</v>
      </c>
      <c r="AF497" s="17">
        <v>0.16590473651453699</v>
      </c>
      <c r="AG497" s="17">
        <v>0.11224603468566401</v>
      </c>
      <c r="AH497" s="17"/>
      <c r="AI497" s="17">
        <v>0.15791196083192099</v>
      </c>
      <c r="AJ497" s="17">
        <v>0.103969946688767</v>
      </c>
      <c r="AK497" s="17">
        <v>0.187066454831981</v>
      </c>
      <c r="AL497" s="17"/>
      <c r="AM497" s="17">
        <v>9.8058869266530499E-2</v>
      </c>
      <c r="AN497" s="17">
        <v>0.15238416500905699</v>
      </c>
      <c r="AO497" s="17">
        <v>0.123816085709557</v>
      </c>
      <c r="AP497" s="17"/>
      <c r="AQ497" s="17">
        <v>0.17289739959578701</v>
      </c>
      <c r="AR497" s="17">
        <v>0.15427159176149</v>
      </c>
      <c r="AS497" s="17">
        <v>0.124895883811405</v>
      </c>
      <c r="AT497" s="17">
        <v>4.75759112510548E-2</v>
      </c>
      <c r="AU497" s="17">
        <v>0</v>
      </c>
    </row>
    <row r="498" spans="2:47" x14ac:dyDescent="0.3">
      <c r="B498" t="s">
        <v>268</v>
      </c>
      <c r="C498" s="17">
        <v>0.102214510932394</v>
      </c>
      <c r="D498" s="17">
        <v>8.4910515922928406E-2</v>
      </c>
      <c r="E498" s="17">
        <v>0.11921828866164</v>
      </c>
      <c r="F498" s="17"/>
      <c r="G498" s="17">
        <v>5.9963289198637797E-2</v>
      </c>
      <c r="H498" s="17">
        <v>7.3170557607024803E-2</v>
      </c>
      <c r="I498" s="17">
        <v>8.3114712268444899E-2</v>
      </c>
      <c r="J498" s="17">
        <v>0.12485965712173799</v>
      </c>
      <c r="K498" s="17">
        <v>0.15180992427905601</v>
      </c>
      <c r="L498" s="17">
        <v>0.11716216027801001</v>
      </c>
      <c r="M498" s="17"/>
      <c r="N498" s="17">
        <v>6.3202383482819396E-2</v>
      </c>
      <c r="O498" s="17">
        <v>8.3584670997787894E-2</v>
      </c>
      <c r="P498" s="17">
        <v>0.140935501498198</v>
      </c>
      <c r="Q498" s="17">
        <v>0.12412217262477999</v>
      </c>
      <c r="R498" s="17"/>
      <c r="S498" s="17">
        <v>3.5142002090649001E-2</v>
      </c>
      <c r="T498" s="17">
        <v>7.91411030869099E-2</v>
      </c>
      <c r="U498" s="17">
        <v>0.127815928077048</v>
      </c>
      <c r="V498" s="17">
        <v>0.13986504318100099</v>
      </c>
      <c r="W498" s="17">
        <v>0.15075957259705799</v>
      </c>
      <c r="X498" s="17">
        <v>0.122395256025493</v>
      </c>
      <c r="Y498" s="17">
        <v>0.134004765255683</v>
      </c>
      <c r="Z498" s="17">
        <v>7.5270375992111893E-2</v>
      </c>
      <c r="AA498" s="17">
        <v>8.1794208294696094E-2</v>
      </c>
      <c r="AB498" s="17">
        <v>0.15284778071774899</v>
      </c>
      <c r="AC498" s="17"/>
      <c r="AD498" s="17">
        <v>0.104100950244883</v>
      </c>
      <c r="AE498" s="17">
        <v>7.0864724678737195E-2</v>
      </c>
      <c r="AF498" s="17">
        <v>0.203691969629439</v>
      </c>
      <c r="AG498" s="17">
        <v>6.8836590028544101E-2</v>
      </c>
      <c r="AH498" s="17"/>
      <c r="AI498" s="17">
        <v>9.8132232020607807E-2</v>
      </c>
      <c r="AJ498" s="17">
        <v>6.4818587353116797E-2</v>
      </c>
      <c r="AK498" s="17">
        <v>0.19820477195178801</v>
      </c>
      <c r="AL498" s="17"/>
      <c r="AM498" s="17">
        <v>4.0874691090830202E-2</v>
      </c>
      <c r="AN498" s="17">
        <v>0.111689156604832</v>
      </c>
      <c r="AO498" s="17">
        <v>0.123219484774353</v>
      </c>
      <c r="AP498" s="17"/>
      <c r="AQ498" s="17">
        <v>0.11715522926442699</v>
      </c>
      <c r="AR498" s="17">
        <v>0.124050494925384</v>
      </c>
      <c r="AS498" s="17">
        <v>8.5143062161683505E-2</v>
      </c>
      <c r="AT498" s="17">
        <v>3.5407131426150602E-2</v>
      </c>
      <c r="AU498" s="17">
        <v>4.6780352791589999E-2</v>
      </c>
    </row>
    <row r="499" spans="2:47" x14ac:dyDescent="0.3">
      <c r="B499" t="s">
        <v>94</v>
      </c>
      <c r="C499" s="17">
        <v>3.5340459280742899E-2</v>
      </c>
      <c r="D499" s="17">
        <v>3.3404779522431302E-2</v>
      </c>
      <c r="E499" s="17">
        <v>3.7290988894324202E-2</v>
      </c>
      <c r="F499" s="17"/>
      <c r="G499" s="17">
        <v>0</v>
      </c>
      <c r="H499" s="17">
        <v>2.51458323695644E-2</v>
      </c>
      <c r="I499" s="17">
        <v>4.2539940280871699E-2</v>
      </c>
      <c r="J499" s="17">
        <v>5.4259490901892797E-2</v>
      </c>
      <c r="K499" s="17">
        <v>5.7365656614847403E-2</v>
      </c>
      <c r="L499" s="17">
        <v>3.0857164347586199E-2</v>
      </c>
      <c r="M499" s="17"/>
      <c r="N499" s="17">
        <v>1.5403617678653199E-2</v>
      </c>
      <c r="O499" s="17">
        <v>2.5899909720632001E-2</v>
      </c>
      <c r="P499" s="17">
        <v>5.62042776741523E-2</v>
      </c>
      <c r="Q499" s="17">
        <v>4.9037068752929701E-2</v>
      </c>
      <c r="R499" s="17"/>
      <c r="S499" s="17">
        <v>1.9289647769420298E-2</v>
      </c>
      <c r="T499" s="17">
        <v>3.7910110647122401E-2</v>
      </c>
      <c r="U499" s="17">
        <v>6.4364976853925407E-2</v>
      </c>
      <c r="V499" s="17">
        <v>2.1077554697374701E-2</v>
      </c>
      <c r="W499" s="17">
        <v>3.6636800205827498E-2</v>
      </c>
      <c r="X499" s="17">
        <v>3.6447837256863999E-2</v>
      </c>
      <c r="Y499" s="17">
        <v>1.9845412986129001E-2</v>
      </c>
      <c r="Z499" s="17">
        <v>2.0072355099676201E-2</v>
      </c>
      <c r="AA499" s="17">
        <v>4.40958790584852E-2</v>
      </c>
      <c r="AB499" s="17">
        <v>6.7088265713108899E-2</v>
      </c>
      <c r="AC499" s="17"/>
      <c r="AD499" s="17">
        <v>2.08590171481642E-2</v>
      </c>
      <c r="AE499" s="17">
        <v>2.2080501758009002E-2</v>
      </c>
      <c r="AF499" s="17">
        <v>2.7887077676468801E-2</v>
      </c>
      <c r="AG499" s="17">
        <v>9.3291236006187606E-2</v>
      </c>
      <c r="AH499" s="17"/>
      <c r="AI499" s="17">
        <v>2.1581784300673399E-2</v>
      </c>
      <c r="AJ499" s="17">
        <v>1.44986432278907E-2</v>
      </c>
      <c r="AK499" s="17">
        <v>2.17923674901918E-2</v>
      </c>
      <c r="AL499" s="17"/>
      <c r="AM499" s="17">
        <v>2.41343943046676E-2</v>
      </c>
      <c r="AN499" s="17">
        <v>2.9904763112450002E-2</v>
      </c>
      <c r="AO499" s="17">
        <v>2.11959283857069E-2</v>
      </c>
      <c r="AP499" s="17"/>
      <c r="AQ499" s="17">
        <v>3.98841681015141E-2</v>
      </c>
      <c r="AR499" s="17">
        <v>3.6881034550817302E-2</v>
      </c>
      <c r="AS499" s="17">
        <v>1.9673191620978098E-2</v>
      </c>
      <c r="AT499" s="17">
        <v>4.4204169098431403E-2</v>
      </c>
      <c r="AU499" s="17">
        <v>0</v>
      </c>
    </row>
    <row r="500" spans="2:47" x14ac:dyDescent="0.3">
      <c r="B500" t="s">
        <v>269</v>
      </c>
      <c r="C500" s="17">
        <v>0.55442473310116103</v>
      </c>
      <c r="D500" s="17">
        <v>0.62296466767250402</v>
      </c>
      <c r="E500" s="17">
        <v>0.48901740688508499</v>
      </c>
      <c r="F500" s="17"/>
      <c r="G500" s="17">
        <v>0.68629790659950696</v>
      </c>
      <c r="H500" s="17">
        <v>0.70385444574392497</v>
      </c>
      <c r="I500" s="17">
        <v>0.59387809875538</v>
      </c>
      <c r="J500" s="17">
        <v>0.48017460775184601</v>
      </c>
      <c r="K500" s="17">
        <v>0.399160824627672</v>
      </c>
      <c r="L500" s="17">
        <v>0.479888811672808</v>
      </c>
      <c r="M500" s="17"/>
      <c r="N500" s="17">
        <v>0.71868246671250202</v>
      </c>
      <c r="O500" s="17">
        <v>0.56219031500511296</v>
      </c>
      <c r="P500" s="17">
        <v>0.47585516451744703</v>
      </c>
      <c r="Q500" s="17">
        <v>0.44520154068191797</v>
      </c>
      <c r="R500" s="17"/>
      <c r="S500" s="17">
        <v>0.69692823321472097</v>
      </c>
      <c r="T500" s="17">
        <v>0.56100939942572103</v>
      </c>
      <c r="U500" s="17">
        <v>0.50289473255716799</v>
      </c>
      <c r="V500" s="17">
        <v>0.52545927034205298</v>
      </c>
      <c r="W500" s="17">
        <v>0.492795325011333</v>
      </c>
      <c r="X500" s="17">
        <v>0.60473313462868805</v>
      </c>
      <c r="Y500" s="17">
        <v>0.429167745816322</v>
      </c>
      <c r="Z500" s="17">
        <v>0.62357786893744704</v>
      </c>
      <c r="AA500" s="17">
        <v>0.52824674997465904</v>
      </c>
      <c r="AB500" s="17">
        <v>0.46957886544708699</v>
      </c>
      <c r="AC500" s="17"/>
      <c r="AD500" s="17">
        <v>0.54614100318025804</v>
      </c>
      <c r="AE500" s="17">
        <v>0.64695004455065197</v>
      </c>
      <c r="AF500" s="17">
        <v>0.42123520773315598</v>
      </c>
      <c r="AG500" s="17">
        <v>0.47342097370274699</v>
      </c>
      <c r="AH500" s="17"/>
      <c r="AI500" s="17">
        <v>0.564092619247195</v>
      </c>
      <c r="AJ500" s="17">
        <v>0.66597698934509098</v>
      </c>
      <c r="AK500" s="17">
        <v>0.41618800185893501</v>
      </c>
      <c r="AL500" s="17"/>
      <c r="AM500" s="17">
        <v>0.69982187081803504</v>
      </c>
      <c r="AN500" s="17">
        <v>0.46021363485628902</v>
      </c>
      <c r="AO500" s="17">
        <v>0.60481490716053798</v>
      </c>
      <c r="AP500" s="17"/>
      <c r="AQ500" s="17">
        <v>0.47754841220553101</v>
      </c>
      <c r="AR500" s="17">
        <v>0.46821189549943598</v>
      </c>
      <c r="AS500" s="17">
        <v>0.64850598201263998</v>
      </c>
      <c r="AT500" s="17">
        <v>0.75549242154171603</v>
      </c>
      <c r="AU500" s="17">
        <v>0.75531084736023202</v>
      </c>
    </row>
    <row r="501" spans="2:47" x14ac:dyDescent="0.3">
      <c r="B501" t="s">
        <v>270</v>
      </c>
      <c r="C501" s="17">
        <v>0.232680569490477</v>
      </c>
      <c r="D501" s="17">
        <v>0.193711530398679</v>
      </c>
      <c r="E501" s="17">
        <v>0.26895261212403798</v>
      </c>
      <c r="F501" s="17"/>
      <c r="G501" s="17">
        <v>0.20148813458689899</v>
      </c>
      <c r="H501" s="17">
        <v>0.12255428190591899</v>
      </c>
      <c r="I501" s="17">
        <v>0.178727344390719</v>
      </c>
      <c r="J501" s="17">
        <v>0.255271233182438</v>
      </c>
      <c r="K501" s="17">
        <v>0.33925589787465799</v>
      </c>
      <c r="L501" s="17">
        <v>0.29560360339964098</v>
      </c>
      <c r="M501" s="17"/>
      <c r="N501" s="17">
        <v>0.16234679471458699</v>
      </c>
      <c r="O501" s="17">
        <v>0.22564707132287901</v>
      </c>
      <c r="P501" s="17">
        <v>0.285246832696955</v>
      </c>
      <c r="Q501" s="17">
        <v>0.262228695640912</v>
      </c>
      <c r="R501" s="17"/>
      <c r="S501" s="17">
        <v>0.14356842771193301</v>
      </c>
      <c r="T501" s="17">
        <v>0.230956968715709</v>
      </c>
      <c r="U501" s="17">
        <v>0.230661344587444</v>
      </c>
      <c r="V501" s="17">
        <v>0.28971797330018501</v>
      </c>
      <c r="W501" s="17">
        <v>0.19916356937476101</v>
      </c>
      <c r="X501" s="17">
        <v>0.21274695110542799</v>
      </c>
      <c r="Y501" s="17">
        <v>0.353908811414818</v>
      </c>
      <c r="Z501" s="17">
        <v>0.201846241293579</v>
      </c>
      <c r="AA501" s="17">
        <v>0.23617866250518499</v>
      </c>
      <c r="AB501" s="17">
        <v>0.29401801378055697</v>
      </c>
      <c r="AC501" s="17"/>
      <c r="AD501" s="17">
        <v>0.267956468827106</v>
      </c>
      <c r="AE501" s="17">
        <v>0.17927285860803299</v>
      </c>
      <c r="AF501" s="17">
        <v>0.36959670614397599</v>
      </c>
      <c r="AG501" s="17">
        <v>0.181082624714208</v>
      </c>
      <c r="AH501" s="17"/>
      <c r="AI501" s="17">
        <v>0.256044192852528</v>
      </c>
      <c r="AJ501" s="17">
        <v>0.16878853404188399</v>
      </c>
      <c r="AK501" s="17">
        <v>0.38527122678376902</v>
      </c>
      <c r="AL501" s="17"/>
      <c r="AM501" s="17">
        <v>0.13893356035736101</v>
      </c>
      <c r="AN501" s="17">
        <v>0.26407332161388902</v>
      </c>
      <c r="AO501" s="17">
        <v>0.24703557048391001</v>
      </c>
      <c r="AP501" s="17"/>
      <c r="AQ501" s="17">
        <v>0.29005262886021499</v>
      </c>
      <c r="AR501" s="17">
        <v>0.27832208668687303</v>
      </c>
      <c r="AS501" s="17">
        <v>0.210038945973088</v>
      </c>
      <c r="AT501" s="17">
        <v>8.2983042677205507E-2</v>
      </c>
      <c r="AU501" s="17">
        <v>4.6780352791589999E-2</v>
      </c>
    </row>
    <row r="502" spans="2:47" x14ac:dyDescent="0.3">
      <c r="B502" t="s">
        <v>143</v>
      </c>
      <c r="C502" s="17">
        <v>0.32174416361068398</v>
      </c>
      <c r="D502" s="17">
        <v>0.42925313727382403</v>
      </c>
      <c r="E502" s="17">
        <v>0.22006479476104701</v>
      </c>
      <c r="F502" s="17"/>
      <c r="G502" s="17">
        <v>0.484809772012609</v>
      </c>
      <c r="H502" s="17">
        <v>0.58130016383800598</v>
      </c>
      <c r="I502" s="17">
        <v>0.41515075436466098</v>
      </c>
      <c r="J502" s="17">
        <v>0.22490337456940801</v>
      </c>
      <c r="K502" s="17">
        <v>5.9904926753014398E-2</v>
      </c>
      <c r="L502" s="17">
        <v>0.18428520827316699</v>
      </c>
      <c r="M502" s="17"/>
      <c r="N502" s="17">
        <v>0.556335671997915</v>
      </c>
      <c r="O502" s="17">
        <v>0.33654324368223498</v>
      </c>
      <c r="P502" s="17">
        <v>0.190608331820492</v>
      </c>
      <c r="Q502" s="17">
        <v>0.182972845041006</v>
      </c>
      <c r="R502" s="17"/>
      <c r="S502" s="17">
        <v>0.55335980550278796</v>
      </c>
      <c r="T502" s="17">
        <v>0.330052430710012</v>
      </c>
      <c r="U502" s="17">
        <v>0.27223338796972302</v>
      </c>
      <c r="V502" s="17">
        <v>0.235741297041868</v>
      </c>
      <c r="W502" s="17">
        <v>0.29363175563657201</v>
      </c>
      <c r="X502" s="17">
        <v>0.39198618352325998</v>
      </c>
      <c r="Y502" s="17">
        <v>7.5258934401503705E-2</v>
      </c>
      <c r="Z502" s="17">
        <v>0.42173162764386901</v>
      </c>
      <c r="AA502" s="17">
        <v>0.29206808746947399</v>
      </c>
      <c r="AB502" s="17">
        <v>0.17556085166652999</v>
      </c>
      <c r="AC502" s="17"/>
      <c r="AD502" s="17">
        <v>0.27818453435315199</v>
      </c>
      <c r="AE502" s="17">
        <v>0.46767718594261898</v>
      </c>
      <c r="AF502" s="17">
        <v>5.1638501589179299E-2</v>
      </c>
      <c r="AG502" s="17">
        <v>0.292338348988538</v>
      </c>
      <c r="AH502" s="17"/>
      <c r="AI502" s="17">
        <v>0.30804842639466601</v>
      </c>
      <c r="AJ502" s="17">
        <v>0.49718845530320699</v>
      </c>
      <c r="AK502" s="17">
        <v>3.0916775075165898E-2</v>
      </c>
      <c r="AL502" s="17"/>
      <c r="AM502" s="17">
        <v>0.560888310460674</v>
      </c>
      <c r="AN502" s="17">
        <v>0.196140313242399</v>
      </c>
      <c r="AO502" s="17">
        <v>0.35777933667662798</v>
      </c>
      <c r="AP502" s="17"/>
      <c r="AQ502" s="17">
        <v>0.187495783345316</v>
      </c>
      <c r="AR502" s="17">
        <v>0.18988980881256301</v>
      </c>
      <c r="AS502" s="17">
        <v>0.43846703603955201</v>
      </c>
      <c r="AT502" s="17">
        <v>0.67250937886451101</v>
      </c>
      <c r="AU502" s="17">
        <v>0.70853049456864203</v>
      </c>
    </row>
    <row r="503" spans="2:47" x14ac:dyDescent="0.3">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row>
    <row r="504" spans="2:47" x14ac:dyDescent="0.3">
      <c r="B504" s="6" t="s">
        <v>281</v>
      </c>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row>
    <row r="505" spans="2:47" x14ac:dyDescent="0.3">
      <c r="B505" s="24" t="s">
        <v>79</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row>
    <row r="506" spans="2:47" x14ac:dyDescent="0.3">
      <c r="B506" t="s">
        <v>272</v>
      </c>
      <c r="C506" s="17">
        <v>0.48609881599021498</v>
      </c>
      <c r="D506" s="17">
        <v>0.51170273919671405</v>
      </c>
      <c r="E506" s="17">
        <v>0.46020438277092302</v>
      </c>
      <c r="F506" s="17"/>
      <c r="G506" s="17">
        <v>0.42201703427201498</v>
      </c>
      <c r="H506" s="17">
        <v>0.42647551132216899</v>
      </c>
      <c r="I506" s="17">
        <v>0.49719685299570099</v>
      </c>
      <c r="J506" s="17">
        <v>0.51664039474156798</v>
      </c>
      <c r="K506" s="17">
        <v>0.50639268512323998</v>
      </c>
      <c r="L506" s="17">
        <v>0.528954615930463</v>
      </c>
      <c r="M506" s="17"/>
      <c r="N506" s="17">
        <v>0.47762791758601802</v>
      </c>
      <c r="O506" s="17">
        <v>0.53596672362172304</v>
      </c>
      <c r="P506" s="17">
        <v>0.48360949187132701</v>
      </c>
      <c r="Q506" s="17">
        <v>0.43984954433845702</v>
      </c>
      <c r="R506" s="17"/>
      <c r="S506" s="17">
        <v>0.45959209312415</v>
      </c>
      <c r="T506" s="17">
        <v>0.52047970011340605</v>
      </c>
      <c r="U506" s="17">
        <v>0.50317176495025695</v>
      </c>
      <c r="V506" s="17">
        <v>0.475378183486318</v>
      </c>
      <c r="W506" s="17">
        <v>0.55323108089256301</v>
      </c>
      <c r="X506" s="17">
        <v>0.504074627173698</v>
      </c>
      <c r="Y506" s="17">
        <v>0.45910600103689603</v>
      </c>
      <c r="Z506" s="17">
        <v>0.22305479687208199</v>
      </c>
      <c r="AA506" s="17">
        <v>0.46997386105342598</v>
      </c>
      <c r="AB506" s="17">
        <v>0.62763282376690499</v>
      </c>
      <c r="AC506" s="17"/>
      <c r="AD506" s="17">
        <v>0.50023417112316504</v>
      </c>
      <c r="AE506" s="17">
        <v>0.471109173198765</v>
      </c>
      <c r="AF506" s="17">
        <v>0.45429717693098198</v>
      </c>
      <c r="AG506" s="17">
        <v>0.46602088687536802</v>
      </c>
      <c r="AH506" s="17"/>
      <c r="AI506" s="17">
        <v>0.52981754158921102</v>
      </c>
      <c r="AJ506" s="17">
        <v>0.48230549506702702</v>
      </c>
      <c r="AK506" s="17">
        <v>0.44032228596015599</v>
      </c>
      <c r="AL506" s="17"/>
      <c r="AM506" s="17">
        <v>0.53716270393777998</v>
      </c>
      <c r="AN506" s="17">
        <v>0.49618860221290501</v>
      </c>
      <c r="AO506" s="17">
        <v>0.48269009613559799</v>
      </c>
      <c r="AP506" s="17"/>
      <c r="AQ506" s="17">
        <v>0.475373764193461</v>
      </c>
      <c r="AR506" s="17">
        <v>0.51274212445835798</v>
      </c>
      <c r="AS506" s="17">
        <v>0.49961300602157099</v>
      </c>
      <c r="AT506" s="17">
        <v>0.456104579367689</v>
      </c>
      <c r="AU506" s="17">
        <v>0.31322682802560398</v>
      </c>
    </row>
    <row r="507" spans="2:47" x14ac:dyDescent="0.3">
      <c r="B507" t="s">
        <v>273</v>
      </c>
      <c r="C507" s="17">
        <v>0.38690618976107299</v>
      </c>
      <c r="D507" s="17">
        <v>0.40580372581881002</v>
      </c>
      <c r="E507" s="17">
        <v>0.36732057476374702</v>
      </c>
      <c r="F507" s="17"/>
      <c r="G507" s="17">
        <v>0.353491898889502</v>
      </c>
      <c r="H507" s="17">
        <v>0.40238685215322501</v>
      </c>
      <c r="I507" s="17">
        <v>0.41065022112935001</v>
      </c>
      <c r="J507" s="17">
        <v>0.33293764015345401</v>
      </c>
      <c r="K507" s="17">
        <v>0.36358368216019499</v>
      </c>
      <c r="L507" s="17">
        <v>0.43661397162056897</v>
      </c>
      <c r="M507" s="17"/>
      <c r="N507" s="17">
        <v>0.44462376651695601</v>
      </c>
      <c r="O507" s="17">
        <v>0.42042242576607702</v>
      </c>
      <c r="P507" s="17">
        <v>0.34378186425665702</v>
      </c>
      <c r="Q507" s="17">
        <v>0.32382262880878598</v>
      </c>
      <c r="R507" s="17"/>
      <c r="S507" s="17">
        <v>0.42603211343592401</v>
      </c>
      <c r="T507" s="17">
        <v>0.43620719822542797</v>
      </c>
      <c r="U507" s="17">
        <v>0.353168644237282</v>
      </c>
      <c r="V507" s="17">
        <v>0.39360491490687699</v>
      </c>
      <c r="W507" s="17">
        <v>0.49324537615333203</v>
      </c>
      <c r="X507" s="17">
        <v>0.376032532752269</v>
      </c>
      <c r="Y507" s="17">
        <v>0.33743619098243599</v>
      </c>
      <c r="Z507" s="17">
        <v>0.28140993941708098</v>
      </c>
      <c r="AA507" s="17">
        <v>0.34105610320943203</v>
      </c>
      <c r="AB507" s="17">
        <v>0.32657051996104203</v>
      </c>
      <c r="AC507" s="17"/>
      <c r="AD507" s="17">
        <v>0.38843479139311798</v>
      </c>
      <c r="AE507" s="17">
        <v>0.43967909065876198</v>
      </c>
      <c r="AF507" s="17">
        <v>0.30452833931001899</v>
      </c>
      <c r="AG507" s="17">
        <v>0.33015386542185798</v>
      </c>
      <c r="AH507" s="17"/>
      <c r="AI507" s="17">
        <v>0.42164028488838801</v>
      </c>
      <c r="AJ507" s="17">
        <v>0.43160763856364298</v>
      </c>
      <c r="AK507" s="17">
        <v>0.30280136728351598</v>
      </c>
      <c r="AL507" s="17"/>
      <c r="AM507" s="17">
        <v>0.477192462420929</v>
      </c>
      <c r="AN507" s="17">
        <v>0.357827292864622</v>
      </c>
      <c r="AO507" s="17">
        <v>0.383830336311485</v>
      </c>
      <c r="AP507" s="17"/>
      <c r="AQ507" s="17">
        <v>0.35106366764522301</v>
      </c>
      <c r="AR507" s="17">
        <v>0.360995226465814</v>
      </c>
      <c r="AS507" s="17">
        <v>0.44564988884594098</v>
      </c>
      <c r="AT507" s="17">
        <v>0.416134424905796</v>
      </c>
      <c r="AU507" s="17">
        <v>0.31406365738818798</v>
      </c>
    </row>
    <row r="508" spans="2:47" x14ac:dyDescent="0.3">
      <c r="B508" t="s">
        <v>274</v>
      </c>
      <c r="C508" s="17">
        <v>0.366172337021755</v>
      </c>
      <c r="D508" s="17">
        <v>0.369857245954475</v>
      </c>
      <c r="E508" s="17">
        <v>0.36131135742627801</v>
      </c>
      <c r="F508" s="17"/>
      <c r="G508" s="17">
        <v>0.35032802616652198</v>
      </c>
      <c r="H508" s="17">
        <v>0.27344177285784299</v>
      </c>
      <c r="I508" s="17">
        <v>0.32278171946324202</v>
      </c>
      <c r="J508" s="17">
        <v>0.380819994007846</v>
      </c>
      <c r="K508" s="17">
        <v>0.43642022819259102</v>
      </c>
      <c r="L508" s="17">
        <v>0.42729847252139203</v>
      </c>
      <c r="M508" s="17"/>
      <c r="N508" s="17">
        <v>0.35548525060413699</v>
      </c>
      <c r="O508" s="17">
        <v>0.36512212738266597</v>
      </c>
      <c r="P508" s="17">
        <v>0.37036722544702</v>
      </c>
      <c r="Q508" s="17">
        <v>0.37856997661752601</v>
      </c>
      <c r="R508" s="17"/>
      <c r="S508" s="17">
        <v>0.33171265583570902</v>
      </c>
      <c r="T508" s="17">
        <v>0.426265295323494</v>
      </c>
      <c r="U508" s="17">
        <v>0.33274668053248802</v>
      </c>
      <c r="V508" s="17">
        <v>0.384774497030831</v>
      </c>
      <c r="W508" s="17">
        <v>0.44223092929041402</v>
      </c>
      <c r="X508" s="17">
        <v>0.31094948924691501</v>
      </c>
      <c r="Y508" s="17">
        <v>0.29413828156218103</v>
      </c>
      <c r="Z508" s="17">
        <v>0.331214492843797</v>
      </c>
      <c r="AA508" s="17">
        <v>0.34890552449572498</v>
      </c>
      <c r="AB508" s="17">
        <v>0.50104709289753901</v>
      </c>
      <c r="AC508" s="17"/>
      <c r="AD508" s="17">
        <v>0.37545761522721799</v>
      </c>
      <c r="AE508" s="17">
        <v>0.362667346600625</v>
      </c>
      <c r="AF508" s="17">
        <v>0.31996393646735999</v>
      </c>
      <c r="AG508" s="17">
        <v>0.36714404688235802</v>
      </c>
      <c r="AH508" s="17"/>
      <c r="AI508" s="17">
        <v>0.40351742721981498</v>
      </c>
      <c r="AJ508" s="17">
        <v>0.35521131495481501</v>
      </c>
      <c r="AK508" s="17">
        <v>0.34654558947361103</v>
      </c>
      <c r="AL508" s="17"/>
      <c r="AM508" s="17">
        <v>0.39522916259266</v>
      </c>
      <c r="AN508" s="17">
        <v>0.38490952957334701</v>
      </c>
      <c r="AO508" s="17">
        <v>0.34936565971456601</v>
      </c>
      <c r="AP508" s="17"/>
      <c r="AQ508" s="17">
        <v>0.39458132979402399</v>
      </c>
      <c r="AR508" s="17">
        <v>0.38016529573501801</v>
      </c>
      <c r="AS508" s="17">
        <v>0.35262253324571302</v>
      </c>
      <c r="AT508" s="17">
        <v>0.32674266688201198</v>
      </c>
      <c r="AU508" s="17">
        <v>0.26594298507701303</v>
      </c>
    </row>
    <row r="509" spans="2:47" x14ac:dyDescent="0.3">
      <c r="B509" t="s">
        <v>275</v>
      </c>
      <c r="C509" s="17">
        <v>0.35308284319017602</v>
      </c>
      <c r="D509" s="17">
        <v>0.35754822644637702</v>
      </c>
      <c r="E509" s="17">
        <v>0.34946369755439299</v>
      </c>
      <c r="F509" s="17"/>
      <c r="G509" s="17">
        <v>0.40639158977358902</v>
      </c>
      <c r="H509" s="17">
        <v>0.44179231046976303</v>
      </c>
      <c r="I509" s="17">
        <v>0.38971443324716298</v>
      </c>
      <c r="J509" s="17">
        <v>0.34884356611070799</v>
      </c>
      <c r="K509" s="17">
        <v>0.235292984924801</v>
      </c>
      <c r="L509" s="17">
        <v>0.29953903984805802</v>
      </c>
      <c r="M509" s="17"/>
      <c r="N509" s="17">
        <v>0.44279669589206899</v>
      </c>
      <c r="O509" s="17">
        <v>0.40796191752205102</v>
      </c>
      <c r="P509" s="17">
        <v>0.28016485413463399</v>
      </c>
      <c r="Q509" s="17">
        <v>0.26636878224508398</v>
      </c>
      <c r="R509" s="17"/>
      <c r="S509" s="17">
        <v>0.44879412767119897</v>
      </c>
      <c r="T509" s="17">
        <v>0.40059155179790001</v>
      </c>
      <c r="U509" s="17">
        <v>0.38768909648372302</v>
      </c>
      <c r="V509" s="17">
        <v>0.27420318410240901</v>
      </c>
      <c r="W509" s="17">
        <v>0.352269531861722</v>
      </c>
      <c r="X509" s="17">
        <v>0.33238017017730198</v>
      </c>
      <c r="Y509" s="17">
        <v>0.25111688585752001</v>
      </c>
      <c r="Z509" s="17">
        <v>0.41403187553352899</v>
      </c>
      <c r="AA509" s="17">
        <v>0.32041374423910102</v>
      </c>
      <c r="AB509" s="17">
        <v>0.27281217561131599</v>
      </c>
      <c r="AC509" s="17"/>
      <c r="AD509" s="17">
        <v>0.33609277057464798</v>
      </c>
      <c r="AE509" s="17">
        <v>0.41878139264651698</v>
      </c>
      <c r="AF509" s="17">
        <v>0.25141186825891798</v>
      </c>
      <c r="AG509" s="17">
        <v>0.30283827714581801</v>
      </c>
      <c r="AH509" s="17"/>
      <c r="AI509" s="17">
        <v>0.35876290152355</v>
      </c>
      <c r="AJ509" s="17">
        <v>0.42969089544316103</v>
      </c>
      <c r="AK509" s="17">
        <v>0.242459584588299</v>
      </c>
      <c r="AL509" s="17"/>
      <c r="AM509" s="17">
        <v>0.47476620231046301</v>
      </c>
      <c r="AN509" s="17">
        <v>0.328500875001144</v>
      </c>
      <c r="AO509" s="17">
        <v>0.34034913274982198</v>
      </c>
      <c r="AP509" s="17"/>
      <c r="AQ509" s="17">
        <v>0.27641823481479699</v>
      </c>
      <c r="AR509" s="17">
        <v>0.30690258666368497</v>
      </c>
      <c r="AS509" s="17">
        <v>0.46912810487987</v>
      </c>
      <c r="AT509" s="17">
        <v>0.48757322571908601</v>
      </c>
      <c r="AU509" s="17">
        <v>0.54694306160003003</v>
      </c>
    </row>
    <row r="510" spans="2:47" x14ac:dyDescent="0.3">
      <c r="B510" t="s">
        <v>276</v>
      </c>
      <c r="C510" s="17">
        <v>0.29682302255946902</v>
      </c>
      <c r="D510" s="17">
        <v>0.31043320977713501</v>
      </c>
      <c r="E510" s="17">
        <v>0.28421319030926401</v>
      </c>
      <c r="F510" s="17"/>
      <c r="G510" s="17">
        <v>0.30566865634406698</v>
      </c>
      <c r="H510" s="17">
        <v>0.380155072941327</v>
      </c>
      <c r="I510" s="17">
        <v>0.36312974315063401</v>
      </c>
      <c r="J510" s="17">
        <v>0.24331828250401</v>
      </c>
      <c r="K510" s="17">
        <v>0.21673189693943401</v>
      </c>
      <c r="L510" s="17">
        <v>0.267453477640472</v>
      </c>
      <c r="M510" s="17"/>
      <c r="N510" s="17">
        <v>0.35195738128058102</v>
      </c>
      <c r="O510" s="17">
        <v>0.34154156525933799</v>
      </c>
      <c r="P510" s="17">
        <v>0.24806463032513601</v>
      </c>
      <c r="Q510" s="17">
        <v>0.239614476350207</v>
      </c>
      <c r="R510" s="17"/>
      <c r="S510" s="17">
        <v>0.370094132421944</v>
      </c>
      <c r="T510" s="17">
        <v>0.29427792318806201</v>
      </c>
      <c r="U510" s="17">
        <v>0.322148273606152</v>
      </c>
      <c r="V510" s="17">
        <v>0.28117223870396302</v>
      </c>
      <c r="W510" s="17">
        <v>0.31722335747868102</v>
      </c>
      <c r="X510" s="17">
        <v>0.33523981466075198</v>
      </c>
      <c r="Y510" s="17">
        <v>0.15719059486495399</v>
      </c>
      <c r="Z510" s="17">
        <v>0.46228860889906498</v>
      </c>
      <c r="AA510" s="17">
        <v>0.243635127856145</v>
      </c>
      <c r="AB510" s="17">
        <v>0.19440207759228501</v>
      </c>
      <c r="AC510" s="17"/>
      <c r="AD510" s="17">
        <v>0.265461973412216</v>
      </c>
      <c r="AE510" s="17">
        <v>0.38296987335064803</v>
      </c>
      <c r="AF510" s="17">
        <v>0.20060795111704</v>
      </c>
      <c r="AG510" s="17">
        <v>0.209211185262803</v>
      </c>
      <c r="AH510" s="17"/>
      <c r="AI510" s="17">
        <v>0.27307404492902898</v>
      </c>
      <c r="AJ510" s="17">
        <v>0.39312506608523601</v>
      </c>
      <c r="AK510" s="17">
        <v>0.22027100155455401</v>
      </c>
      <c r="AL510" s="17"/>
      <c r="AM510" s="17">
        <v>0.37835024860345001</v>
      </c>
      <c r="AN510" s="17">
        <v>0.27403977551305198</v>
      </c>
      <c r="AO510" s="17">
        <v>0.297009896605406</v>
      </c>
      <c r="AP510" s="17"/>
      <c r="AQ510" s="17">
        <v>0.23420320356994601</v>
      </c>
      <c r="AR510" s="17">
        <v>0.255145247487854</v>
      </c>
      <c r="AS510" s="17">
        <v>0.37095525228712001</v>
      </c>
      <c r="AT510" s="17">
        <v>0.425553496218885</v>
      </c>
      <c r="AU510" s="17">
        <v>0.45544875756230102</v>
      </c>
    </row>
    <row r="511" spans="2:47" x14ac:dyDescent="0.3">
      <c r="B511" t="s">
        <v>277</v>
      </c>
      <c r="C511" s="17">
        <v>0.16143323877459501</v>
      </c>
      <c r="D511" s="17">
        <v>0.20359483762143599</v>
      </c>
      <c r="E511" s="17">
        <v>0.120834739512039</v>
      </c>
      <c r="F511" s="17"/>
      <c r="G511" s="17">
        <v>0.26770344077486102</v>
      </c>
      <c r="H511" s="17">
        <v>0.23669828606575399</v>
      </c>
      <c r="I511" s="17">
        <v>0.124798947972574</v>
      </c>
      <c r="J511" s="17">
        <v>0.117334205428189</v>
      </c>
      <c r="K511" s="17">
        <v>0.133298851831429</v>
      </c>
      <c r="L511" s="17">
        <v>0.11510181474911001</v>
      </c>
      <c r="M511" s="17"/>
      <c r="N511" s="17">
        <v>0.203405392651651</v>
      </c>
      <c r="O511" s="17">
        <v>0.16731859787113701</v>
      </c>
      <c r="P511" s="17">
        <v>0.17094202936424699</v>
      </c>
      <c r="Q511" s="17">
        <v>0.104843468183568</v>
      </c>
      <c r="R511" s="17"/>
      <c r="S511" s="17">
        <v>0.18003494523205499</v>
      </c>
      <c r="T511" s="17">
        <v>0.13692035974345901</v>
      </c>
      <c r="U511" s="17">
        <v>0.13580373377975899</v>
      </c>
      <c r="V511" s="17">
        <v>0.18188077557033</v>
      </c>
      <c r="W511" s="17">
        <v>0.200854371965419</v>
      </c>
      <c r="X511" s="17">
        <v>0.197910260486172</v>
      </c>
      <c r="Y511" s="17">
        <v>0.120360443590216</v>
      </c>
      <c r="Z511" s="17">
        <v>0.16871160493527201</v>
      </c>
      <c r="AA511" s="17">
        <v>0.15657726818578299</v>
      </c>
      <c r="AB511" s="17">
        <v>0.12595508581565201</v>
      </c>
      <c r="AC511" s="17"/>
      <c r="AD511" s="17">
        <v>0.148123827070125</v>
      </c>
      <c r="AE511" s="17">
        <v>0.18326378218005501</v>
      </c>
      <c r="AF511" s="17">
        <v>0.13283163719007601</v>
      </c>
      <c r="AG511" s="17">
        <v>0.154802660995221</v>
      </c>
      <c r="AH511" s="17"/>
      <c r="AI511" s="17">
        <v>0.12977302436742399</v>
      </c>
      <c r="AJ511" s="17">
        <v>0.20621240214182401</v>
      </c>
      <c r="AK511" s="17">
        <v>0.13196867423786299</v>
      </c>
      <c r="AL511" s="17"/>
      <c r="AM511" s="17">
        <v>0.239428280159726</v>
      </c>
      <c r="AN511" s="17">
        <v>0.145425064465112</v>
      </c>
      <c r="AO511" s="17">
        <v>0.147294230652256</v>
      </c>
      <c r="AP511" s="17"/>
      <c r="AQ511" s="17">
        <v>0.149198338425686</v>
      </c>
      <c r="AR511" s="17">
        <v>0.10394380390206399</v>
      </c>
      <c r="AS511" s="17">
        <v>0.19711299318345801</v>
      </c>
      <c r="AT511" s="17">
        <v>0.236495720540048</v>
      </c>
      <c r="AU511" s="17">
        <v>0.22981748460415899</v>
      </c>
    </row>
    <row r="512" spans="2:47" x14ac:dyDescent="0.3">
      <c r="B512" t="s">
        <v>278</v>
      </c>
      <c r="C512" s="17">
        <v>0.158640343884317</v>
      </c>
      <c r="D512" s="17">
        <v>0.186809968028087</v>
      </c>
      <c r="E512" s="17">
        <v>0.13161796067492801</v>
      </c>
      <c r="F512" s="17"/>
      <c r="G512" s="17">
        <v>0.22936836447199499</v>
      </c>
      <c r="H512" s="17">
        <v>0.31178738364712</v>
      </c>
      <c r="I512" s="17">
        <v>0.19188081518043901</v>
      </c>
      <c r="J512" s="17">
        <v>9.7648537489738799E-2</v>
      </c>
      <c r="K512" s="17">
        <v>6.4530796142162797E-2</v>
      </c>
      <c r="L512" s="17">
        <v>7.4500076931530004E-2</v>
      </c>
      <c r="M512" s="17"/>
      <c r="N512" s="17">
        <v>0.23313310967257</v>
      </c>
      <c r="O512" s="17">
        <v>0.145851380465297</v>
      </c>
      <c r="P512" s="17">
        <v>0.12616495662150001</v>
      </c>
      <c r="Q512" s="17">
        <v>0.123239826457749</v>
      </c>
      <c r="R512" s="17"/>
      <c r="S512" s="17">
        <v>0.21046346490696499</v>
      </c>
      <c r="T512" s="17">
        <v>0.132166763075099</v>
      </c>
      <c r="U512" s="17">
        <v>8.9627814080724497E-2</v>
      </c>
      <c r="V512" s="17">
        <v>0.16613566171260999</v>
      </c>
      <c r="W512" s="17">
        <v>0.122037361418376</v>
      </c>
      <c r="X512" s="17">
        <v>0.17413631238393801</v>
      </c>
      <c r="Y512" s="17">
        <v>0.107735070389179</v>
      </c>
      <c r="Z512" s="17">
        <v>0.2542897223635</v>
      </c>
      <c r="AA512" s="17">
        <v>0.20124041346940799</v>
      </c>
      <c r="AB512" s="17">
        <v>0.111967767876145</v>
      </c>
      <c r="AC512" s="17"/>
      <c r="AD512" s="17">
        <v>0.11715975276875799</v>
      </c>
      <c r="AE512" s="17">
        <v>0.211604631738527</v>
      </c>
      <c r="AF512" s="17">
        <v>0.15243460771587</v>
      </c>
      <c r="AG512" s="17">
        <v>8.7396501537926705E-2</v>
      </c>
      <c r="AH512" s="17"/>
      <c r="AI512" s="17">
        <v>0.118651105014304</v>
      </c>
      <c r="AJ512" s="17">
        <v>0.226503632077002</v>
      </c>
      <c r="AK512" s="17">
        <v>0.137841578906616</v>
      </c>
      <c r="AL512" s="17"/>
      <c r="AM512" s="17">
        <v>0.17656043513501599</v>
      </c>
      <c r="AN512" s="17">
        <v>0.116449575142893</v>
      </c>
      <c r="AO512" s="17">
        <v>0.20236261579088699</v>
      </c>
      <c r="AP512" s="17"/>
      <c r="AQ512" s="17">
        <v>0.10669820352999</v>
      </c>
      <c r="AR512" s="17">
        <v>0.120649971751371</v>
      </c>
      <c r="AS512" s="17">
        <v>0.217008974206396</v>
      </c>
      <c r="AT512" s="17">
        <v>0.29020379045883399</v>
      </c>
      <c r="AU512" s="17">
        <v>0.20614855746102101</v>
      </c>
    </row>
    <row r="513" spans="2:47" x14ac:dyDescent="0.3">
      <c r="B513" t="s">
        <v>279</v>
      </c>
      <c r="C513" s="17">
        <v>0.13880462193711501</v>
      </c>
      <c r="D513" s="17">
        <v>0.135366389003304</v>
      </c>
      <c r="E513" s="17">
        <v>0.14242326741582401</v>
      </c>
      <c r="F513" s="17"/>
      <c r="G513" s="17">
        <v>5.1826299093547898E-2</v>
      </c>
      <c r="H513" s="17">
        <v>4.8021098765252103E-2</v>
      </c>
      <c r="I513" s="17">
        <v>9.9475964077969103E-2</v>
      </c>
      <c r="J513" s="17">
        <v>0.184594566281439</v>
      </c>
      <c r="K513" s="17">
        <v>0.214029068870628</v>
      </c>
      <c r="L513" s="17">
        <v>0.21329310342316599</v>
      </c>
      <c r="M513" s="17"/>
      <c r="N513" s="17">
        <v>9.77415136959843E-2</v>
      </c>
      <c r="O513" s="17">
        <v>0.11057554714128499</v>
      </c>
      <c r="P513" s="17">
        <v>0.17091088439263899</v>
      </c>
      <c r="Q513" s="17">
        <v>0.18248139763902799</v>
      </c>
      <c r="R513" s="17"/>
      <c r="S513" s="17">
        <v>8.65566068562338E-2</v>
      </c>
      <c r="T513" s="17">
        <v>0.13787938743019101</v>
      </c>
      <c r="U513" s="17">
        <v>0.13706408010482901</v>
      </c>
      <c r="V513" s="17">
        <v>0.21109863164560599</v>
      </c>
      <c r="W513" s="17">
        <v>7.9788161487559503E-2</v>
      </c>
      <c r="X513" s="17">
        <v>0.128722649463336</v>
      </c>
      <c r="Y513" s="17">
        <v>0.213263266165997</v>
      </c>
      <c r="Z513" s="17">
        <v>0.153048661007569</v>
      </c>
      <c r="AA513" s="17">
        <v>0.14579680745147999</v>
      </c>
      <c r="AB513" s="17">
        <v>0.115119587809868</v>
      </c>
      <c r="AC513" s="17"/>
      <c r="AD513" s="17">
        <v>0.18270848317183799</v>
      </c>
      <c r="AE513" s="17">
        <v>9.4535922261376498E-2</v>
      </c>
      <c r="AF513" s="17">
        <v>0.27504600058830198</v>
      </c>
      <c r="AG513" s="17">
        <v>0.12600160030827601</v>
      </c>
      <c r="AH513" s="17"/>
      <c r="AI513" s="17">
        <v>0.124226436032916</v>
      </c>
      <c r="AJ513" s="17">
        <v>8.8183623181996906E-2</v>
      </c>
      <c r="AK513" s="17">
        <v>0.27776418970066702</v>
      </c>
      <c r="AL513" s="17"/>
      <c r="AM513" s="17">
        <v>6.4312116424798393E-2</v>
      </c>
      <c r="AN513" s="17">
        <v>0.15997818977959</v>
      </c>
      <c r="AO513" s="17">
        <v>0.14969490806125199</v>
      </c>
      <c r="AP513" s="17"/>
      <c r="AQ513" s="17">
        <v>0.21377729336443299</v>
      </c>
      <c r="AR513" s="17">
        <v>0.13372375919010299</v>
      </c>
      <c r="AS513" s="17">
        <v>0.10427436892122</v>
      </c>
      <c r="AT513" s="17">
        <v>2.58223879124128E-2</v>
      </c>
      <c r="AU513" s="17">
        <v>4.6780352791589999E-2</v>
      </c>
    </row>
    <row r="514" spans="2:47" x14ac:dyDescent="0.3">
      <c r="B514" t="s">
        <v>280</v>
      </c>
      <c r="C514" s="17">
        <v>0.108121109158877</v>
      </c>
      <c r="D514" s="17">
        <v>0.11588660589832001</v>
      </c>
      <c r="E514" s="17">
        <v>0.100802319708979</v>
      </c>
      <c r="F514" s="17"/>
      <c r="G514" s="17">
        <v>0.125632525139869</v>
      </c>
      <c r="H514" s="17">
        <v>0.16152272898013001</v>
      </c>
      <c r="I514" s="17">
        <v>0.16364862627127499</v>
      </c>
      <c r="J514" s="17">
        <v>7.4789124148199604E-2</v>
      </c>
      <c r="K514" s="17">
        <v>4.6687091650465598E-2</v>
      </c>
      <c r="L514" s="17">
        <v>7.7002770486648997E-2</v>
      </c>
      <c r="M514" s="17"/>
      <c r="N514" s="17">
        <v>0.140596063966833</v>
      </c>
      <c r="O514" s="17">
        <v>0.10254930982890099</v>
      </c>
      <c r="P514" s="17">
        <v>9.3039838925696006E-2</v>
      </c>
      <c r="Q514" s="17">
        <v>9.4276769257834403E-2</v>
      </c>
      <c r="R514" s="17"/>
      <c r="S514" s="17">
        <v>0.174690588091236</v>
      </c>
      <c r="T514" s="17">
        <v>8.9645231952596105E-2</v>
      </c>
      <c r="U514" s="17">
        <v>5.7657413610104402E-2</v>
      </c>
      <c r="V514" s="17">
        <v>7.8813009374846393E-2</v>
      </c>
      <c r="W514" s="17">
        <v>0.12272646675000901</v>
      </c>
      <c r="X514" s="17">
        <v>4.83253985349558E-2</v>
      </c>
      <c r="Y514" s="17">
        <v>0.103466835590359</v>
      </c>
      <c r="Z514" s="17">
        <v>0.15921508310208801</v>
      </c>
      <c r="AA514" s="17">
        <v>0.14144810194519999</v>
      </c>
      <c r="AB514" s="17">
        <v>8.3032300513235902E-2</v>
      </c>
      <c r="AC514" s="17"/>
      <c r="AD514" s="17">
        <v>9.1589914845452494E-2</v>
      </c>
      <c r="AE514" s="17">
        <v>0.1390671222382</v>
      </c>
      <c r="AF514" s="17">
        <v>9.7069836079564195E-2</v>
      </c>
      <c r="AG514" s="17">
        <v>7.0562262960295399E-2</v>
      </c>
      <c r="AH514" s="17"/>
      <c r="AI514" s="17">
        <v>0.11710566559989299</v>
      </c>
      <c r="AJ514" s="17">
        <v>0.14541093969215901</v>
      </c>
      <c r="AK514" s="17">
        <v>9.1384850677635507E-2</v>
      </c>
      <c r="AL514" s="17"/>
      <c r="AM514" s="17">
        <v>0.12216712558811101</v>
      </c>
      <c r="AN514" s="17">
        <v>9.9320412048953102E-2</v>
      </c>
      <c r="AO514" s="17">
        <v>0.116870016543064</v>
      </c>
      <c r="AP514" s="17"/>
      <c r="AQ514" s="17">
        <v>9.1689913228983705E-2</v>
      </c>
      <c r="AR514" s="17">
        <v>7.5710058990346302E-2</v>
      </c>
      <c r="AS514" s="17">
        <v>0.12764874450328301</v>
      </c>
      <c r="AT514" s="17">
        <v>0.19872133501172401</v>
      </c>
      <c r="AU514" s="17">
        <v>3.7934606700699501E-2</v>
      </c>
    </row>
    <row r="515" spans="2:47" x14ac:dyDescent="0.3">
      <c r="B515" t="s">
        <v>94</v>
      </c>
      <c r="C515" s="17">
        <v>4.9335629136595199E-2</v>
      </c>
      <c r="D515" s="17">
        <v>3.49777334217998E-2</v>
      </c>
      <c r="E515" s="17">
        <v>6.3372548123095299E-2</v>
      </c>
      <c r="F515" s="17"/>
      <c r="G515" s="17">
        <v>3.7393593148375898E-2</v>
      </c>
      <c r="H515" s="17">
        <v>3.6854698028130503E-2</v>
      </c>
      <c r="I515" s="17">
        <v>4.6195388599130797E-2</v>
      </c>
      <c r="J515" s="17">
        <v>6.4961293796213501E-2</v>
      </c>
      <c r="K515" s="17">
        <v>6.2657684755868304E-2</v>
      </c>
      <c r="L515" s="17">
        <v>4.8174905213777798E-2</v>
      </c>
      <c r="M515" s="17"/>
      <c r="N515" s="17">
        <v>1.6353081085350499E-2</v>
      </c>
      <c r="O515" s="17">
        <v>4.7990851978810797E-2</v>
      </c>
      <c r="P515" s="17">
        <v>6.6104750650322994E-2</v>
      </c>
      <c r="Q515" s="17">
        <v>7.2585234926686795E-2</v>
      </c>
      <c r="R515" s="17"/>
      <c r="S515" s="17">
        <v>3.5394287460927099E-2</v>
      </c>
      <c r="T515" s="17">
        <v>5.38748678254269E-2</v>
      </c>
      <c r="U515" s="17">
        <v>5.50677595111718E-2</v>
      </c>
      <c r="V515" s="17">
        <v>1.8075871317856498E-2</v>
      </c>
      <c r="W515" s="17">
        <v>7.6641143509814005E-2</v>
      </c>
      <c r="X515" s="17">
        <v>3.6991308157737303E-2</v>
      </c>
      <c r="Y515" s="17">
        <v>5.8506040349485498E-2</v>
      </c>
      <c r="Z515" s="17">
        <v>6.06352474351659E-2</v>
      </c>
      <c r="AA515" s="17">
        <v>5.3467466199315999E-2</v>
      </c>
      <c r="AB515" s="17">
        <v>7.5172420066073206E-2</v>
      </c>
      <c r="AC515" s="17"/>
      <c r="AD515" s="17">
        <v>4.0337573157849499E-2</v>
      </c>
      <c r="AE515" s="17">
        <v>2.2057774861794301E-2</v>
      </c>
      <c r="AF515" s="17">
        <v>2.7387702541061199E-2</v>
      </c>
      <c r="AG515" s="17">
        <v>0.15130585812323599</v>
      </c>
      <c r="AH515" s="17"/>
      <c r="AI515" s="17">
        <v>4.1735274338271303E-2</v>
      </c>
      <c r="AJ515" s="17">
        <v>1.1169480810926001E-2</v>
      </c>
      <c r="AK515" s="17">
        <v>3.4898073085175299E-2</v>
      </c>
      <c r="AL515" s="17"/>
      <c r="AM515" s="17">
        <v>2.5233196398681101E-2</v>
      </c>
      <c r="AN515" s="17">
        <v>6.0144857490708602E-2</v>
      </c>
      <c r="AO515" s="17">
        <v>1.23884204259452E-2</v>
      </c>
      <c r="AP515" s="17"/>
      <c r="AQ515" s="17">
        <v>4.0978019299553997E-2</v>
      </c>
      <c r="AR515" s="17">
        <v>7.1821067990119197E-2</v>
      </c>
      <c r="AS515" s="17">
        <v>1.9947113227223999E-2</v>
      </c>
      <c r="AT515" s="17">
        <v>4.3630524717771499E-2</v>
      </c>
      <c r="AU515" s="17">
        <v>4.9112147584203E-2</v>
      </c>
    </row>
    <row r="516" spans="2:47" x14ac:dyDescent="0.3">
      <c r="B516" t="s">
        <v>257</v>
      </c>
      <c r="C516" s="17">
        <v>9.3800415942679499E-4</v>
      </c>
      <c r="D516" s="17">
        <v>0</v>
      </c>
      <c r="E516" s="17">
        <v>1.8504093524997799E-3</v>
      </c>
      <c r="F516" s="17"/>
      <c r="G516" s="17">
        <v>0</v>
      </c>
      <c r="H516" s="17">
        <v>0</v>
      </c>
      <c r="I516" s="17">
        <v>0</v>
      </c>
      <c r="J516" s="17">
        <v>0</v>
      </c>
      <c r="K516" s="17">
        <v>0</v>
      </c>
      <c r="L516" s="17">
        <v>4.4586317542392902E-3</v>
      </c>
      <c r="M516" s="17"/>
      <c r="N516" s="17">
        <v>0</v>
      </c>
      <c r="O516" s="17">
        <v>0</v>
      </c>
      <c r="P516" s="17">
        <v>0</v>
      </c>
      <c r="Q516" s="17">
        <v>3.7707767208957198E-3</v>
      </c>
      <c r="R516" s="17"/>
      <c r="S516" s="17">
        <v>0</v>
      </c>
      <c r="T516" s="17">
        <v>0</v>
      </c>
      <c r="U516" s="17">
        <v>0</v>
      </c>
      <c r="V516" s="17">
        <v>0</v>
      </c>
      <c r="W516" s="17">
        <v>0</v>
      </c>
      <c r="X516" s="17">
        <v>0</v>
      </c>
      <c r="Y516" s="17">
        <v>0</v>
      </c>
      <c r="Z516" s="17">
        <v>0</v>
      </c>
      <c r="AA516" s="17">
        <v>0</v>
      </c>
      <c r="AB516" s="17">
        <v>1.6541289876872901E-2</v>
      </c>
      <c r="AC516" s="17"/>
      <c r="AD516" s="17">
        <v>5.1230102846477003E-3</v>
      </c>
      <c r="AE516" s="17">
        <v>0</v>
      </c>
      <c r="AF516" s="17">
        <v>0</v>
      </c>
      <c r="AG516" s="17">
        <v>0</v>
      </c>
      <c r="AH516" s="17"/>
      <c r="AI516" s="17">
        <v>5.3005231333791997E-3</v>
      </c>
      <c r="AJ516" s="17">
        <v>0</v>
      </c>
      <c r="AK516" s="17">
        <v>0</v>
      </c>
      <c r="AL516" s="17"/>
      <c r="AM516" s="17">
        <v>0</v>
      </c>
      <c r="AN516" s="17">
        <v>0</v>
      </c>
      <c r="AO516" s="17">
        <v>2.8502103888299198E-3</v>
      </c>
      <c r="AP516" s="17"/>
      <c r="AQ516" s="17">
        <v>0</v>
      </c>
      <c r="AR516" s="17">
        <v>0</v>
      </c>
      <c r="AS516" s="17">
        <v>0</v>
      </c>
      <c r="AT516" s="17">
        <v>0</v>
      </c>
      <c r="AU516" s="17">
        <v>0</v>
      </c>
    </row>
    <row r="517" spans="2:47" x14ac:dyDescent="0.3">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row>
    <row r="518" spans="2:47" x14ac:dyDescent="0.3">
      <c r="B518" s="6" t="s">
        <v>291</v>
      </c>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row>
    <row r="519" spans="2:47" x14ac:dyDescent="0.3">
      <c r="B519" s="24" t="s">
        <v>79</v>
      </c>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row>
    <row r="520" spans="2:47" x14ac:dyDescent="0.3">
      <c r="B520" t="s">
        <v>282</v>
      </c>
      <c r="C520" s="17">
        <v>0.56129316089125503</v>
      </c>
      <c r="D520" s="17">
        <v>0.54106579012953104</v>
      </c>
      <c r="E520" s="17">
        <v>0.58003873288598495</v>
      </c>
      <c r="F520" s="17"/>
      <c r="G520" s="17">
        <v>0.43118467417134698</v>
      </c>
      <c r="H520" s="17">
        <v>0.53170092963309501</v>
      </c>
      <c r="I520" s="17">
        <v>0.56343267315963796</v>
      </c>
      <c r="J520" s="17">
        <v>0.58483022139225505</v>
      </c>
      <c r="K520" s="17">
        <v>0.54949705434954399</v>
      </c>
      <c r="L520" s="17">
        <v>0.65784391326483604</v>
      </c>
      <c r="M520" s="17"/>
      <c r="N520" s="17">
        <v>0.53599054598972795</v>
      </c>
      <c r="O520" s="17">
        <v>0.57719092008472805</v>
      </c>
      <c r="P520" s="17">
        <v>0.58052852113849895</v>
      </c>
      <c r="Q520" s="17">
        <v>0.554915612042572</v>
      </c>
      <c r="R520" s="17"/>
      <c r="S520" s="17">
        <v>0.54085284436787595</v>
      </c>
      <c r="T520" s="17">
        <v>0.61478868130153597</v>
      </c>
      <c r="U520" s="17">
        <v>0.55694920516720603</v>
      </c>
      <c r="V520" s="17">
        <v>0.64032205601901404</v>
      </c>
      <c r="W520" s="17">
        <v>0.56445352755361</v>
      </c>
      <c r="X520" s="17">
        <v>0.54447229725855995</v>
      </c>
      <c r="Y520" s="17">
        <v>0.48651734720609502</v>
      </c>
      <c r="Z520" s="17">
        <v>0.41644786867334199</v>
      </c>
      <c r="AA520" s="17">
        <v>0.526072680811567</v>
      </c>
      <c r="AB520" s="17">
        <v>0.68381771702634397</v>
      </c>
      <c r="AC520" s="17"/>
      <c r="AD520" s="17">
        <v>0.54186673502012295</v>
      </c>
      <c r="AE520" s="17">
        <v>0.55901191402754502</v>
      </c>
      <c r="AF520" s="17">
        <v>0.651948171685373</v>
      </c>
      <c r="AG520" s="17">
        <v>0.51657136557857897</v>
      </c>
      <c r="AH520" s="17"/>
      <c r="AI520" s="17">
        <v>0.52108248069259899</v>
      </c>
      <c r="AJ520" s="17">
        <v>0.53263835217169297</v>
      </c>
      <c r="AK520" s="17">
        <v>0.67679939271455003</v>
      </c>
      <c r="AL520" s="17"/>
      <c r="AM520" s="17">
        <v>0.59824381972514995</v>
      </c>
      <c r="AN520" s="17">
        <v>0.56230113235013801</v>
      </c>
      <c r="AO520" s="17">
        <v>0.57131719439033601</v>
      </c>
      <c r="AP520" s="17"/>
      <c r="AQ520" s="17">
        <v>0.54500027928502703</v>
      </c>
      <c r="AR520" s="17">
        <v>0.56648019943574301</v>
      </c>
      <c r="AS520" s="17">
        <v>0.624532366611527</v>
      </c>
      <c r="AT520" s="17">
        <v>0.49805528533285698</v>
      </c>
      <c r="AU520" s="17">
        <v>0.472448597214567</v>
      </c>
    </row>
    <row r="521" spans="2:47" x14ac:dyDescent="0.3">
      <c r="B521" t="s">
        <v>283</v>
      </c>
      <c r="C521" s="17">
        <v>0.47863888939314703</v>
      </c>
      <c r="D521" s="17">
        <v>0.452725624304739</v>
      </c>
      <c r="E521" s="17">
        <v>0.50476215607028296</v>
      </c>
      <c r="F521" s="17"/>
      <c r="G521" s="17">
        <v>0.418215160137966</v>
      </c>
      <c r="H521" s="17">
        <v>0.421720091599117</v>
      </c>
      <c r="I521" s="17">
        <v>0.436161483947205</v>
      </c>
      <c r="J521" s="17">
        <v>0.43660708711136598</v>
      </c>
      <c r="K521" s="17">
        <v>0.52820855088882601</v>
      </c>
      <c r="L521" s="17">
        <v>0.59928877717693696</v>
      </c>
      <c r="M521" s="17"/>
      <c r="N521" s="17">
        <v>0.47225323431851601</v>
      </c>
      <c r="O521" s="17">
        <v>0.43664804863137302</v>
      </c>
      <c r="P521" s="17">
        <v>0.46844799886279798</v>
      </c>
      <c r="Q521" s="17">
        <v>0.53161520940667295</v>
      </c>
      <c r="R521" s="17"/>
      <c r="S521" s="17">
        <v>0.46820652669054402</v>
      </c>
      <c r="T521" s="17">
        <v>0.54624285818752305</v>
      </c>
      <c r="U521" s="17">
        <v>0.53661572946124103</v>
      </c>
      <c r="V521" s="17">
        <v>0.45038790270353102</v>
      </c>
      <c r="W521" s="17">
        <v>0.42740077945468602</v>
      </c>
      <c r="X521" s="17">
        <v>0.495153960241972</v>
      </c>
      <c r="Y521" s="17">
        <v>0.47009160592823701</v>
      </c>
      <c r="Z521" s="17">
        <v>0.47111193326209799</v>
      </c>
      <c r="AA521" s="17">
        <v>0.39405300945164001</v>
      </c>
      <c r="AB521" s="17">
        <v>0.53947958012738595</v>
      </c>
      <c r="AC521" s="17"/>
      <c r="AD521" s="17">
        <v>0.46488897501783899</v>
      </c>
      <c r="AE521" s="17">
        <v>0.46040367072021599</v>
      </c>
      <c r="AF521" s="17">
        <v>0.52253044492523404</v>
      </c>
      <c r="AG521" s="17">
        <v>0.48723099594615599</v>
      </c>
      <c r="AH521" s="17"/>
      <c r="AI521" s="17">
        <v>0.50404322101416899</v>
      </c>
      <c r="AJ521" s="17">
        <v>0.43647694620569499</v>
      </c>
      <c r="AK521" s="17">
        <v>0.49292413624813403</v>
      </c>
      <c r="AL521" s="17"/>
      <c r="AM521" s="17">
        <v>0.484484285419854</v>
      </c>
      <c r="AN521" s="17">
        <v>0.468047474515631</v>
      </c>
      <c r="AO521" s="17">
        <v>0.49155158382598302</v>
      </c>
      <c r="AP521" s="17"/>
      <c r="AQ521" s="17">
        <v>0.54640437691428601</v>
      </c>
      <c r="AR521" s="17">
        <v>0.45143973907655799</v>
      </c>
      <c r="AS521" s="17">
        <v>0.47906489580669398</v>
      </c>
      <c r="AT521" s="17">
        <v>0.41080320657115899</v>
      </c>
      <c r="AU521" s="17">
        <v>0.38847075016550298</v>
      </c>
    </row>
    <row r="522" spans="2:47" x14ac:dyDescent="0.3">
      <c r="B522" t="s">
        <v>284</v>
      </c>
      <c r="C522" s="17">
        <v>0.35793764014928098</v>
      </c>
      <c r="D522" s="17">
        <v>0.36494141212013798</v>
      </c>
      <c r="E522" s="17">
        <v>0.351864358874526</v>
      </c>
      <c r="F522" s="17"/>
      <c r="G522" s="17">
        <v>0.32946206937156902</v>
      </c>
      <c r="H522" s="17">
        <v>0.26954143977313999</v>
      </c>
      <c r="I522" s="17">
        <v>0.34493657108088099</v>
      </c>
      <c r="J522" s="17">
        <v>0.37047152433452801</v>
      </c>
      <c r="K522" s="17">
        <v>0.418450111676896</v>
      </c>
      <c r="L522" s="17">
        <v>0.407587051378419</v>
      </c>
      <c r="M522" s="17"/>
      <c r="N522" s="17">
        <v>0.385622442648415</v>
      </c>
      <c r="O522" s="17">
        <v>0.31980571052347101</v>
      </c>
      <c r="P522" s="17">
        <v>0.33131169214662198</v>
      </c>
      <c r="Q522" s="17">
        <v>0.39458313598660699</v>
      </c>
      <c r="R522" s="17"/>
      <c r="S522" s="17">
        <v>0.30931066166737198</v>
      </c>
      <c r="T522" s="17">
        <v>0.35196361529882397</v>
      </c>
      <c r="U522" s="17">
        <v>0.41066933349738599</v>
      </c>
      <c r="V522" s="17">
        <v>0.37444350987804897</v>
      </c>
      <c r="W522" s="17">
        <v>0.36360012507079298</v>
      </c>
      <c r="X522" s="17">
        <v>0.36220126055791002</v>
      </c>
      <c r="Y522" s="17">
        <v>0.35038159748467401</v>
      </c>
      <c r="Z522" s="17">
        <v>0.27738060095128703</v>
      </c>
      <c r="AA522" s="17">
        <v>0.36878684733709899</v>
      </c>
      <c r="AB522" s="17">
        <v>0.43335459709697</v>
      </c>
      <c r="AC522" s="17"/>
      <c r="AD522" s="17">
        <v>0.35766125629156298</v>
      </c>
      <c r="AE522" s="17">
        <v>0.34461485860128899</v>
      </c>
      <c r="AF522" s="17">
        <v>0.447824965938525</v>
      </c>
      <c r="AG522" s="17">
        <v>0.32549916680917002</v>
      </c>
      <c r="AH522" s="17"/>
      <c r="AI522" s="17">
        <v>0.35279767582488503</v>
      </c>
      <c r="AJ522" s="17">
        <v>0.333039461546974</v>
      </c>
      <c r="AK522" s="17">
        <v>0.40420404605236299</v>
      </c>
      <c r="AL522" s="17"/>
      <c r="AM522" s="17">
        <v>0.36817785743074299</v>
      </c>
      <c r="AN522" s="17">
        <v>0.35438939365873501</v>
      </c>
      <c r="AO522" s="17">
        <v>0.37787356562185698</v>
      </c>
      <c r="AP522" s="17"/>
      <c r="AQ522" s="17">
        <v>0.36950079961959398</v>
      </c>
      <c r="AR522" s="17">
        <v>0.36071123360144097</v>
      </c>
      <c r="AS522" s="17">
        <v>0.37022963016520699</v>
      </c>
      <c r="AT522" s="17">
        <v>0.27316679083682099</v>
      </c>
      <c r="AU522" s="17">
        <v>0.32424560275240899</v>
      </c>
    </row>
    <row r="523" spans="2:47" x14ac:dyDescent="0.3">
      <c r="B523" t="s">
        <v>285</v>
      </c>
      <c r="C523" s="17">
        <v>0.33725823178217801</v>
      </c>
      <c r="D523" s="17">
        <v>0.31267498134300697</v>
      </c>
      <c r="E523" s="17">
        <v>0.35977810021850998</v>
      </c>
      <c r="F523" s="17"/>
      <c r="G523" s="17">
        <v>0.30503386805008298</v>
      </c>
      <c r="H523" s="17">
        <v>0.20591688046228501</v>
      </c>
      <c r="I523" s="17">
        <v>0.353018065926473</v>
      </c>
      <c r="J523" s="17">
        <v>0.347787535676436</v>
      </c>
      <c r="K523" s="17">
        <v>0.46272527821042497</v>
      </c>
      <c r="L523" s="17">
        <v>0.35872423996554997</v>
      </c>
      <c r="M523" s="17"/>
      <c r="N523" s="17">
        <v>0.297779012030088</v>
      </c>
      <c r="O523" s="17">
        <v>0.32234780294878501</v>
      </c>
      <c r="P523" s="17">
        <v>0.353298577707155</v>
      </c>
      <c r="Q523" s="17">
        <v>0.375909806852888</v>
      </c>
      <c r="R523" s="17"/>
      <c r="S523" s="17">
        <v>0.252823505047167</v>
      </c>
      <c r="T523" s="17">
        <v>0.36594914598467199</v>
      </c>
      <c r="U523" s="17">
        <v>0.39471201633964698</v>
      </c>
      <c r="V523" s="17">
        <v>0.40458493231829501</v>
      </c>
      <c r="W523" s="17">
        <v>0.31831777570651498</v>
      </c>
      <c r="X523" s="17">
        <v>0.26941454502411299</v>
      </c>
      <c r="Y523" s="17">
        <v>0.329342039067615</v>
      </c>
      <c r="Z523" s="17">
        <v>0.28994567618464501</v>
      </c>
      <c r="AA523" s="17">
        <v>0.31172732980568102</v>
      </c>
      <c r="AB523" s="17">
        <v>0.54269607599274405</v>
      </c>
      <c r="AC523" s="17"/>
      <c r="AD523" s="17">
        <v>0.37612004200834698</v>
      </c>
      <c r="AE523" s="17">
        <v>0.28158285921706999</v>
      </c>
      <c r="AF523" s="17">
        <v>0.44203743422657099</v>
      </c>
      <c r="AG523" s="17">
        <v>0.333792504128264</v>
      </c>
      <c r="AH523" s="17"/>
      <c r="AI523" s="17">
        <v>0.382388734510553</v>
      </c>
      <c r="AJ523" s="17">
        <v>0.26406489020586399</v>
      </c>
      <c r="AK523" s="17">
        <v>0.44810503217793402</v>
      </c>
      <c r="AL523" s="17"/>
      <c r="AM523" s="17">
        <v>0.24570779746405899</v>
      </c>
      <c r="AN523" s="17">
        <v>0.377294833549771</v>
      </c>
      <c r="AO523" s="17">
        <v>0.35177496044010498</v>
      </c>
      <c r="AP523" s="17"/>
      <c r="AQ523" s="17">
        <v>0.37805045387210101</v>
      </c>
      <c r="AR523" s="17">
        <v>0.40869835613833999</v>
      </c>
      <c r="AS523" s="17">
        <v>0.30383506499353402</v>
      </c>
      <c r="AT523" s="17">
        <v>0.14461819211728699</v>
      </c>
      <c r="AU523" s="17">
        <v>0.26255983874829197</v>
      </c>
    </row>
    <row r="524" spans="2:47" x14ac:dyDescent="0.3">
      <c r="B524" t="s">
        <v>286</v>
      </c>
      <c r="C524" s="17">
        <v>0.3145139522457</v>
      </c>
      <c r="D524" s="17">
        <v>0.306754023545385</v>
      </c>
      <c r="E524" s="17">
        <v>0.32268357264370701</v>
      </c>
      <c r="F524" s="17"/>
      <c r="G524" s="17">
        <v>0.33348672972426402</v>
      </c>
      <c r="H524" s="17">
        <v>0.27953363008089099</v>
      </c>
      <c r="I524" s="17">
        <v>0.29820012878907098</v>
      </c>
      <c r="J524" s="17">
        <v>0.32992368500137798</v>
      </c>
      <c r="K524" s="17">
        <v>0.32169101355003399</v>
      </c>
      <c r="L524" s="17">
        <v>0.32610019378833599</v>
      </c>
      <c r="M524" s="17"/>
      <c r="N524" s="17">
        <v>0.28029957283546297</v>
      </c>
      <c r="O524" s="17">
        <v>0.31826328467088399</v>
      </c>
      <c r="P524" s="17">
        <v>0.30180993763083003</v>
      </c>
      <c r="Q524" s="17">
        <v>0.35678207640873799</v>
      </c>
      <c r="R524" s="17"/>
      <c r="S524" s="17">
        <v>0.27384265839032002</v>
      </c>
      <c r="T524" s="17">
        <v>0.25181290153095398</v>
      </c>
      <c r="U524" s="17">
        <v>0.375123039679572</v>
      </c>
      <c r="V524" s="17">
        <v>0.36750913019487802</v>
      </c>
      <c r="W524" s="17">
        <v>0.35016310036595899</v>
      </c>
      <c r="X524" s="17">
        <v>0.296867599541565</v>
      </c>
      <c r="Y524" s="17">
        <v>0.31576168086272699</v>
      </c>
      <c r="Z524" s="17">
        <v>0.38878757457170199</v>
      </c>
      <c r="AA524" s="17">
        <v>0.28491897739239902</v>
      </c>
      <c r="AB524" s="17">
        <v>0.38409573278892101</v>
      </c>
      <c r="AC524" s="17"/>
      <c r="AD524" s="17">
        <v>0.32000960212370699</v>
      </c>
      <c r="AE524" s="17">
        <v>0.27958907917431097</v>
      </c>
      <c r="AF524" s="17">
        <v>0.45042712713954702</v>
      </c>
      <c r="AG524" s="17">
        <v>0.284720629762513</v>
      </c>
      <c r="AH524" s="17"/>
      <c r="AI524" s="17">
        <v>0.27440277303077498</v>
      </c>
      <c r="AJ524" s="17">
        <v>0.29349695994008501</v>
      </c>
      <c r="AK524" s="17">
        <v>0.42137817023889301</v>
      </c>
      <c r="AL524" s="17"/>
      <c r="AM524" s="17">
        <v>0.27317156780290702</v>
      </c>
      <c r="AN524" s="17">
        <v>0.31625478147323299</v>
      </c>
      <c r="AO524" s="17">
        <v>0.34815728735777601</v>
      </c>
      <c r="AP524" s="17"/>
      <c r="AQ524" s="17">
        <v>0.311207056725399</v>
      </c>
      <c r="AR524" s="17">
        <v>0.37409091254591498</v>
      </c>
      <c r="AS524" s="17">
        <v>0.28494437840286402</v>
      </c>
      <c r="AT524" s="17">
        <v>0.25648770059389597</v>
      </c>
      <c r="AU524" s="17">
        <v>0.327035909936432</v>
      </c>
    </row>
    <row r="525" spans="2:47" x14ac:dyDescent="0.3">
      <c r="B525" t="s">
        <v>287</v>
      </c>
      <c r="C525" s="17">
        <v>0.31092465366280397</v>
      </c>
      <c r="D525" s="17">
        <v>0.29712872441497601</v>
      </c>
      <c r="E525" s="17">
        <v>0.32494604645923097</v>
      </c>
      <c r="F525" s="17"/>
      <c r="G525" s="17">
        <v>0.22691474507618001</v>
      </c>
      <c r="H525" s="17">
        <v>0.33075048000700102</v>
      </c>
      <c r="I525" s="17">
        <v>0.29141675125947403</v>
      </c>
      <c r="J525" s="17">
        <v>0.28448067599556398</v>
      </c>
      <c r="K525" s="17">
        <v>0.30288643086367201</v>
      </c>
      <c r="L525" s="17">
        <v>0.392772750880719</v>
      </c>
      <c r="M525" s="17"/>
      <c r="N525" s="17">
        <v>0.27677865090687698</v>
      </c>
      <c r="O525" s="17">
        <v>0.26903021459114301</v>
      </c>
      <c r="P525" s="17">
        <v>0.36172588827013502</v>
      </c>
      <c r="Q525" s="17">
        <v>0.34918424857276298</v>
      </c>
      <c r="R525" s="17"/>
      <c r="S525" s="17">
        <v>0.30271431315098501</v>
      </c>
      <c r="T525" s="17">
        <v>0.32316193815741201</v>
      </c>
      <c r="U525" s="17">
        <v>0.34881906710814597</v>
      </c>
      <c r="V525" s="17">
        <v>0.314517446381883</v>
      </c>
      <c r="W525" s="17">
        <v>0.320312661365243</v>
      </c>
      <c r="X525" s="17">
        <v>0.277489021453379</v>
      </c>
      <c r="Y525" s="17">
        <v>0.27119285649302199</v>
      </c>
      <c r="Z525" s="17">
        <v>0.37321659908750798</v>
      </c>
      <c r="AA525" s="17">
        <v>0.26808287166292</v>
      </c>
      <c r="AB525" s="17">
        <v>0.39022476728759897</v>
      </c>
      <c r="AC525" s="17"/>
      <c r="AD525" s="17">
        <v>0.34551232027760997</v>
      </c>
      <c r="AE525" s="17">
        <v>0.28300208921605202</v>
      </c>
      <c r="AF525" s="17">
        <v>0.44900781384405197</v>
      </c>
      <c r="AG525" s="17">
        <v>0.29039402550225102</v>
      </c>
      <c r="AH525" s="17"/>
      <c r="AI525" s="17">
        <v>0.35242438907567702</v>
      </c>
      <c r="AJ525" s="17">
        <v>0.29158125117566602</v>
      </c>
      <c r="AK525" s="17">
        <v>0.434512247860663</v>
      </c>
      <c r="AL525" s="17"/>
      <c r="AM525" s="17">
        <v>0.21665668171754701</v>
      </c>
      <c r="AN525" s="17">
        <v>0.34017810661839798</v>
      </c>
      <c r="AO525" s="17">
        <v>0.34452372805467302</v>
      </c>
      <c r="AP525" s="17"/>
      <c r="AQ525" s="17">
        <v>0.34182789580856299</v>
      </c>
      <c r="AR525" s="17">
        <v>0.279563166056846</v>
      </c>
      <c r="AS525" s="17">
        <v>0.30778408580731897</v>
      </c>
      <c r="AT525" s="17">
        <v>0.27326462639538401</v>
      </c>
      <c r="AU525" s="17">
        <v>0.16601129894476799</v>
      </c>
    </row>
    <row r="526" spans="2:47" x14ac:dyDescent="0.3">
      <c r="B526" t="s">
        <v>288</v>
      </c>
      <c r="C526" s="17">
        <v>0.27022843022354698</v>
      </c>
      <c r="D526" s="17">
        <v>0.29414520877108502</v>
      </c>
      <c r="E526" s="17">
        <v>0.24756028406387501</v>
      </c>
      <c r="F526" s="17"/>
      <c r="G526" s="17">
        <v>0.21897813883683301</v>
      </c>
      <c r="H526" s="17">
        <v>0.28281098802454202</v>
      </c>
      <c r="I526" s="17">
        <v>0.23433996860054801</v>
      </c>
      <c r="J526" s="17">
        <v>0.26389264629577203</v>
      </c>
      <c r="K526" s="17">
        <v>0.29793936622969103</v>
      </c>
      <c r="L526" s="17">
        <v>0.30928740906761798</v>
      </c>
      <c r="M526" s="17"/>
      <c r="N526" s="17">
        <v>0.27635899844488399</v>
      </c>
      <c r="O526" s="17">
        <v>0.32336181964927502</v>
      </c>
      <c r="P526" s="17">
        <v>0.25715548595127402</v>
      </c>
      <c r="Q526" s="17">
        <v>0.213708813145355</v>
      </c>
      <c r="R526" s="17"/>
      <c r="S526" s="17">
        <v>0.26115556999671102</v>
      </c>
      <c r="T526" s="17">
        <v>0.31677381946188699</v>
      </c>
      <c r="U526" s="17">
        <v>0.28590732321267398</v>
      </c>
      <c r="V526" s="17">
        <v>0.327781119670845</v>
      </c>
      <c r="W526" s="17">
        <v>0.17578599171475401</v>
      </c>
      <c r="X526" s="17">
        <v>0.23462481304452901</v>
      </c>
      <c r="Y526" s="17">
        <v>0.27584006530204003</v>
      </c>
      <c r="Z526" s="17">
        <v>0.26064213656479501</v>
      </c>
      <c r="AA526" s="17">
        <v>0.26780099788495998</v>
      </c>
      <c r="AB526" s="17">
        <v>0.24678558434881201</v>
      </c>
      <c r="AC526" s="17"/>
      <c r="AD526" s="17">
        <v>0.30325155532931602</v>
      </c>
      <c r="AE526" s="17">
        <v>0.27574344232615</v>
      </c>
      <c r="AF526" s="17">
        <v>0.31148065493682597</v>
      </c>
      <c r="AG526" s="17">
        <v>0.14289571707610599</v>
      </c>
      <c r="AH526" s="17"/>
      <c r="AI526" s="17">
        <v>0.317824713619073</v>
      </c>
      <c r="AJ526" s="17">
        <v>0.27597824555452</v>
      </c>
      <c r="AK526" s="17">
        <v>0.29838660179968302</v>
      </c>
      <c r="AL526" s="17"/>
      <c r="AM526" s="17">
        <v>0.23701801651315099</v>
      </c>
      <c r="AN526" s="17">
        <v>0.24864507906653599</v>
      </c>
      <c r="AO526" s="17">
        <v>0.33752332627400999</v>
      </c>
      <c r="AP526" s="17"/>
      <c r="AQ526" s="17">
        <v>0.23873058033355801</v>
      </c>
      <c r="AR526" s="17">
        <v>0.29972413332011799</v>
      </c>
      <c r="AS526" s="17">
        <v>0.29340678627540101</v>
      </c>
      <c r="AT526" s="17">
        <v>0.30667009726661798</v>
      </c>
      <c r="AU526" s="17">
        <v>0.13059587740335599</v>
      </c>
    </row>
    <row r="527" spans="2:47" x14ac:dyDescent="0.3">
      <c r="B527" t="s">
        <v>289</v>
      </c>
      <c r="C527" s="17">
        <v>9.4075377932415299E-2</v>
      </c>
      <c r="D527" s="17">
        <v>9.8645311515432405E-2</v>
      </c>
      <c r="E527" s="17">
        <v>8.9830011954246503E-2</v>
      </c>
      <c r="F527" s="17"/>
      <c r="G527" s="17">
        <v>0.158341974245263</v>
      </c>
      <c r="H527" s="17">
        <v>0.15743027053344699</v>
      </c>
      <c r="I527" s="17">
        <v>0.124380588294975</v>
      </c>
      <c r="J527" s="17">
        <v>7.1779732990822603E-2</v>
      </c>
      <c r="K527" s="17">
        <v>3.9177516147912601E-2</v>
      </c>
      <c r="L527" s="17">
        <v>3.12267539659714E-2</v>
      </c>
      <c r="M527" s="17"/>
      <c r="N527" s="17">
        <v>9.8040947743298204E-2</v>
      </c>
      <c r="O527" s="17">
        <v>0.12872528206279299</v>
      </c>
      <c r="P527" s="17">
        <v>8.5236265650642906E-2</v>
      </c>
      <c r="Q527" s="17">
        <v>6.3416588607676905E-2</v>
      </c>
      <c r="R527" s="17"/>
      <c r="S527" s="17">
        <v>0.121869079483806</v>
      </c>
      <c r="T527" s="17">
        <v>9.2474583529578006E-2</v>
      </c>
      <c r="U527" s="17">
        <v>4.8539886910404499E-2</v>
      </c>
      <c r="V527" s="17">
        <v>7.3028692669708697E-2</v>
      </c>
      <c r="W527" s="17">
        <v>0.13168879961770699</v>
      </c>
      <c r="X527" s="17">
        <v>0.109171090837672</v>
      </c>
      <c r="Y527" s="17">
        <v>8.5326804233625E-2</v>
      </c>
      <c r="Z527" s="17">
        <v>0.14725978173582699</v>
      </c>
      <c r="AA527" s="17">
        <v>9.6663225517889695E-2</v>
      </c>
      <c r="AB527" s="17">
        <v>1.6235560775918201E-2</v>
      </c>
      <c r="AC527" s="17"/>
      <c r="AD527" s="17">
        <v>7.4871673077068504E-2</v>
      </c>
      <c r="AE527" s="17">
        <v>0.11450968677479501</v>
      </c>
      <c r="AF527" s="17">
        <v>8.3542939845563394E-2</v>
      </c>
      <c r="AG527" s="17">
        <v>9.3338462765157199E-2</v>
      </c>
      <c r="AH527" s="17"/>
      <c r="AI527" s="17">
        <v>8.1104757944776201E-2</v>
      </c>
      <c r="AJ527" s="17">
        <v>0.12050249388083099</v>
      </c>
      <c r="AK527" s="17">
        <v>5.5609764334494702E-2</v>
      </c>
      <c r="AL527" s="17"/>
      <c r="AM527" s="17">
        <v>0.115011406101479</v>
      </c>
      <c r="AN527" s="17">
        <v>7.1595240581894801E-2</v>
      </c>
      <c r="AO527" s="17">
        <v>0.10819103279699099</v>
      </c>
      <c r="AP527" s="17"/>
      <c r="AQ527" s="17">
        <v>6.9068016868991E-2</v>
      </c>
      <c r="AR527" s="17">
        <v>5.4951085480439102E-2</v>
      </c>
      <c r="AS527" s="17">
        <v>0.14410562703815399</v>
      </c>
      <c r="AT527" s="17">
        <v>0.14830369120610501</v>
      </c>
      <c r="AU527" s="17">
        <v>5.5698218839654402E-2</v>
      </c>
    </row>
    <row r="528" spans="2:47" x14ac:dyDescent="0.3">
      <c r="B528" t="s">
        <v>94</v>
      </c>
      <c r="C528" s="17">
        <v>6.20657959089084E-2</v>
      </c>
      <c r="D528" s="17">
        <v>5.8091919727983297E-2</v>
      </c>
      <c r="E528" s="17">
        <v>6.6048912564359505E-2</v>
      </c>
      <c r="F528" s="17"/>
      <c r="G528" s="17">
        <v>7.4587646310476804E-2</v>
      </c>
      <c r="H528" s="17">
        <v>4.9380153495385798E-2</v>
      </c>
      <c r="I528" s="17">
        <v>5.2877333733217499E-2</v>
      </c>
      <c r="J528" s="17">
        <v>7.9160976250867002E-2</v>
      </c>
      <c r="K528" s="17">
        <v>7.5692592544562495E-2</v>
      </c>
      <c r="L528" s="17">
        <v>4.8471410398976303E-2</v>
      </c>
      <c r="M528" s="17"/>
      <c r="N528" s="17">
        <v>4.0862780147560902E-2</v>
      </c>
      <c r="O528" s="17">
        <v>6.2105798821436797E-2</v>
      </c>
      <c r="P528" s="17">
        <v>7.2977317372968004E-2</v>
      </c>
      <c r="Q528" s="17">
        <v>7.6562626931939895E-2</v>
      </c>
      <c r="R528" s="17"/>
      <c r="S528" s="17">
        <v>4.18108041369286E-2</v>
      </c>
      <c r="T528" s="17">
        <v>4.7351322282361302E-2</v>
      </c>
      <c r="U528" s="17">
        <v>4.3949403797592497E-2</v>
      </c>
      <c r="V528" s="17">
        <v>2.7905058057130099E-2</v>
      </c>
      <c r="W528" s="17">
        <v>8.9084733181533302E-2</v>
      </c>
      <c r="X528" s="17">
        <v>9.6263179108327004E-2</v>
      </c>
      <c r="Y528" s="17">
        <v>0.10183695358131201</v>
      </c>
      <c r="Z528" s="17">
        <v>5.9592699852062898E-2</v>
      </c>
      <c r="AA528" s="17">
        <v>6.81421928204681E-2</v>
      </c>
      <c r="AB528" s="17">
        <v>7.3167964996924906E-2</v>
      </c>
      <c r="AC528" s="17"/>
      <c r="AD528" s="17">
        <v>6.7911863088496505E-2</v>
      </c>
      <c r="AE528" s="17">
        <v>3.5073313646946297E-2</v>
      </c>
      <c r="AF528" s="17">
        <v>2.2389210831394502E-2</v>
      </c>
      <c r="AG528" s="17">
        <v>0.144462142551395</v>
      </c>
      <c r="AH528" s="17"/>
      <c r="AI528" s="17">
        <v>5.9877298337255802E-2</v>
      </c>
      <c r="AJ528" s="17">
        <v>3.4894492233582097E-2</v>
      </c>
      <c r="AK528" s="17">
        <v>2.6775990203509799E-2</v>
      </c>
      <c r="AL528" s="17"/>
      <c r="AM528" s="17">
        <v>4.3447487164385901E-2</v>
      </c>
      <c r="AN528" s="17">
        <v>6.1077850163331698E-2</v>
      </c>
      <c r="AO528" s="17">
        <v>3.1802029270568397E-2</v>
      </c>
      <c r="AP528" s="17"/>
      <c r="AQ528" s="17">
        <v>6.5468200858767103E-2</v>
      </c>
      <c r="AR528" s="17">
        <v>8.43915291528438E-2</v>
      </c>
      <c r="AS528" s="17">
        <v>4.1483237832979997E-2</v>
      </c>
      <c r="AT528" s="17">
        <v>3.7035079058765498E-2</v>
      </c>
      <c r="AU528" s="17">
        <v>4.9112147584203E-2</v>
      </c>
    </row>
    <row r="529" spans="2:47" x14ac:dyDescent="0.3">
      <c r="B529" t="s">
        <v>290</v>
      </c>
      <c r="C529" s="17">
        <v>3.3447661529893299E-2</v>
      </c>
      <c r="D529" s="17">
        <v>4.7071375781262401E-2</v>
      </c>
      <c r="E529" s="17">
        <v>2.02911145953386E-2</v>
      </c>
      <c r="F529" s="17"/>
      <c r="G529" s="17">
        <v>1.7086693160632799E-2</v>
      </c>
      <c r="H529" s="17">
        <v>3.1546248710433801E-2</v>
      </c>
      <c r="I529" s="17">
        <v>6.2005951543882498E-2</v>
      </c>
      <c r="J529" s="17">
        <v>2.9370239896864499E-2</v>
      </c>
      <c r="K529" s="17">
        <v>3.9174842351493197E-2</v>
      </c>
      <c r="L529" s="17">
        <v>2.2127147979315101E-2</v>
      </c>
      <c r="M529" s="17"/>
      <c r="N529" s="17">
        <v>4.11139697304434E-2</v>
      </c>
      <c r="O529" s="17">
        <v>3.6016051082300701E-2</v>
      </c>
      <c r="P529" s="17">
        <v>2.5587849946765499E-2</v>
      </c>
      <c r="Q529" s="17">
        <v>3.0082510962545699E-2</v>
      </c>
      <c r="R529" s="17"/>
      <c r="S529" s="17">
        <v>5.23195789148534E-2</v>
      </c>
      <c r="T529" s="17">
        <v>2.02038360241459E-2</v>
      </c>
      <c r="U529" s="17">
        <v>4.61827980688259E-2</v>
      </c>
      <c r="V529" s="17">
        <v>1.9205118804812901E-2</v>
      </c>
      <c r="W529" s="17">
        <v>2.7742621267834201E-2</v>
      </c>
      <c r="X529" s="17">
        <v>3.3599691891684602E-2</v>
      </c>
      <c r="Y529" s="17">
        <v>1.8379605582673202E-2</v>
      </c>
      <c r="Z529" s="17">
        <v>6.9226468285274595E-2</v>
      </c>
      <c r="AA529" s="17">
        <v>2.97302498191876E-2</v>
      </c>
      <c r="AB529" s="17">
        <v>3.1413016527834799E-2</v>
      </c>
      <c r="AC529" s="17"/>
      <c r="AD529" s="17">
        <v>3.5423733719838597E-2</v>
      </c>
      <c r="AE529" s="17">
        <v>4.6198452005478501E-2</v>
      </c>
      <c r="AF529" s="17">
        <v>1.42782452826361E-2</v>
      </c>
      <c r="AG529" s="17">
        <v>2.8741722899456701E-2</v>
      </c>
      <c r="AH529" s="17"/>
      <c r="AI529" s="17">
        <v>2.05892806388384E-2</v>
      </c>
      <c r="AJ529" s="17">
        <v>4.7978047230603102E-2</v>
      </c>
      <c r="AK529" s="17">
        <v>2.6452656773315798E-2</v>
      </c>
      <c r="AL529" s="17"/>
      <c r="AM529" s="17">
        <v>3.1355676473464197E-2</v>
      </c>
      <c r="AN529" s="17">
        <v>3.6923564759468598E-2</v>
      </c>
      <c r="AO529" s="17">
        <v>3.0112950960408901E-2</v>
      </c>
      <c r="AP529" s="17"/>
      <c r="AQ529" s="17">
        <v>3.50440262783525E-2</v>
      </c>
      <c r="AR529" s="17">
        <v>2.3616242682265701E-2</v>
      </c>
      <c r="AS529" s="17">
        <v>4.11488200470536E-2</v>
      </c>
      <c r="AT529" s="17">
        <v>3.8382848175726798E-2</v>
      </c>
      <c r="AU529" s="17">
        <v>0</v>
      </c>
    </row>
    <row r="530" spans="2:47" x14ac:dyDescent="0.3">
      <c r="B530" t="s">
        <v>257</v>
      </c>
      <c r="C530" s="17">
        <v>1.7371972453129299E-3</v>
      </c>
      <c r="D530" s="17">
        <v>3.5304875519504599E-3</v>
      </c>
      <c r="E530" s="17">
        <v>0</v>
      </c>
      <c r="F530" s="17"/>
      <c r="G530" s="17">
        <v>0</v>
      </c>
      <c r="H530" s="17">
        <v>0</v>
      </c>
      <c r="I530" s="17">
        <v>0</v>
      </c>
      <c r="J530" s="17">
        <v>0</v>
      </c>
      <c r="K530" s="17">
        <v>5.7079388995092597E-3</v>
      </c>
      <c r="L530" s="17">
        <v>4.4213403161795098E-3</v>
      </c>
      <c r="M530" s="17"/>
      <c r="N530" s="17">
        <v>0</v>
      </c>
      <c r="O530" s="17">
        <v>3.1195139518251499E-3</v>
      </c>
      <c r="P530" s="17">
        <v>0</v>
      </c>
      <c r="Q530" s="17">
        <v>3.7392384162597998E-3</v>
      </c>
      <c r="R530" s="17"/>
      <c r="S530" s="17">
        <v>0</v>
      </c>
      <c r="T530" s="17">
        <v>6.31697580240103E-3</v>
      </c>
      <c r="U530" s="17">
        <v>0</v>
      </c>
      <c r="V530" s="17">
        <v>0</v>
      </c>
      <c r="W530" s="17">
        <v>0</v>
      </c>
      <c r="X530" s="17">
        <v>7.8717933099912707E-3</v>
      </c>
      <c r="Y530" s="17">
        <v>0</v>
      </c>
      <c r="Z530" s="17">
        <v>0</v>
      </c>
      <c r="AA530" s="17">
        <v>0</v>
      </c>
      <c r="AB530" s="17">
        <v>0</v>
      </c>
      <c r="AC530" s="17"/>
      <c r="AD530" s="17">
        <v>0</v>
      </c>
      <c r="AE530" s="17">
        <v>0</v>
      </c>
      <c r="AF530" s="17">
        <v>6.8520301663285302E-3</v>
      </c>
      <c r="AG530" s="17">
        <v>0</v>
      </c>
      <c r="AH530" s="17"/>
      <c r="AI530" s="17">
        <v>0</v>
      </c>
      <c r="AJ530" s="17">
        <v>0</v>
      </c>
      <c r="AK530" s="17">
        <v>4.3267722495820803E-3</v>
      </c>
      <c r="AL530" s="17"/>
      <c r="AM530" s="17">
        <v>3.77993952428341E-3</v>
      </c>
      <c r="AN530" s="17">
        <v>0</v>
      </c>
      <c r="AO530" s="17">
        <v>2.82637158579997E-3</v>
      </c>
      <c r="AP530" s="17"/>
      <c r="AQ530" s="17">
        <v>6.9075317354723798E-3</v>
      </c>
      <c r="AR530" s="17">
        <v>0</v>
      </c>
      <c r="AS530" s="17">
        <v>0</v>
      </c>
      <c r="AT530" s="17">
        <v>0</v>
      </c>
      <c r="AU530" s="17">
        <v>0</v>
      </c>
    </row>
    <row r="531" spans="2:47" x14ac:dyDescent="0.3">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row>
    <row r="532" spans="2:47" x14ac:dyDescent="0.3">
      <c r="B532" s="6" t="s">
        <v>295</v>
      </c>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row>
    <row r="533" spans="2:47" x14ac:dyDescent="0.3">
      <c r="B533" s="24" t="s">
        <v>175</v>
      </c>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row>
    <row r="534" spans="2:47" x14ac:dyDescent="0.3">
      <c r="B534" t="s">
        <v>292</v>
      </c>
      <c r="C534" s="17">
        <v>0.56087290211716301</v>
      </c>
      <c r="D534" s="17">
        <v>0.519318510061482</v>
      </c>
      <c r="E534" s="17">
        <v>0.6018340868998</v>
      </c>
      <c r="F534" s="17"/>
      <c r="G534" s="17">
        <v>0.391607037640195</v>
      </c>
      <c r="H534" s="17">
        <v>0.38267374676370802</v>
      </c>
      <c r="I534" s="17">
        <v>0.43699142361020299</v>
      </c>
      <c r="J534" s="17">
        <v>0.68315489412035402</v>
      </c>
      <c r="K534" s="17">
        <v>0.69756533096012996</v>
      </c>
      <c r="L534" s="17">
        <v>0.71524149374609702</v>
      </c>
      <c r="M534" s="17"/>
      <c r="N534" s="17">
        <v>0.56383284082741103</v>
      </c>
      <c r="O534" s="17">
        <v>0.57411673081208903</v>
      </c>
      <c r="P534" s="17">
        <v>0.54320054569573895</v>
      </c>
      <c r="Q534" s="17">
        <v>0.55265166997614401</v>
      </c>
      <c r="R534" s="17"/>
      <c r="S534" s="17">
        <v>0.40902442460007998</v>
      </c>
      <c r="T534" s="17">
        <v>0.61556457500156003</v>
      </c>
      <c r="U534" s="17">
        <v>0.63586669107917604</v>
      </c>
      <c r="V534" s="17">
        <v>0.61545247097673905</v>
      </c>
      <c r="W534" s="17">
        <v>0.50860350792466802</v>
      </c>
      <c r="X534" s="17">
        <v>0.562285198895768</v>
      </c>
      <c r="Y534" s="17">
        <v>0.61372236763297905</v>
      </c>
      <c r="Z534" s="17">
        <v>0.37378679291553502</v>
      </c>
      <c r="AA534" s="17">
        <v>0.54872633025667905</v>
      </c>
      <c r="AB534" s="17">
        <v>0.75734113128227498</v>
      </c>
      <c r="AC534" s="17"/>
      <c r="AD534" s="17">
        <v>0.70121882453899298</v>
      </c>
      <c r="AE534" s="17">
        <v>0.46970225447582198</v>
      </c>
      <c r="AF534" s="17">
        <v>0.69949498791558995</v>
      </c>
      <c r="AG534" s="17">
        <v>0.550665253675788</v>
      </c>
      <c r="AH534" s="17"/>
      <c r="AI534" s="17">
        <v>0.69309251196754795</v>
      </c>
      <c r="AJ534" s="17">
        <v>0.426159888386412</v>
      </c>
      <c r="AK534" s="17">
        <v>0.74373445096070201</v>
      </c>
      <c r="AL534" s="17"/>
      <c r="AM534" s="17">
        <v>0.44375241204619698</v>
      </c>
      <c r="AN534" s="17">
        <v>0.57638623880401796</v>
      </c>
      <c r="AO534" s="17">
        <v>0.61289966470548396</v>
      </c>
      <c r="AP534" s="17"/>
      <c r="AQ534" s="17">
        <v>0.58588517000825502</v>
      </c>
      <c r="AR534" s="17">
        <v>0.59841521147713805</v>
      </c>
      <c r="AS534" s="17">
        <v>0.52591619948525703</v>
      </c>
      <c r="AT534" s="17">
        <v>0.36673016070620501</v>
      </c>
      <c r="AU534" s="17">
        <v>0.36478560301109197</v>
      </c>
    </row>
    <row r="535" spans="2:47" x14ac:dyDescent="0.3">
      <c r="B535" t="s">
        <v>293</v>
      </c>
      <c r="C535" s="17">
        <v>0.32506949974503702</v>
      </c>
      <c r="D535" s="17">
        <v>0.36172480982961802</v>
      </c>
      <c r="E535" s="17">
        <v>0.28893746037775397</v>
      </c>
      <c r="F535" s="17"/>
      <c r="G535" s="17">
        <v>0.48371028722290299</v>
      </c>
      <c r="H535" s="17">
        <v>0.409668991674766</v>
      </c>
      <c r="I535" s="17">
        <v>0.415827365831485</v>
      </c>
      <c r="J535" s="17">
        <v>0.229192527747484</v>
      </c>
      <c r="K535" s="17">
        <v>0.19295446357189999</v>
      </c>
      <c r="L535" s="17">
        <v>0.250824854195414</v>
      </c>
      <c r="M535" s="17"/>
      <c r="N535" s="17">
        <v>0.36540143280076998</v>
      </c>
      <c r="O535" s="17">
        <v>0.33230060817773299</v>
      </c>
      <c r="P535" s="17">
        <v>0.27450084987437201</v>
      </c>
      <c r="Q535" s="17">
        <v>0.32314073364569601</v>
      </c>
      <c r="R535" s="17"/>
      <c r="S535" s="17">
        <v>0.38959052957258</v>
      </c>
      <c r="T535" s="17">
        <v>0.29416130424267001</v>
      </c>
      <c r="U535" s="17">
        <v>0.26131218122982403</v>
      </c>
      <c r="V535" s="17">
        <v>0.31448476507106699</v>
      </c>
      <c r="W535" s="17">
        <v>0.35388101058330101</v>
      </c>
      <c r="X535" s="17">
        <v>0.30764385285437001</v>
      </c>
      <c r="Y535" s="17">
        <v>0.32433518877676898</v>
      </c>
      <c r="Z535" s="17">
        <v>0.49150293604461598</v>
      </c>
      <c r="AA535" s="17">
        <v>0.34866646237316701</v>
      </c>
      <c r="AB535" s="17">
        <v>0.167942723238868</v>
      </c>
      <c r="AC535" s="17"/>
      <c r="AD535" s="17">
        <v>0.198304169415874</v>
      </c>
      <c r="AE535" s="17">
        <v>0.42721223139098602</v>
      </c>
      <c r="AF535" s="17">
        <v>0.23494210963393</v>
      </c>
      <c r="AG535" s="17">
        <v>0.25445073557166298</v>
      </c>
      <c r="AH535" s="17"/>
      <c r="AI535" s="17">
        <v>0.21074566494386299</v>
      </c>
      <c r="AJ535" s="17">
        <v>0.46212566999317001</v>
      </c>
      <c r="AK535" s="17">
        <v>0.21336285754981399</v>
      </c>
      <c r="AL535" s="17"/>
      <c r="AM535" s="17">
        <v>0.44713400982844098</v>
      </c>
      <c r="AN535" s="17">
        <v>0.33460022086832197</v>
      </c>
      <c r="AO535" s="17">
        <v>0.27924248582449501</v>
      </c>
      <c r="AP535" s="17"/>
      <c r="AQ535" s="17">
        <v>0.29861566619567698</v>
      </c>
      <c r="AR535" s="17">
        <v>0.33029264578546902</v>
      </c>
      <c r="AS535" s="17">
        <v>0.329332871241174</v>
      </c>
      <c r="AT535" s="17">
        <v>0.46991820818547297</v>
      </c>
      <c r="AU535" s="17">
        <v>0.63521439698890803</v>
      </c>
    </row>
    <row r="536" spans="2:47" x14ac:dyDescent="0.3">
      <c r="B536" t="s">
        <v>294</v>
      </c>
      <c r="C536" s="17">
        <v>4.0365905452456698E-2</v>
      </c>
      <c r="D536" s="17">
        <v>4.34960223653253E-2</v>
      </c>
      <c r="E536" s="17">
        <v>3.72804723389734E-2</v>
      </c>
      <c r="F536" s="17"/>
      <c r="G536" s="17">
        <v>4.9930764201253003E-2</v>
      </c>
      <c r="H536" s="17">
        <v>0.122570115458875</v>
      </c>
      <c r="I536" s="17">
        <v>4.1740338173169002E-2</v>
      </c>
      <c r="J536" s="17">
        <v>1.0763710474179899E-2</v>
      </c>
      <c r="K536" s="17">
        <v>3.4763404343396802E-2</v>
      </c>
      <c r="L536" s="17">
        <v>0</v>
      </c>
      <c r="M536" s="17"/>
      <c r="N536" s="17">
        <v>2.2402843493451199E-2</v>
      </c>
      <c r="O536" s="17">
        <v>4.4936784130492798E-2</v>
      </c>
      <c r="P536" s="17">
        <v>9.0880726615712407E-2</v>
      </c>
      <c r="Q536" s="17">
        <v>8.4679508327039493E-3</v>
      </c>
      <c r="R536" s="17"/>
      <c r="S536" s="17">
        <v>0.105714998430594</v>
      </c>
      <c r="T536" s="17">
        <v>1.1331973398922401E-2</v>
      </c>
      <c r="U536" s="17">
        <v>6.0660970418738802E-2</v>
      </c>
      <c r="V536" s="17">
        <v>0</v>
      </c>
      <c r="W536" s="17">
        <v>2.7636520076918199E-2</v>
      </c>
      <c r="X536" s="17">
        <v>6.1371881568308598E-2</v>
      </c>
      <c r="Y536" s="17">
        <v>0</v>
      </c>
      <c r="Z536" s="17">
        <v>4.7605117774439397E-2</v>
      </c>
      <c r="AA536" s="17">
        <v>3.4137776183216298E-2</v>
      </c>
      <c r="AB536" s="17">
        <v>4.2885869176088602E-2</v>
      </c>
      <c r="AC536" s="17"/>
      <c r="AD536" s="17">
        <v>4.49020054054005E-2</v>
      </c>
      <c r="AE536" s="17">
        <v>5.0653322951350901E-2</v>
      </c>
      <c r="AF536" s="17">
        <v>3.4510682307235398E-2</v>
      </c>
      <c r="AG536" s="17">
        <v>4.6775922408066398E-2</v>
      </c>
      <c r="AH536" s="17"/>
      <c r="AI536" s="17">
        <v>5.4381837097279097E-2</v>
      </c>
      <c r="AJ536" s="17">
        <v>6.22191018910105E-2</v>
      </c>
      <c r="AK536" s="17">
        <v>2.2582910468877501E-2</v>
      </c>
      <c r="AL536" s="17"/>
      <c r="AM536" s="17">
        <v>3.2768194090653902E-2</v>
      </c>
      <c r="AN536" s="17">
        <v>2.7824263368184599E-2</v>
      </c>
      <c r="AO536" s="17">
        <v>6.6963868691847103E-2</v>
      </c>
      <c r="AP536" s="17"/>
      <c r="AQ536" s="17">
        <v>3.8327995063063801E-2</v>
      </c>
      <c r="AR536" s="17">
        <v>1.04316649982259E-2</v>
      </c>
      <c r="AS536" s="17">
        <v>6.49202284412808E-2</v>
      </c>
      <c r="AT536" s="17">
        <v>0.102041654071134</v>
      </c>
      <c r="AU536" s="17">
        <v>0</v>
      </c>
    </row>
    <row r="537" spans="2:47" x14ac:dyDescent="0.3">
      <c r="B537" t="s">
        <v>173</v>
      </c>
      <c r="C537" s="17">
        <v>7.3691692685343493E-2</v>
      </c>
      <c r="D537" s="17">
        <v>7.5460657743575493E-2</v>
      </c>
      <c r="E537" s="17">
        <v>7.1947980383472193E-2</v>
      </c>
      <c r="F537" s="17"/>
      <c r="G537" s="17">
        <v>7.4751910935648203E-2</v>
      </c>
      <c r="H537" s="17">
        <v>8.5087146102650404E-2</v>
      </c>
      <c r="I537" s="17">
        <v>0.10544087238514301</v>
      </c>
      <c r="J537" s="17">
        <v>7.6888867657981794E-2</v>
      </c>
      <c r="K537" s="17">
        <v>7.4716801124573795E-2</v>
      </c>
      <c r="L537" s="17">
        <v>3.3933652058488598E-2</v>
      </c>
      <c r="M537" s="17"/>
      <c r="N537" s="17">
        <v>4.8362882878368103E-2</v>
      </c>
      <c r="O537" s="17">
        <v>4.86458768796851E-2</v>
      </c>
      <c r="P537" s="17">
        <v>9.1417877814176707E-2</v>
      </c>
      <c r="Q537" s="17">
        <v>0.115739645545456</v>
      </c>
      <c r="R537" s="17"/>
      <c r="S537" s="17">
        <v>9.5670047396745894E-2</v>
      </c>
      <c r="T537" s="17">
        <v>7.8942147356847597E-2</v>
      </c>
      <c r="U537" s="17">
        <v>4.2160157272261897E-2</v>
      </c>
      <c r="V537" s="17">
        <v>7.0062763952194004E-2</v>
      </c>
      <c r="W537" s="17">
        <v>0.109878961415113</v>
      </c>
      <c r="X537" s="17">
        <v>6.8699066681553303E-2</v>
      </c>
      <c r="Y537" s="17">
        <v>6.1942443590252597E-2</v>
      </c>
      <c r="Z537" s="17">
        <v>8.7105153265409296E-2</v>
      </c>
      <c r="AA537" s="17">
        <v>6.8469431186937102E-2</v>
      </c>
      <c r="AB537" s="17">
        <v>3.1830276302768398E-2</v>
      </c>
      <c r="AC537" s="17"/>
      <c r="AD537" s="17">
        <v>5.5575000639732301E-2</v>
      </c>
      <c r="AE537" s="17">
        <v>5.2432191181841101E-2</v>
      </c>
      <c r="AF537" s="17">
        <v>3.10522201432443E-2</v>
      </c>
      <c r="AG537" s="17">
        <v>0.148108088344483</v>
      </c>
      <c r="AH537" s="17"/>
      <c r="AI537" s="17">
        <v>4.1779985991309602E-2</v>
      </c>
      <c r="AJ537" s="17">
        <v>4.9495339729406798E-2</v>
      </c>
      <c r="AK537" s="17">
        <v>2.0319781020607001E-2</v>
      </c>
      <c r="AL537" s="17"/>
      <c r="AM537" s="17">
        <v>7.63453840347081E-2</v>
      </c>
      <c r="AN537" s="17">
        <v>6.1189276959476201E-2</v>
      </c>
      <c r="AO537" s="17">
        <v>4.0893980778174202E-2</v>
      </c>
      <c r="AP537" s="17"/>
      <c r="AQ537" s="17">
        <v>7.7171168733004294E-2</v>
      </c>
      <c r="AR537" s="17">
        <v>6.0860477739167099E-2</v>
      </c>
      <c r="AS537" s="17">
        <v>7.9830700832288298E-2</v>
      </c>
      <c r="AT537" s="17">
        <v>6.1309977037188101E-2</v>
      </c>
      <c r="AU537" s="17">
        <v>0</v>
      </c>
    </row>
    <row r="538" spans="2:47" x14ac:dyDescent="0.3">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row>
    <row r="539" spans="2:47" x14ac:dyDescent="0.3">
      <c r="B539" s="6" t="s">
        <v>309</v>
      </c>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row>
    <row r="540" spans="2:47" x14ac:dyDescent="0.3">
      <c r="B540" s="24" t="s">
        <v>470</v>
      </c>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row>
    <row r="541" spans="2:47" x14ac:dyDescent="0.3">
      <c r="B541" t="s">
        <v>303</v>
      </c>
      <c r="C541" s="17">
        <v>8.4195238251762103E-2</v>
      </c>
      <c r="D541" s="17">
        <v>8.1046896638407695E-2</v>
      </c>
      <c r="E541" s="17">
        <v>8.7298635900094207E-2</v>
      </c>
      <c r="F541" s="17"/>
      <c r="G541" s="17">
        <v>0.151362628893153</v>
      </c>
      <c r="H541" s="17">
        <v>0.17272265291029501</v>
      </c>
      <c r="I541" s="17">
        <v>0.102053627747437</v>
      </c>
      <c r="J541" s="17">
        <v>3.5314274789092201E-2</v>
      </c>
      <c r="K541" s="17">
        <v>1.26035111661962E-2</v>
      </c>
      <c r="L541" s="17">
        <v>4.9024732664816002E-2</v>
      </c>
      <c r="M541" s="17"/>
      <c r="N541" s="17">
        <v>0.107998579678327</v>
      </c>
      <c r="O541" s="17">
        <v>5.1537319283686503E-2</v>
      </c>
      <c r="P541" s="17">
        <v>0.11060082084009901</v>
      </c>
      <c r="Q541" s="17">
        <v>7.3114479509992794E-2</v>
      </c>
      <c r="R541" s="17"/>
      <c r="S541" s="17">
        <v>9.0661770959496804E-2</v>
      </c>
      <c r="T541" s="17">
        <v>6.8291124177323595E-2</v>
      </c>
      <c r="U541" s="17">
        <v>4.9878130876976401E-2</v>
      </c>
      <c r="V541" s="17">
        <v>0.105866420238098</v>
      </c>
      <c r="W541" s="17">
        <v>0.19146569915734801</v>
      </c>
      <c r="X541" s="17">
        <v>5.2211705477722699E-2</v>
      </c>
      <c r="Y541" s="17">
        <v>5.9841146667501101E-2</v>
      </c>
      <c r="Z541" s="17">
        <v>6.18921115709452E-2</v>
      </c>
      <c r="AA541" s="17">
        <v>0.129166783817595</v>
      </c>
      <c r="AB541" s="17">
        <v>0</v>
      </c>
      <c r="AC541" s="17"/>
      <c r="AD541" s="17">
        <v>3.3327835179134999E-2</v>
      </c>
      <c r="AE541" s="17">
        <v>0.13427773250736799</v>
      </c>
      <c r="AF541" s="17">
        <v>5.6498521743784197E-2</v>
      </c>
      <c r="AG541" s="17">
        <v>3.0405063409535998E-2</v>
      </c>
      <c r="AH541" s="17"/>
      <c r="AI541" s="17">
        <v>3.9914884004029497E-2</v>
      </c>
      <c r="AJ541" s="17">
        <v>0.172890984687463</v>
      </c>
      <c r="AK541" s="17">
        <v>3.4382977789110897E-2</v>
      </c>
      <c r="AL541" s="17"/>
      <c r="AM541" s="17">
        <v>0.136871470695097</v>
      </c>
      <c r="AN541" s="17">
        <v>6.2061452487953299E-2</v>
      </c>
      <c r="AO541" s="17">
        <v>9.3037532629151001E-2</v>
      </c>
      <c r="AP541" s="17"/>
      <c r="AQ541" s="17">
        <v>4.8654929999712597E-2</v>
      </c>
      <c r="AR541" s="17">
        <v>7.0161692640169193E-2</v>
      </c>
      <c r="AS541" s="17">
        <v>0.124751685448315</v>
      </c>
      <c r="AT541" s="17">
        <v>0.231582941662655</v>
      </c>
      <c r="AU541" s="17">
        <v>0.113478423625287</v>
      </c>
    </row>
    <row r="542" spans="2:47" x14ac:dyDescent="0.3">
      <c r="B542" t="s">
        <v>304</v>
      </c>
      <c r="C542" s="17">
        <v>0.46152839426370201</v>
      </c>
      <c r="D542" s="17">
        <v>0.51875610532502803</v>
      </c>
      <c r="E542" s="17">
        <v>0.40511763401652001</v>
      </c>
      <c r="F542" s="17"/>
      <c r="G542" s="17">
        <v>0.36530339493971198</v>
      </c>
      <c r="H542" s="17">
        <v>0.471954186036177</v>
      </c>
      <c r="I542" s="17">
        <v>0.46246142346056501</v>
      </c>
      <c r="J542" s="17">
        <v>0.51345419251727298</v>
      </c>
      <c r="K542" s="17">
        <v>0.40620407801147401</v>
      </c>
      <c r="L542" s="17">
        <v>0.50863345375181201</v>
      </c>
      <c r="M542" s="17"/>
      <c r="N542" s="17">
        <v>0.54684427859771401</v>
      </c>
      <c r="O542" s="17">
        <v>0.50069970977733902</v>
      </c>
      <c r="P542" s="17">
        <v>0.41371878519167199</v>
      </c>
      <c r="Q542" s="17">
        <v>0.37441080845923302</v>
      </c>
      <c r="R542" s="17"/>
      <c r="S542" s="17">
        <v>0.55337388954755296</v>
      </c>
      <c r="T542" s="17">
        <v>0.50973884289819704</v>
      </c>
      <c r="U542" s="17">
        <v>0.410976180728096</v>
      </c>
      <c r="V542" s="17">
        <v>0.398008406679489</v>
      </c>
      <c r="W542" s="17">
        <v>0.37126233237928802</v>
      </c>
      <c r="X542" s="17">
        <v>0.52957636651798201</v>
      </c>
      <c r="Y542" s="17">
        <v>0.43951792557012698</v>
      </c>
      <c r="Z542" s="17">
        <v>0.51691506130488996</v>
      </c>
      <c r="AA542" s="17">
        <v>0.398446182505726</v>
      </c>
      <c r="AB542" s="17">
        <v>0.39116714930693097</v>
      </c>
      <c r="AC542" s="17"/>
      <c r="AD542" s="17">
        <v>0.49965591082126698</v>
      </c>
      <c r="AE542" s="17">
        <v>0.49788802721700298</v>
      </c>
      <c r="AF542" s="17">
        <v>0.34984592452156799</v>
      </c>
      <c r="AG542" s="17">
        <v>0.437394500881509</v>
      </c>
      <c r="AH542" s="17"/>
      <c r="AI542" s="17">
        <v>0.49734897534651001</v>
      </c>
      <c r="AJ542" s="17">
        <v>0.51910586515577195</v>
      </c>
      <c r="AK542" s="17">
        <v>0.37019625435175901</v>
      </c>
      <c r="AL542" s="17"/>
      <c r="AM542" s="17">
        <v>0.56307803763962805</v>
      </c>
      <c r="AN542" s="17">
        <v>0.50129836019862595</v>
      </c>
      <c r="AO542" s="17">
        <v>0.39919056398359298</v>
      </c>
      <c r="AP542" s="17"/>
      <c r="AQ542" s="17">
        <v>0.41069236933805198</v>
      </c>
      <c r="AR542" s="17">
        <v>0.45724649189483402</v>
      </c>
      <c r="AS542" s="17">
        <v>0.45837850872087499</v>
      </c>
      <c r="AT542" s="17">
        <v>0.54063193937509801</v>
      </c>
      <c r="AU542" s="17">
        <v>0.69486819094060204</v>
      </c>
    </row>
    <row r="543" spans="2:47" x14ac:dyDescent="0.3">
      <c r="B543" t="s">
        <v>305</v>
      </c>
      <c r="C543" s="17">
        <v>0.39143344950360498</v>
      </c>
      <c r="D543" s="17">
        <v>0.32737249672520502</v>
      </c>
      <c r="E543" s="17">
        <v>0.45457990392872999</v>
      </c>
      <c r="F543" s="17"/>
      <c r="G543" s="17">
        <v>0.424756315898146</v>
      </c>
      <c r="H543" s="17">
        <v>0.25589182358146401</v>
      </c>
      <c r="I543" s="17">
        <v>0.32747726438614699</v>
      </c>
      <c r="J543" s="17">
        <v>0.40917745086707302</v>
      </c>
      <c r="K543" s="17">
        <v>0.53032114501858096</v>
      </c>
      <c r="L543" s="17">
        <v>0.41863698769397301</v>
      </c>
      <c r="M543" s="17"/>
      <c r="N543" s="17">
        <v>0.26829945093565399</v>
      </c>
      <c r="O543" s="17">
        <v>0.37292579641302998</v>
      </c>
      <c r="P543" s="17">
        <v>0.421519577544268</v>
      </c>
      <c r="Q543" s="17">
        <v>0.50837940114101299</v>
      </c>
      <c r="R543" s="17"/>
      <c r="S543" s="17">
        <v>0.26033813148739399</v>
      </c>
      <c r="T543" s="17">
        <v>0.36890476299429797</v>
      </c>
      <c r="U543" s="17">
        <v>0.496905025810151</v>
      </c>
      <c r="V543" s="17">
        <v>0.45957151688888698</v>
      </c>
      <c r="W543" s="17">
        <v>0.35022909811883701</v>
      </c>
      <c r="X543" s="17">
        <v>0.31568677644493198</v>
      </c>
      <c r="Y543" s="17">
        <v>0.44523952100995601</v>
      </c>
      <c r="Z543" s="17">
        <v>0.421192827124165</v>
      </c>
      <c r="AA543" s="17">
        <v>0.40776369057496498</v>
      </c>
      <c r="AB543" s="17">
        <v>0.56757713915379504</v>
      </c>
      <c r="AC543" s="17"/>
      <c r="AD543" s="17">
        <v>0.41616683091235401</v>
      </c>
      <c r="AE543" s="17">
        <v>0.30421254181615898</v>
      </c>
      <c r="AF543" s="17">
        <v>0.51143025627150396</v>
      </c>
      <c r="AG543" s="17">
        <v>0.49364361551583003</v>
      </c>
      <c r="AH543" s="17"/>
      <c r="AI543" s="17">
        <v>0.42432067637161103</v>
      </c>
      <c r="AJ543" s="17">
        <v>0.23662504033076701</v>
      </c>
      <c r="AK543" s="17">
        <v>0.50460712742418401</v>
      </c>
      <c r="AL543" s="17"/>
      <c r="AM543" s="17">
        <v>0.28081181501292102</v>
      </c>
      <c r="AN543" s="17">
        <v>0.37834152950491401</v>
      </c>
      <c r="AO543" s="17">
        <v>0.42080798001056402</v>
      </c>
      <c r="AP543" s="17"/>
      <c r="AQ543" s="17">
        <v>0.47836492410742298</v>
      </c>
      <c r="AR543" s="17">
        <v>0.41529848572968803</v>
      </c>
      <c r="AS543" s="17">
        <v>0.32466155829558702</v>
      </c>
      <c r="AT543" s="17">
        <v>0.20019654585326899</v>
      </c>
      <c r="AU543" s="17">
        <v>9.5963646984545695E-2</v>
      </c>
    </row>
    <row r="544" spans="2:47" x14ac:dyDescent="0.3">
      <c r="B544" t="s">
        <v>306</v>
      </c>
      <c r="C544" s="17">
        <v>3.55259881418536E-2</v>
      </c>
      <c r="D544" s="17">
        <v>4.2826163067223699E-2</v>
      </c>
      <c r="E544" s="17">
        <v>2.8330026433089298E-2</v>
      </c>
      <c r="F544" s="17"/>
      <c r="G544" s="17">
        <v>3.9549595347162299E-2</v>
      </c>
      <c r="H544" s="17">
        <v>7.2191671624953505E-2</v>
      </c>
      <c r="I544" s="17">
        <v>6.21880364297289E-2</v>
      </c>
      <c r="J544" s="17">
        <v>1.1063702886399801E-2</v>
      </c>
      <c r="K544" s="17">
        <v>2.4587645324948001E-2</v>
      </c>
      <c r="L544" s="17">
        <v>9.5037546913367098E-3</v>
      </c>
      <c r="M544" s="17"/>
      <c r="N544" s="17">
        <v>4.7768091264567998E-2</v>
      </c>
      <c r="O544" s="17">
        <v>3.9435377104424303E-2</v>
      </c>
      <c r="P544" s="17">
        <v>1.6898165909875799E-2</v>
      </c>
      <c r="Q544" s="17">
        <v>3.6428132333768098E-2</v>
      </c>
      <c r="R544" s="17"/>
      <c r="S544" s="17">
        <v>6.5946890142382003E-2</v>
      </c>
      <c r="T544" s="17">
        <v>4.2089532200062903E-2</v>
      </c>
      <c r="U544" s="17">
        <v>4.2240662584776698E-2</v>
      </c>
      <c r="V544" s="17">
        <v>0</v>
      </c>
      <c r="W544" s="17">
        <v>5.7588366920362503E-2</v>
      </c>
      <c r="X544" s="17">
        <v>4.1798920670518699E-2</v>
      </c>
      <c r="Y544" s="17">
        <v>0</v>
      </c>
      <c r="Z544" s="17">
        <v>0</v>
      </c>
      <c r="AA544" s="17">
        <v>3.17934641401727E-2</v>
      </c>
      <c r="AB544" s="17">
        <v>4.1255711539273397E-2</v>
      </c>
      <c r="AC544" s="17"/>
      <c r="AD544" s="17">
        <v>2.9917288307172499E-2</v>
      </c>
      <c r="AE544" s="17">
        <v>4.5679160216717501E-2</v>
      </c>
      <c r="AF544" s="17">
        <v>2.9671925083307502E-2</v>
      </c>
      <c r="AG544" s="17">
        <v>1.53347222400004E-2</v>
      </c>
      <c r="AH544" s="17"/>
      <c r="AI544" s="17">
        <v>2.84020392533091E-2</v>
      </c>
      <c r="AJ544" s="17">
        <v>5.6045857740082E-2</v>
      </c>
      <c r="AK544" s="17">
        <v>2.9398152860664901E-2</v>
      </c>
      <c r="AL544" s="17"/>
      <c r="AM544" s="17">
        <v>8.46842263268845E-3</v>
      </c>
      <c r="AN544" s="17">
        <v>3.55616734902367E-2</v>
      </c>
      <c r="AO544" s="17">
        <v>5.1143748058878898E-2</v>
      </c>
      <c r="AP544" s="17"/>
      <c r="AQ544" s="17">
        <v>2.82201894015215E-2</v>
      </c>
      <c r="AR544" s="17">
        <v>2.1600293120996601E-2</v>
      </c>
      <c r="AS544" s="17">
        <v>6.8647259376686906E-2</v>
      </c>
      <c r="AT544" s="17">
        <v>2.7588573108978099E-2</v>
      </c>
      <c r="AU544" s="17">
        <v>0</v>
      </c>
    </row>
    <row r="545" spans="2:47" x14ac:dyDescent="0.3">
      <c r="B545" t="s">
        <v>307</v>
      </c>
      <c r="C545" s="17">
        <v>2.7316929839077499E-2</v>
      </c>
      <c r="D545" s="17">
        <v>2.9998338244134601E-2</v>
      </c>
      <c r="E545" s="17">
        <v>2.4673799721565699E-2</v>
      </c>
      <c r="F545" s="17"/>
      <c r="G545" s="17">
        <v>1.90280649218257E-2</v>
      </c>
      <c r="H545" s="17">
        <v>2.72396658471105E-2</v>
      </c>
      <c r="I545" s="17">
        <v>4.5819647976121897E-2</v>
      </c>
      <c r="J545" s="17">
        <v>3.0990378940161999E-2</v>
      </c>
      <c r="K545" s="17">
        <v>2.6283620478800802E-2</v>
      </c>
      <c r="L545" s="17">
        <v>1.4201071198062401E-2</v>
      </c>
      <c r="M545" s="17"/>
      <c r="N545" s="17">
        <v>2.9089599523736999E-2</v>
      </c>
      <c r="O545" s="17">
        <v>3.5401797421520401E-2</v>
      </c>
      <c r="P545" s="17">
        <v>3.7262650514085102E-2</v>
      </c>
      <c r="Q545" s="17">
        <v>7.6671785559927997E-3</v>
      </c>
      <c r="R545" s="17"/>
      <c r="S545" s="17">
        <v>2.96793178631743E-2</v>
      </c>
      <c r="T545" s="17">
        <v>1.0975737730118699E-2</v>
      </c>
      <c r="U545" s="17">
        <v>0</v>
      </c>
      <c r="V545" s="17">
        <v>3.6553656193526497E-2</v>
      </c>
      <c r="W545" s="17">
        <v>2.9454503424164401E-2</v>
      </c>
      <c r="X545" s="17">
        <v>6.0726230888845302E-2</v>
      </c>
      <c r="Y545" s="17">
        <v>5.5401406752416199E-2</v>
      </c>
      <c r="Z545" s="17">
        <v>0</v>
      </c>
      <c r="AA545" s="17">
        <v>3.2829878961541402E-2</v>
      </c>
      <c r="AB545" s="17">
        <v>0</v>
      </c>
      <c r="AC545" s="17"/>
      <c r="AD545" s="17">
        <v>2.09321347800718E-2</v>
      </c>
      <c r="AE545" s="17">
        <v>1.7942538242752701E-2</v>
      </c>
      <c r="AF545" s="17">
        <v>5.2553372379836198E-2</v>
      </c>
      <c r="AG545" s="17">
        <v>2.3222097953124299E-2</v>
      </c>
      <c r="AH545" s="17"/>
      <c r="AI545" s="17">
        <v>1.00134250245397E-2</v>
      </c>
      <c r="AJ545" s="17">
        <v>1.5332252085916201E-2</v>
      </c>
      <c r="AK545" s="17">
        <v>6.1415487574280399E-2</v>
      </c>
      <c r="AL545" s="17"/>
      <c r="AM545" s="17">
        <v>1.07702540196655E-2</v>
      </c>
      <c r="AN545" s="17">
        <v>2.2736984318269801E-2</v>
      </c>
      <c r="AO545" s="17">
        <v>3.5820175317813202E-2</v>
      </c>
      <c r="AP545" s="17"/>
      <c r="AQ545" s="17">
        <v>3.4067587153290502E-2</v>
      </c>
      <c r="AR545" s="17">
        <v>3.5693036614312001E-2</v>
      </c>
      <c r="AS545" s="17">
        <v>2.3560988158535998E-2</v>
      </c>
      <c r="AT545" s="17">
        <v>0</v>
      </c>
      <c r="AU545" s="17">
        <v>9.5689738449565895E-2</v>
      </c>
    </row>
    <row r="546" spans="2:47" x14ac:dyDescent="0.3">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row>
    <row r="547" spans="2:47" x14ac:dyDescent="0.3">
      <c r="B547" s="6" t="s">
        <v>310</v>
      </c>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row>
    <row r="548" spans="2:47" x14ac:dyDescent="0.3">
      <c r="B548" s="24" t="s">
        <v>470</v>
      </c>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row>
    <row r="549" spans="2:47" x14ac:dyDescent="0.3">
      <c r="B549" t="s">
        <v>303</v>
      </c>
      <c r="C549" s="17">
        <v>8.2515699408761994E-2</v>
      </c>
      <c r="D549" s="17">
        <v>9.5065221067528294E-2</v>
      </c>
      <c r="E549" s="17">
        <v>7.0145327706304203E-2</v>
      </c>
      <c r="F549" s="17"/>
      <c r="G549" s="17">
        <v>0.115144141309172</v>
      </c>
      <c r="H549" s="17">
        <v>0.164176680502474</v>
      </c>
      <c r="I549" s="17">
        <v>0.12608403166688101</v>
      </c>
      <c r="J549" s="17">
        <v>3.3477423448930198E-2</v>
      </c>
      <c r="K549" s="17">
        <v>2.47999584016146E-2</v>
      </c>
      <c r="L549" s="17">
        <v>4.1977564330723097E-2</v>
      </c>
      <c r="M549" s="17"/>
      <c r="N549" s="17">
        <v>0.10631943357651499</v>
      </c>
      <c r="O549" s="17">
        <v>5.7350107760815797E-2</v>
      </c>
      <c r="P549" s="17">
        <v>6.1927435136992601E-2</v>
      </c>
      <c r="Q549" s="17">
        <v>0.107273340510788</v>
      </c>
      <c r="R549" s="17"/>
      <c r="S549" s="17">
        <v>0.10870320625292899</v>
      </c>
      <c r="T549" s="17">
        <v>5.5218771816068497E-2</v>
      </c>
      <c r="U549" s="17">
        <v>4.6289666079785602E-2</v>
      </c>
      <c r="V549" s="17">
        <v>7.9757957403571098E-2</v>
      </c>
      <c r="W549" s="17">
        <v>0.11418295781228301</v>
      </c>
      <c r="X549" s="17">
        <v>9.6265499929588993E-2</v>
      </c>
      <c r="Y549" s="17">
        <v>3.9827561763992402E-2</v>
      </c>
      <c r="Z549" s="17">
        <v>0.18781009012361199</v>
      </c>
      <c r="AA549" s="17">
        <v>8.3003503229311298E-2</v>
      </c>
      <c r="AB549" s="17">
        <v>8.0339786111998698E-2</v>
      </c>
      <c r="AC549" s="17"/>
      <c r="AD549" s="17">
        <v>3.5599713837578102E-2</v>
      </c>
      <c r="AE549" s="17">
        <v>0.121232602341105</v>
      </c>
      <c r="AF549" s="17">
        <v>9.2472606374981503E-2</v>
      </c>
      <c r="AG549" s="17">
        <v>5.9005201696707303E-2</v>
      </c>
      <c r="AH549" s="17"/>
      <c r="AI549" s="17">
        <v>5.6108423813817997E-2</v>
      </c>
      <c r="AJ549" s="17">
        <v>0.14253953172593001</v>
      </c>
      <c r="AK549" s="17">
        <v>4.1090135650484701E-2</v>
      </c>
      <c r="AL549" s="17"/>
      <c r="AM549" s="17">
        <v>7.3239614807522405E-2</v>
      </c>
      <c r="AN549" s="17">
        <v>6.9715671330306497E-2</v>
      </c>
      <c r="AO549" s="17">
        <v>0.10203850289878599</v>
      </c>
      <c r="AP549" s="17"/>
      <c r="AQ549" s="17">
        <v>7.7135504554366005E-2</v>
      </c>
      <c r="AR549" s="17">
        <v>6.4799543815539595E-2</v>
      </c>
      <c r="AS549" s="17">
        <v>0.105727630886438</v>
      </c>
      <c r="AT549" s="17">
        <v>0.1724855128219</v>
      </c>
      <c r="AU549" s="17">
        <v>0.190416067330342</v>
      </c>
    </row>
    <row r="550" spans="2:47" x14ac:dyDescent="0.3">
      <c r="B550" t="s">
        <v>304</v>
      </c>
      <c r="C550" s="17">
        <v>0.43580798076286897</v>
      </c>
      <c r="D550" s="17">
        <v>0.47624400234914799</v>
      </c>
      <c r="E550" s="17">
        <v>0.39594920121795402</v>
      </c>
      <c r="F550" s="17"/>
      <c r="G550" s="17">
        <v>0.40211646027749298</v>
      </c>
      <c r="H550" s="17">
        <v>0.49624634992024702</v>
      </c>
      <c r="I550" s="17">
        <v>0.43232610536340499</v>
      </c>
      <c r="J550" s="17">
        <v>0.45251096923567502</v>
      </c>
      <c r="K550" s="17">
        <v>0.28263412436219199</v>
      </c>
      <c r="L550" s="17">
        <v>0.50511556337209096</v>
      </c>
      <c r="M550" s="17"/>
      <c r="N550" s="17">
        <v>0.575969749148729</v>
      </c>
      <c r="O550" s="17">
        <v>0.37848201755268801</v>
      </c>
      <c r="P550" s="17">
        <v>0.41200009300982199</v>
      </c>
      <c r="Q550" s="17">
        <v>0.37486705613496901</v>
      </c>
      <c r="R550" s="17"/>
      <c r="S550" s="17">
        <v>0.54450166970229397</v>
      </c>
      <c r="T550" s="17">
        <v>0.49718694508764599</v>
      </c>
      <c r="U550" s="17">
        <v>0.28190859933991402</v>
      </c>
      <c r="V550" s="17">
        <v>0.364327143515638</v>
      </c>
      <c r="W550" s="17">
        <v>0.47651271322356997</v>
      </c>
      <c r="X550" s="17">
        <v>0.517209915163931</v>
      </c>
      <c r="Y550" s="17">
        <v>0.35364576139612702</v>
      </c>
      <c r="Z550" s="17">
        <v>0.299602415213027</v>
      </c>
      <c r="AA550" s="17">
        <v>0.461033847116117</v>
      </c>
      <c r="AB550" s="17">
        <v>0.32751723924952197</v>
      </c>
      <c r="AC550" s="17"/>
      <c r="AD550" s="17">
        <v>0.44643871513726102</v>
      </c>
      <c r="AE550" s="17">
        <v>0.531439314530466</v>
      </c>
      <c r="AF550" s="17">
        <v>0.33655442133851399</v>
      </c>
      <c r="AG550" s="17">
        <v>0.37379259568068701</v>
      </c>
      <c r="AH550" s="17"/>
      <c r="AI550" s="17">
        <v>0.443024701767742</v>
      </c>
      <c r="AJ550" s="17">
        <v>0.53102681315721301</v>
      </c>
      <c r="AK550" s="17">
        <v>0.37207617691123401</v>
      </c>
      <c r="AL550" s="17"/>
      <c r="AM550" s="17">
        <v>0.55573834017095902</v>
      </c>
      <c r="AN550" s="17">
        <v>0.42984238500866001</v>
      </c>
      <c r="AO550" s="17">
        <v>0.41336544589934299</v>
      </c>
      <c r="AP550" s="17"/>
      <c r="AQ550" s="17">
        <v>0.41113209987993898</v>
      </c>
      <c r="AR550" s="17">
        <v>0.37703642836090601</v>
      </c>
      <c r="AS550" s="17">
        <v>0.463804611424048</v>
      </c>
      <c r="AT550" s="17">
        <v>0.56369201483060405</v>
      </c>
      <c r="AU550" s="17">
        <v>0.63492827544101205</v>
      </c>
    </row>
    <row r="551" spans="2:47" x14ac:dyDescent="0.3">
      <c r="B551" t="s">
        <v>305</v>
      </c>
      <c r="C551" s="17">
        <v>0.43251169231400299</v>
      </c>
      <c r="D551" s="17">
        <v>0.38331576433418901</v>
      </c>
      <c r="E551" s="17">
        <v>0.481005326725361</v>
      </c>
      <c r="F551" s="17"/>
      <c r="G551" s="17">
        <v>0.42419557363932497</v>
      </c>
      <c r="H551" s="17">
        <v>0.260108439271722</v>
      </c>
      <c r="I551" s="17">
        <v>0.41181430315976397</v>
      </c>
      <c r="J551" s="17">
        <v>0.45100702607491799</v>
      </c>
      <c r="K551" s="17">
        <v>0.654788706538179</v>
      </c>
      <c r="L551" s="17">
        <v>0.41798074517407802</v>
      </c>
      <c r="M551" s="17"/>
      <c r="N551" s="17">
        <v>0.28559619543173798</v>
      </c>
      <c r="O551" s="17">
        <v>0.52088251350092796</v>
      </c>
      <c r="P551" s="17">
        <v>0.48303024669066602</v>
      </c>
      <c r="Q551" s="17">
        <v>0.435845724065832</v>
      </c>
      <c r="R551" s="17"/>
      <c r="S551" s="17">
        <v>0.29557950735874899</v>
      </c>
      <c r="T551" s="17">
        <v>0.376284882029432</v>
      </c>
      <c r="U551" s="17">
        <v>0.64893881119618102</v>
      </c>
      <c r="V551" s="17">
        <v>0.49810263631357399</v>
      </c>
      <c r="W551" s="17">
        <v>0.40930432896414798</v>
      </c>
      <c r="X551" s="17">
        <v>0.34589482995442</v>
      </c>
      <c r="Y551" s="17">
        <v>0.51033467089892304</v>
      </c>
      <c r="Z551" s="17">
        <v>0.51258749466336095</v>
      </c>
      <c r="AA551" s="17">
        <v>0.40881353074173898</v>
      </c>
      <c r="AB551" s="17">
        <v>0.55088726309920599</v>
      </c>
      <c r="AC551" s="17"/>
      <c r="AD551" s="17">
        <v>0.442399255720963</v>
      </c>
      <c r="AE551" s="17">
        <v>0.32948464021587998</v>
      </c>
      <c r="AF551" s="17">
        <v>0.49851906266414397</v>
      </c>
      <c r="AG551" s="17">
        <v>0.50519423189365398</v>
      </c>
      <c r="AH551" s="17"/>
      <c r="AI551" s="17">
        <v>0.43815372443425699</v>
      </c>
      <c r="AJ551" s="17">
        <v>0.31804096982399399</v>
      </c>
      <c r="AK551" s="17">
        <v>0.48509906605874498</v>
      </c>
      <c r="AL551" s="17"/>
      <c r="AM551" s="17">
        <v>0.37102204502151798</v>
      </c>
      <c r="AN551" s="17">
        <v>0.462418701240281</v>
      </c>
      <c r="AO551" s="17">
        <v>0.40662212228528299</v>
      </c>
      <c r="AP551" s="17"/>
      <c r="AQ551" s="17">
        <v>0.44326713731521</v>
      </c>
      <c r="AR551" s="17">
        <v>0.52291489922410395</v>
      </c>
      <c r="AS551" s="17">
        <v>0.38186257381384803</v>
      </c>
      <c r="AT551" s="17">
        <v>0.22089341317325001</v>
      </c>
      <c r="AU551" s="17">
        <v>0.17465565722864601</v>
      </c>
    </row>
    <row r="552" spans="2:47" x14ac:dyDescent="0.3">
      <c r="B552" t="s">
        <v>306</v>
      </c>
      <c r="C552" s="17">
        <v>3.3770077393392099E-2</v>
      </c>
      <c r="D552" s="17">
        <v>3.2903288112582002E-2</v>
      </c>
      <c r="E552" s="17">
        <v>3.4624492874944499E-2</v>
      </c>
      <c r="F552" s="17"/>
      <c r="G552" s="17">
        <v>3.7678254093955803E-2</v>
      </c>
      <c r="H552" s="17">
        <v>5.52026121581424E-2</v>
      </c>
      <c r="I552" s="17">
        <v>2.9775559809950801E-2</v>
      </c>
      <c r="J552" s="17">
        <v>3.1961729916019498E-2</v>
      </c>
      <c r="K552" s="17">
        <v>2.5153630721443301E-2</v>
      </c>
      <c r="L552" s="17">
        <v>2.63573421976275E-2</v>
      </c>
      <c r="M552" s="17"/>
      <c r="N552" s="17">
        <v>3.2114621843017097E-2</v>
      </c>
      <c r="O552" s="17">
        <v>1.62463167165511E-2</v>
      </c>
      <c r="P552" s="17">
        <v>3.4852648901657901E-2</v>
      </c>
      <c r="Q552" s="17">
        <v>5.5657958349655402E-2</v>
      </c>
      <c r="R552" s="17"/>
      <c r="S552" s="17">
        <v>4.0805934836042598E-2</v>
      </c>
      <c r="T552" s="17">
        <v>4.39736542391682E-2</v>
      </c>
      <c r="U552" s="17">
        <v>2.2862923384119001E-2</v>
      </c>
      <c r="V552" s="17">
        <v>4.1392833461164298E-2</v>
      </c>
      <c r="W552" s="17">
        <v>0</v>
      </c>
      <c r="X552" s="17">
        <v>1.95315256906613E-2</v>
      </c>
      <c r="Y552" s="17">
        <v>5.82056965958598E-2</v>
      </c>
      <c r="Z552" s="17">
        <v>0</v>
      </c>
      <c r="AA552" s="17">
        <v>3.1381481306497802E-2</v>
      </c>
      <c r="AB552" s="17">
        <v>4.1255711539273397E-2</v>
      </c>
      <c r="AC552" s="17"/>
      <c r="AD552" s="17">
        <v>5.4630180524126597E-2</v>
      </c>
      <c r="AE552" s="17">
        <v>1.23971787524183E-2</v>
      </c>
      <c r="AF552" s="17">
        <v>7.2453909622361007E-2</v>
      </c>
      <c r="AG552" s="17">
        <v>2.7534929770881001E-2</v>
      </c>
      <c r="AH552" s="17"/>
      <c r="AI552" s="17">
        <v>5.2699724959644097E-2</v>
      </c>
      <c r="AJ552" s="17">
        <v>8.3926852928634908E-3</v>
      </c>
      <c r="AK552" s="17">
        <v>6.6401600720349799E-2</v>
      </c>
      <c r="AL552" s="17"/>
      <c r="AM552" s="17">
        <v>0</v>
      </c>
      <c r="AN552" s="17">
        <v>2.4347634548799998E-2</v>
      </c>
      <c r="AO552" s="17">
        <v>5.3692178387479597E-2</v>
      </c>
      <c r="AP552" s="17"/>
      <c r="AQ552" s="17">
        <v>4.3068299020174498E-2</v>
      </c>
      <c r="AR552" s="17">
        <v>1.53832619313557E-2</v>
      </c>
      <c r="AS552" s="17">
        <v>4.06109279558656E-2</v>
      </c>
      <c r="AT552" s="17">
        <v>4.2929059174246699E-2</v>
      </c>
      <c r="AU552" s="17">
        <v>0</v>
      </c>
    </row>
    <row r="553" spans="2:47" x14ac:dyDescent="0.3">
      <c r="B553" t="s">
        <v>307</v>
      </c>
      <c r="C553" s="17">
        <v>1.53945501209746E-2</v>
      </c>
      <c r="D553" s="17">
        <v>1.2471724136552001E-2</v>
      </c>
      <c r="E553" s="17">
        <v>1.8275651475435601E-2</v>
      </c>
      <c r="F553" s="17"/>
      <c r="G553" s="17">
        <v>2.0865570680053101E-2</v>
      </c>
      <c r="H553" s="17">
        <v>2.4265918147414699E-2</v>
      </c>
      <c r="I553" s="17">
        <v>0</v>
      </c>
      <c r="J553" s="17">
        <v>3.1042851324456999E-2</v>
      </c>
      <c r="K553" s="17">
        <v>1.26235799765709E-2</v>
      </c>
      <c r="L553" s="17">
        <v>8.5687849254801399E-3</v>
      </c>
      <c r="M553" s="17"/>
      <c r="N553" s="17">
        <v>0</v>
      </c>
      <c r="O553" s="17">
        <v>2.7039044469016501E-2</v>
      </c>
      <c r="P553" s="17">
        <v>8.1895762608616002E-3</v>
      </c>
      <c r="Q553" s="17">
        <v>2.63559209387558E-2</v>
      </c>
      <c r="R553" s="17"/>
      <c r="S553" s="17">
        <v>1.0409681849985E-2</v>
      </c>
      <c r="T553" s="17">
        <v>2.7335746827686198E-2</v>
      </c>
      <c r="U553" s="17">
        <v>0</v>
      </c>
      <c r="V553" s="17">
        <v>1.6419429306052499E-2</v>
      </c>
      <c r="W553" s="17">
        <v>0</v>
      </c>
      <c r="X553" s="17">
        <v>2.1098229261399402E-2</v>
      </c>
      <c r="Y553" s="17">
        <v>3.7986309345097599E-2</v>
      </c>
      <c r="Z553" s="17">
        <v>0</v>
      </c>
      <c r="AA553" s="17">
        <v>1.57676376063343E-2</v>
      </c>
      <c r="AB553" s="17">
        <v>0</v>
      </c>
      <c r="AC553" s="17"/>
      <c r="AD553" s="17">
        <v>2.09321347800718E-2</v>
      </c>
      <c r="AE553" s="17">
        <v>5.44626416013141E-3</v>
      </c>
      <c r="AF553" s="17">
        <v>0</v>
      </c>
      <c r="AG553" s="17">
        <v>3.4473040958071098E-2</v>
      </c>
      <c r="AH553" s="17"/>
      <c r="AI553" s="17">
        <v>1.00134250245397E-2</v>
      </c>
      <c r="AJ553" s="17">
        <v>0</v>
      </c>
      <c r="AK553" s="17">
        <v>3.5333020659186101E-2</v>
      </c>
      <c r="AL553" s="17"/>
      <c r="AM553" s="17">
        <v>0</v>
      </c>
      <c r="AN553" s="17">
        <v>1.36756078719524E-2</v>
      </c>
      <c r="AO553" s="17">
        <v>2.4281750529108501E-2</v>
      </c>
      <c r="AP553" s="17"/>
      <c r="AQ553" s="17">
        <v>2.5396959230310798E-2</v>
      </c>
      <c r="AR553" s="17">
        <v>1.98658666680946E-2</v>
      </c>
      <c r="AS553" s="17">
        <v>7.9942559197997108E-3</v>
      </c>
      <c r="AT553" s="17">
        <v>0</v>
      </c>
      <c r="AU553" s="17">
        <v>0</v>
      </c>
    </row>
    <row r="554" spans="2:47" x14ac:dyDescent="0.3">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row>
    <row r="555" spans="2:47" x14ac:dyDescent="0.3">
      <c r="B555" s="6" t="s">
        <v>311</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row>
    <row r="556" spans="2:47" x14ac:dyDescent="0.3">
      <c r="B556" s="24" t="s">
        <v>470</v>
      </c>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row>
    <row r="557" spans="2:47" x14ac:dyDescent="0.3">
      <c r="B557" t="s">
        <v>303</v>
      </c>
      <c r="C557" s="17">
        <v>7.0027280514738902E-2</v>
      </c>
      <c r="D557" s="17">
        <v>7.0553070293439102E-2</v>
      </c>
      <c r="E557" s="17">
        <v>6.9508996617015206E-2</v>
      </c>
      <c r="F557" s="17"/>
      <c r="G557" s="17">
        <v>5.9348416916543002E-2</v>
      </c>
      <c r="H557" s="17">
        <v>0.17505560678889101</v>
      </c>
      <c r="I557" s="17">
        <v>7.8320807868016595E-2</v>
      </c>
      <c r="J557" s="17">
        <v>3.4249147434567598E-2</v>
      </c>
      <c r="K557" s="17">
        <v>5.0355863801499999E-2</v>
      </c>
      <c r="L557" s="17">
        <v>3.3607685363096398E-2</v>
      </c>
      <c r="M557" s="17"/>
      <c r="N557" s="17">
        <v>0.102028475224949</v>
      </c>
      <c r="O557" s="17">
        <v>4.2318233715564701E-2</v>
      </c>
      <c r="P557" s="17">
        <v>9.3290461307499295E-2</v>
      </c>
      <c r="Q557" s="17">
        <v>4.6804807354858598E-2</v>
      </c>
      <c r="R557" s="17"/>
      <c r="S557" s="17">
        <v>0.13230573735659901</v>
      </c>
      <c r="T557" s="17">
        <v>5.6586257097703103E-2</v>
      </c>
      <c r="U557" s="17">
        <v>4.0966744720604603E-2</v>
      </c>
      <c r="V557" s="17">
        <v>4.3033730395128797E-2</v>
      </c>
      <c r="W557" s="17">
        <v>5.5097679866059998E-2</v>
      </c>
      <c r="X557" s="17">
        <v>2.3536191333288301E-2</v>
      </c>
      <c r="Y557" s="17">
        <v>3.9927365785504897E-2</v>
      </c>
      <c r="Z557" s="17">
        <v>0</v>
      </c>
      <c r="AA557" s="17">
        <v>0.158251458840688</v>
      </c>
      <c r="AB557" s="17">
        <v>4.3541911154639103E-2</v>
      </c>
      <c r="AC557" s="17"/>
      <c r="AD557" s="17">
        <v>1.98278163997129E-2</v>
      </c>
      <c r="AE557" s="17">
        <v>0.111497383005925</v>
      </c>
      <c r="AF557" s="17">
        <v>7.4725225723416805E-2</v>
      </c>
      <c r="AG557" s="17">
        <v>5.5171555627434497E-2</v>
      </c>
      <c r="AH557" s="17"/>
      <c r="AI557" s="17">
        <v>3.9599163699684997E-2</v>
      </c>
      <c r="AJ557" s="17">
        <v>0.123697728001241</v>
      </c>
      <c r="AK557" s="17">
        <v>4.8898282197242599E-2</v>
      </c>
      <c r="AL557" s="17"/>
      <c r="AM557" s="17">
        <v>9.4596939148151898E-2</v>
      </c>
      <c r="AN557" s="17">
        <v>5.9028529192177999E-2</v>
      </c>
      <c r="AO557" s="17">
        <v>7.2407764213237497E-2</v>
      </c>
      <c r="AP557" s="17"/>
      <c r="AQ557" s="17">
        <v>3.9092208145379198E-2</v>
      </c>
      <c r="AR557" s="17">
        <v>2.6922133365498001E-2</v>
      </c>
      <c r="AS557" s="17">
        <v>0.129547054961934</v>
      </c>
      <c r="AT557" s="17">
        <v>0.15296828138819499</v>
      </c>
      <c r="AU557" s="17">
        <v>0</v>
      </c>
    </row>
    <row r="558" spans="2:47" x14ac:dyDescent="0.3">
      <c r="B558" t="s">
        <v>304</v>
      </c>
      <c r="C558" s="17">
        <v>0.25347477401639401</v>
      </c>
      <c r="D558" s="17">
        <v>0.30665355481517798</v>
      </c>
      <c r="E558" s="17">
        <v>0.20105514376658601</v>
      </c>
      <c r="F558" s="17"/>
      <c r="G558" s="17">
        <v>0.356643279465087</v>
      </c>
      <c r="H558" s="17">
        <v>0.29837824659664097</v>
      </c>
      <c r="I558" s="17">
        <v>0.30890316431232201</v>
      </c>
      <c r="J558" s="17">
        <v>0.21935147238561101</v>
      </c>
      <c r="K558" s="17">
        <v>0.12110342741739</v>
      </c>
      <c r="L558" s="17">
        <v>0.22490507433564699</v>
      </c>
      <c r="M558" s="17"/>
      <c r="N558" s="17">
        <v>0.30946606825088302</v>
      </c>
      <c r="O558" s="17">
        <v>0.23955988740943099</v>
      </c>
      <c r="P558" s="17">
        <v>0.21201266815177799</v>
      </c>
      <c r="Q558" s="17">
        <v>0.24609444574542</v>
      </c>
      <c r="R558" s="17"/>
      <c r="S558" s="17">
        <v>0.33797855082136702</v>
      </c>
      <c r="T558" s="17">
        <v>0.25354709080648102</v>
      </c>
      <c r="U558" s="17">
        <v>0.19183100038825601</v>
      </c>
      <c r="V558" s="17">
        <v>0.198620314001657</v>
      </c>
      <c r="W558" s="17">
        <v>0.25489521179286101</v>
      </c>
      <c r="X558" s="17">
        <v>0.30674116805464402</v>
      </c>
      <c r="Y558" s="17">
        <v>0.23815962042246899</v>
      </c>
      <c r="Z558" s="17">
        <v>0.32171058018522503</v>
      </c>
      <c r="AA558" s="17">
        <v>0.217276099415358</v>
      </c>
      <c r="AB558" s="17">
        <v>0.17392546905251299</v>
      </c>
      <c r="AC558" s="17"/>
      <c r="AD558" s="17">
        <v>0.16845980158684601</v>
      </c>
      <c r="AE558" s="17">
        <v>0.33786674120193499</v>
      </c>
      <c r="AF558" s="17">
        <v>0.202611120401223</v>
      </c>
      <c r="AG558" s="17">
        <v>0.213891030459301</v>
      </c>
      <c r="AH558" s="17"/>
      <c r="AI558" s="17">
        <v>0.214763466760482</v>
      </c>
      <c r="AJ558" s="17">
        <v>0.34267903147439099</v>
      </c>
      <c r="AK558" s="17">
        <v>0.190959518609429</v>
      </c>
      <c r="AL558" s="17"/>
      <c r="AM558" s="17">
        <v>0.33523449159504598</v>
      </c>
      <c r="AN558" s="17">
        <v>0.22374217131752899</v>
      </c>
      <c r="AO558" s="17">
        <v>0.24451409192704401</v>
      </c>
      <c r="AP558" s="17"/>
      <c r="AQ558" s="17">
        <v>0.26409983643055202</v>
      </c>
      <c r="AR558" s="17">
        <v>0.28532361938277501</v>
      </c>
      <c r="AS558" s="17">
        <v>0.214296272905973</v>
      </c>
      <c r="AT558" s="17">
        <v>0.30009919715855998</v>
      </c>
      <c r="AU558" s="17">
        <v>0.55240518868697996</v>
      </c>
    </row>
    <row r="559" spans="2:47" x14ac:dyDescent="0.3">
      <c r="B559" t="s">
        <v>305</v>
      </c>
      <c r="C559" s="17">
        <v>0.59751925719495302</v>
      </c>
      <c r="D559" s="17">
        <v>0.53444974335647499</v>
      </c>
      <c r="E559" s="17">
        <v>0.65968842590827104</v>
      </c>
      <c r="F559" s="17"/>
      <c r="G559" s="17">
        <v>0.50622208303402605</v>
      </c>
      <c r="H559" s="17">
        <v>0.39969303654928001</v>
      </c>
      <c r="I559" s="17">
        <v>0.52053793356366795</v>
      </c>
      <c r="J559" s="17">
        <v>0.69416164709762995</v>
      </c>
      <c r="K559" s="17">
        <v>0.75449111501266197</v>
      </c>
      <c r="L559" s="17">
        <v>0.68417747446728605</v>
      </c>
      <c r="M559" s="17"/>
      <c r="N559" s="17">
        <v>0.51489715118864798</v>
      </c>
      <c r="O559" s="17">
        <v>0.67698525434533496</v>
      </c>
      <c r="P559" s="17">
        <v>0.56524446770429604</v>
      </c>
      <c r="Q559" s="17">
        <v>0.62419374523144</v>
      </c>
      <c r="R559" s="17"/>
      <c r="S559" s="17">
        <v>0.42973185346506598</v>
      </c>
      <c r="T559" s="17">
        <v>0.62544813552336398</v>
      </c>
      <c r="U559" s="17">
        <v>0.72496159230636303</v>
      </c>
      <c r="V559" s="17">
        <v>0.65546500306042599</v>
      </c>
      <c r="W559" s="17">
        <v>0.60374807738320901</v>
      </c>
      <c r="X559" s="17">
        <v>0.62949644117192705</v>
      </c>
      <c r="Y559" s="17">
        <v>0.60723970259421001</v>
      </c>
      <c r="Z559" s="17">
        <v>0.67828941981477497</v>
      </c>
      <c r="AA559" s="17">
        <v>0.53945073388493203</v>
      </c>
      <c r="AB559" s="17">
        <v>0.67143203172365096</v>
      </c>
      <c r="AC559" s="17"/>
      <c r="AD559" s="17">
        <v>0.67830238833673695</v>
      </c>
      <c r="AE559" s="17">
        <v>0.51881194155160404</v>
      </c>
      <c r="AF559" s="17">
        <v>0.60975744786192898</v>
      </c>
      <c r="AG559" s="17">
        <v>0.63219078423525499</v>
      </c>
      <c r="AH559" s="17"/>
      <c r="AI559" s="17">
        <v>0.61481186282200995</v>
      </c>
      <c r="AJ559" s="17">
        <v>0.50807724890128003</v>
      </c>
      <c r="AK559" s="17">
        <v>0.65935070226594805</v>
      </c>
      <c r="AL559" s="17"/>
      <c r="AM559" s="17">
        <v>0.56000071327295298</v>
      </c>
      <c r="AN559" s="17">
        <v>0.65804688916708198</v>
      </c>
      <c r="AO559" s="17">
        <v>0.55683686121303699</v>
      </c>
      <c r="AP559" s="17"/>
      <c r="AQ559" s="17">
        <v>0.61786966171588598</v>
      </c>
      <c r="AR559" s="17">
        <v>0.61457363068944504</v>
      </c>
      <c r="AS559" s="17">
        <v>0.58135337457609504</v>
      </c>
      <c r="AT559" s="17">
        <v>0.43203372860945999</v>
      </c>
      <c r="AU559" s="17">
        <v>0.44759481131301998</v>
      </c>
    </row>
    <row r="560" spans="2:47" x14ac:dyDescent="0.3">
      <c r="B560" t="s">
        <v>306</v>
      </c>
      <c r="C560" s="17">
        <v>4.7166922167810897E-2</v>
      </c>
      <c r="D560" s="17">
        <v>6.11952407250895E-2</v>
      </c>
      <c r="E560" s="17">
        <v>3.3338864044750699E-2</v>
      </c>
      <c r="F560" s="17"/>
      <c r="G560" s="17">
        <v>3.7005587468034E-2</v>
      </c>
      <c r="H560" s="17">
        <v>7.3097487005268399E-2</v>
      </c>
      <c r="I560" s="17">
        <v>6.8733752356373495E-2</v>
      </c>
      <c r="J560" s="17">
        <v>2.1247354142029499E-2</v>
      </c>
      <c r="K560" s="17">
        <v>3.6441832783823902E-2</v>
      </c>
      <c r="L560" s="17">
        <v>4.31086946359086E-2</v>
      </c>
      <c r="M560" s="17"/>
      <c r="N560" s="17">
        <v>4.4538834571586E-2</v>
      </c>
      <c r="O560" s="17">
        <v>2.1017883011194099E-2</v>
      </c>
      <c r="P560" s="17">
        <v>7.41857152444238E-2</v>
      </c>
      <c r="Q560" s="17">
        <v>5.5875432642720303E-2</v>
      </c>
      <c r="R560" s="17"/>
      <c r="S560" s="17">
        <v>8.5633949769026593E-2</v>
      </c>
      <c r="T560" s="17">
        <v>1.4913872017751399E-2</v>
      </c>
      <c r="U560" s="17">
        <v>4.2240662584776698E-2</v>
      </c>
      <c r="V560" s="17">
        <v>7.0180226266656806E-2</v>
      </c>
      <c r="W560" s="17">
        <v>2.7636520076918199E-2</v>
      </c>
      <c r="X560" s="17">
        <v>2.6607821099725901E-2</v>
      </c>
      <c r="Y560" s="17">
        <v>5.9271904445399898E-2</v>
      </c>
      <c r="Z560" s="17">
        <v>0</v>
      </c>
      <c r="AA560" s="17">
        <v>4.6600082572979699E-2</v>
      </c>
      <c r="AB560" s="17">
        <v>6.9844876529922995E-2</v>
      </c>
      <c r="AC560" s="17"/>
      <c r="AD560" s="17">
        <v>9.2526746815491598E-2</v>
      </c>
      <c r="AE560" s="17">
        <v>1.4235850486026399E-2</v>
      </c>
      <c r="AF560" s="17">
        <v>7.4931976119754301E-2</v>
      </c>
      <c r="AG560" s="17">
        <v>4.2849216866803999E-2</v>
      </c>
      <c r="AH560" s="17"/>
      <c r="AI560" s="17">
        <v>0.101196172451109</v>
      </c>
      <c r="AJ560" s="17">
        <v>1.7466618198837099E-2</v>
      </c>
      <c r="AK560" s="17">
        <v>4.8916228423440497E-2</v>
      </c>
      <c r="AL560" s="17"/>
      <c r="AM560" s="17">
        <v>1.0167855983849E-2</v>
      </c>
      <c r="AN560" s="17">
        <v>3.2403955271277297E-2</v>
      </c>
      <c r="AO560" s="17">
        <v>9.5527677284595006E-2</v>
      </c>
      <c r="AP560" s="17"/>
      <c r="AQ560" s="17">
        <v>4.2046559683516997E-2</v>
      </c>
      <c r="AR560" s="17">
        <v>2.8381846669235E-2</v>
      </c>
      <c r="AS560" s="17">
        <v>4.2421752528205903E-2</v>
      </c>
      <c r="AT560" s="17">
        <v>0.114898792843784</v>
      </c>
      <c r="AU560" s="17">
        <v>0</v>
      </c>
    </row>
    <row r="561" spans="2:47" x14ac:dyDescent="0.3">
      <c r="B561" t="s">
        <v>307</v>
      </c>
      <c r="C561" s="17">
        <v>3.1811766106103201E-2</v>
      </c>
      <c r="D561" s="17">
        <v>2.7148390809818401E-2</v>
      </c>
      <c r="E561" s="17">
        <v>3.6408569663377001E-2</v>
      </c>
      <c r="F561" s="17"/>
      <c r="G561" s="17">
        <v>4.0780633116310097E-2</v>
      </c>
      <c r="H561" s="17">
        <v>5.3775623059920702E-2</v>
      </c>
      <c r="I561" s="17">
        <v>2.35043418996198E-2</v>
      </c>
      <c r="J561" s="17">
        <v>3.0990378940161999E-2</v>
      </c>
      <c r="K561" s="17">
        <v>3.76077609846239E-2</v>
      </c>
      <c r="L561" s="17">
        <v>1.4201071198062401E-2</v>
      </c>
      <c r="M561" s="17"/>
      <c r="N561" s="17">
        <v>2.90694707639346E-2</v>
      </c>
      <c r="O561" s="17">
        <v>2.01187415184747E-2</v>
      </c>
      <c r="P561" s="17">
        <v>5.52666875920029E-2</v>
      </c>
      <c r="Q561" s="17">
        <v>2.7031569025561201E-2</v>
      </c>
      <c r="R561" s="17"/>
      <c r="S561" s="17">
        <v>1.43499085879411E-2</v>
      </c>
      <c r="T561" s="17">
        <v>4.95046445547003E-2</v>
      </c>
      <c r="U561" s="17">
        <v>0</v>
      </c>
      <c r="V561" s="17">
        <v>3.2700726276131298E-2</v>
      </c>
      <c r="W561" s="17">
        <v>5.8622510880951197E-2</v>
      </c>
      <c r="X561" s="17">
        <v>1.36183783404144E-2</v>
      </c>
      <c r="Y561" s="17">
        <v>5.5401406752416199E-2</v>
      </c>
      <c r="Z561" s="17">
        <v>0</v>
      </c>
      <c r="AA561" s="17">
        <v>3.8421625286042801E-2</v>
      </c>
      <c r="AB561" s="17">
        <v>4.1255711539273397E-2</v>
      </c>
      <c r="AC561" s="17"/>
      <c r="AD561" s="17">
        <v>4.0883246861212301E-2</v>
      </c>
      <c r="AE561" s="17">
        <v>1.7588083754509699E-2</v>
      </c>
      <c r="AF561" s="17">
        <v>3.7974229893676797E-2</v>
      </c>
      <c r="AG561" s="17">
        <v>5.5897412811205201E-2</v>
      </c>
      <c r="AH561" s="17"/>
      <c r="AI561" s="17">
        <v>2.96293342667142E-2</v>
      </c>
      <c r="AJ561" s="17">
        <v>8.0793734242512495E-3</v>
      </c>
      <c r="AK561" s="17">
        <v>5.18752685039401E-2</v>
      </c>
      <c r="AL561" s="17"/>
      <c r="AM561" s="17">
        <v>0</v>
      </c>
      <c r="AN561" s="17">
        <v>2.6778455051934401E-2</v>
      </c>
      <c r="AO561" s="17">
        <v>3.0713605362086598E-2</v>
      </c>
      <c r="AP561" s="17"/>
      <c r="AQ561" s="17">
        <v>3.68917340246658E-2</v>
      </c>
      <c r="AR561" s="17">
        <v>4.4798769893046902E-2</v>
      </c>
      <c r="AS561" s="17">
        <v>3.2381545027792301E-2</v>
      </c>
      <c r="AT561" s="17">
        <v>0</v>
      </c>
      <c r="AU561" s="17">
        <v>0</v>
      </c>
    </row>
    <row r="562" spans="2:47" x14ac:dyDescent="0.3">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row>
    <row r="563" spans="2:47" x14ac:dyDescent="0.3">
      <c r="B563" s="6" t="s">
        <v>312</v>
      </c>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row>
    <row r="564" spans="2:47" x14ac:dyDescent="0.3">
      <c r="B564" s="24" t="s">
        <v>470</v>
      </c>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row>
    <row r="565" spans="2:47" x14ac:dyDescent="0.3">
      <c r="B565" t="s">
        <v>303</v>
      </c>
      <c r="C565" s="17">
        <v>8.6047161815443807E-2</v>
      </c>
      <c r="D565" s="17">
        <v>0.124669933949264</v>
      </c>
      <c r="E565" s="17">
        <v>4.7975746787370203E-2</v>
      </c>
      <c r="F565" s="17"/>
      <c r="G565" s="17">
        <v>9.9492741484562899E-2</v>
      </c>
      <c r="H565" s="17">
        <v>0.132200496791959</v>
      </c>
      <c r="I565" s="17">
        <v>0.123443720539652</v>
      </c>
      <c r="J565" s="17">
        <v>4.65344724238154E-2</v>
      </c>
      <c r="K565" s="17">
        <v>7.4515372502483496E-2</v>
      </c>
      <c r="L565" s="17">
        <v>5.01339416448554E-2</v>
      </c>
      <c r="M565" s="17"/>
      <c r="N565" s="17">
        <v>0.13690975357939</v>
      </c>
      <c r="O565" s="17">
        <v>7.2384503355303595E-2</v>
      </c>
      <c r="P565" s="17">
        <v>7.5151244897345301E-2</v>
      </c>
      <c r="Q565" s="17">
        <v>5.8942234265683298E-2</v>
      </c>
      <c r="R565" s="17"/>
      <c r="S565" s="17">
        <v>9.7301602969107295E-2</v>
      </c>
      <c r="T565" s="17">
        <v>6.9944956834375696E-2</v>
      </c>
      <c r="U565" s="17">
        <v>6.8760110560929094E-2</v>
      </c>
      <c r="V565" s="17">
        <v>0.14976412812867801</v>
      </c>
      <c r="W565" s="17">
        <v>5.4265732744693797E-2</v>
      </c>
      <c r="X565" s="17">
        <v>0.111460580770432</v>
      </c>
      <c r="Y565" s="17">
        <v>3.5728003685973501E-2</v>
      </c>
      <c r="Z565" s="17">
        <v>4.0453100630178603E-2</v>
      </c>
      <c r="AA565" s="17">
        <v>0.11031937265891401</v>
      </c>
      <c r="AB565" s="17">
        <v>8.0590622752881994E-2</v>
      </c>
      <c r="AC565" s="17"/>
      <c r="AD565" s="17">
        <v>5.6114094817870698E-2</v>
      </c>
      <c r="AE565" s="17">
        <v>0.13535065765653601</v>
      </c>
      <c r="AF565" s="17">
        <v>7.3453961653210206E-2</v>
      </c>
      <c r="AG565" s="17">
        <v>5.2163274484321898E-2</v>
      </c>
      <c r="AH565" s="17"/>
      <c r="AI565" s="17">
        <v>3.9664636730607203E-2</v>
      </c>
      <c r="AJ565" s="17">
        <v>0.16038415019441499</v>
      </c>
      <c r="AK565" s="17">
        <v>5.7359501905924697E-2</v>
      </c>
      <c r="AL565" s="17"/>
      <c r="AM565" s="17">
        <v>0.126774460950803</v>
      </c>
      <c r="AN565" s="17">
        <v>4.3864027242412298E-2</v>
      </c>
      <c r="AO565" s="17">
        <v>0.11881911578305</v>
      </c>
      <c r="AP565" s="17"/>
      <c r="AQ565" s="17">
        <v>6.5962331701166305E-2</v>
      </c>
      <c r="AR565" s="17">
        <v>9.0453724958644205E-2</v>
      </c>
      <c r="AS565" s="17">
        <v>9.5525138140618998E-2</v>
      </c>
      <c r="AT565" s="17">
        <v>0.217444931537945</v>
      </c>
      <c r="AU565" s="17">
        <v>0.13674655543029801</v>
      </c>
    </row>
    <row r="566" spans="2:47" x14ac:dyDescent="0.3">
      <c r="B566" t="s">
        <v>304</v>
      </c>
      <c r="C566" s="17">
        <v>0.39683046143935502</v>
      </c>
      <c r="D566" s="17">
        <v>0.41922816783176597</v>
      </c>
      <c r="E566" s="17">
        <v>0.37475249218360202</v>
      </c>
      <c r="F566" s="17"/>
      <c r="G566" s="17">
        <v>0.456862605676295</v>
      </c>
      <c r="H566" s="17">
        <v>0.46166117970562698</v>
      </c>
      <c r="I566" s="17">
        <v>0.39448489042321</v>
      </c>
      <c r="J566" s="17">
        <v>0.31552770764928201</v>
      </c>
      <c r="K566" s="17">
        <v>0.37765603705683798</v>
      </c>
      <c r="L566" s="17">
        <v>0.39100927887303399</v>
      </c>
      <c r="M566" s="17"/>
      <c r="N566" s="17">
        <v>0.46354348839926002</v>
      </c>
      <c r="O566" s="17">
        <v>0.33827157650705703</v>
      </c>
      <c r="P566" s="17">
        <v>0.36644587765082798</v>
      </c>
      <c r="Q566" s="17">
        <v>0.42285686506127601</v>
      </c>
      <c r="R566" s="17"/>
      <c r="S566" s="17">
        <v>0.49506581749873202</v>
      </c>
      <c r="T566" s="17">
        <v>0.41292242065347101</v>
      </c>
      <c r="U566" s="17">
        <v>0.32431809793754901</v>
      </c>
      <c r="V566" s="17">
        <v>0.20538669723619499</v>
      </c>
      <c r="W566" s="17">
        <v>0.47785262941892398</v>
      </c>
      <c r="X566" s="17">
        <v>0.50554703210101604</v>
      </c>
      <c r="Y566" s="17">
        <v>0.355808448781196</v>
      </c>
      <c r="Z566" s="17">
        <v>0.414324544557784</v>
      </c>
      <c r="AA566" s="17">
        <v>0.40514972091395302</v>
      </c>
      <c r="AB566" s="17">
        <v>0.30511536223696101</v>
      </c>
      <c r="AC566" s="17"/>
      <c r="AD566" s="17">
        <v>0.32896206479010998</v>
      </c>
      <c r="AE566" s="17">
        <v>0.432881459287485</v>
      </c>
      <c r="AF566" s="17">
        <v>0.329179878847014</v>
      </c>
      <c r="AG566" s="17">
        <v>0.38435676044200801</v>
      </c>
      <c r="AH566" s="17"/>
      <c r="AI566" s="17">
        <v>0.329131042275497</v>
      </c>
      <c r="AJ566" s="17">
        <v>0.486800381040916</v>
      </c>
      <c r="AK566" s="17">
        <v>0.35116053054492802</v>
      </c>
      <c r="AL566" s="17"/>
      <c r="AM566" s="17">
        <v>0.476904294931701</v>
      </c>
      <c r="AN566" s="17">
        <v>0.418406093798807</v>
      </c>
      <c r="AO566" s="17">
        <v>0.35045284089848999</v>
      </c>
      <c r="AP566" s="17"/>
      <c r="AQ566" s="17">
        <v>0.39519740728729802</v>
      </c>
      <c r="AR566" s="17">
        <v>0.37754315885559803</v>
      </c>
      <c r="AS566" s="17">
        <v>0.39628221894940802</v>
      </c>
      <c r="AT566" s="17">
        <v>0.36710680376667698</v>
      </c>
      <c r="AU566" s="17">
        <v>0.55812163551030403</v>
      </c>
    </row>
    <row r="567" spans="2:47" x14ac:dyDescent="0.3">
      <c r="B567" t="s">
        <v>305</v>
      </c>
      <c r="C567" s="17">
        <v>0.45587720493485101</v>
      </c>
      <c r="D567" s="17">
        <v>0.40279082351670098</v>
      </c>
      <c r="E567" s="17">
        <v>0.508205754845933</v>
      </c>
      <c r="F567" s="17"/>
      <c r="G567" s="17">
        <v>0.42461658791731599</v>
      </c>
      <c r="H567" s="17">
        <v>0.28612287076016102</v>
      </c>
      <c r="I567" s="17">
        <v>0.41087998595650299</v>
      </c>
      <c r="J567" s="17">
        <v>0.56298515320801401</v>
      </c>
      <c r="K567" s="17">
        <v>0.52232505720899303</v>
      </c>
      <c r="L567" s="17">
        <v>0.51012102555313998</v>
      </c>
      <c r="M567" s="17"/>
      <c r="N567" s="17">
        <v>0.34164850717683898</v>
      </c>
      <c r="O567" s="17">
        <v>0.54140924485442798</v>
      </c>
      <c r="P567" s="17">
        <v>0.46000240892645899</v>
      </c>
      <c r="Q567" s="17">
        <v>0.47119995709724299</v>
      </c>
      <c r="R567" s="17"/>
      <c r="S567" s="17">
        <v>0.30921403635260603</v>
      </c>
      <c r="T567" s="17">
        <v>0.43541149175922</v>
      </c>
      <c r="U567" s="17">
        <v>0.58405886811740304</v>
      </c>
      <c r="V567" s="17">
        <v>0.59494737149509302</v>
      </c>
      <c r="W567" s="17">
        <v>0.38530534494516</v>
      </c>
      <c r="X567" s="17">
        <v>0.32600838454688102</v>
      </c>
      <c r="Y567" s="17">
        <v>0.53073592763153099</v>
      </c>
      <c r="Z567" s="17">
        <v>0.54522235481203796</v>
      </c>
      <c r="AA567" s="17">
        <v>0.43752410322261398</v>
      </c>
      <c r="AB567" s="17">
        <v>0.61429401501015701</v>
      </c>
      <c r="AC567" s="17"/>
      <c r="AD567" s="17">
        <v>0.51145525779404299</v>
      </c>
      <c r="AE567" s="17">
        <v>0.389997633042373</v>
      </c>
      <c r="AF567" s="17">
        <v>0.54869045619028201</v>
      </c>
      <c r="AG567" s="17">
        <v>0.49900484422605701</v>
      </c>
      <c r="AH567" s="17"/>
      <c r="AI567" s="17">
        <v>0.55060473492539896</v>
      </c>
      <c r="AJ567" s="17">
        <v>0.32961401836145199</v>
      </c>
      <c r="AK567" s="17">
        <v>0.49494967103617199</v>
      </c>
      <c r="AL567" s="17"/>
      <c r="AM567" s="17">
        <v>0.38623023290473701</v>
      </c>
      <c r="AN567" s="17">
        <v>0.48431548672742297</v>
      </c>
      <c r="AO567" s="17">
        <v>0.43571778083781898</v>
      </c>
      <c r="AP567" s="17"/>
      <c r="AQ567" s="17">
        <v>0.49285123182538598</v>
      </c>
      <c r="AR567" s="17">
        <v>0.447622846331651</v>
      </c>
      <c r="AS567" s="17">
        <v>0.439761448543254</v>
      </c>
      <c r="AT567" s="17">
        <v>0.31934065800897599</v>
      </c>
      <c r="AU567" s="17">
        <v>0.30513180905939802</v>
      </c>
    </row>
    <row r="568" spans="2:47" x14ac:dyDescent="0.3">
      <c r="B568" t="s">
        <v>306</v>
      </c>
      <c r="C568" s="17">
        <v>4.4508286580553703E-2</v>
      </c>
      <c r="D568" s="17">
        <v>4.5061191152418599E-2</v>
      </c>
      <c r="E568" s="17">
        <v>4.3963274965295902E-2</v>
      </c>
      <c r="F568" s="17"/>
      <c r="G568" s="17">
        <v>1.90280649218257E-2</v>
      </c>
      <c r="H568" s="17">
        <v>9.2775786895142806E-2</v>
      </c>
      <c r="I568" s="17">
        <v>5.9381797716391897E-2</v>
      </c>
      <c r="J568" s="17">
        <v>4.2671287857856802E-2</v>
      </c>
      <c r="K568" s="17">
        <v>1.28799532551147E-2</v>
      </c>
      <c r="L568" s="17">
        <v>3.4534682730907498E-2</v>
      </c>
      <c r="M568" s="17"/>
      <c r="N568" s="17">
        <v>4.4819986567936801E-2</v>
      </c>
      <c r="O568" s="17">
        <v>2.7815933764736199E-2</v>
      </c>
      <c r="P568" s="17">
        <v>7.9790133947248404E-2</v>
      </c>
      <c r="Q568" s="17">
        <v>3.1312799101420499E-2</v>
      </c>
      <c r="R568" s="17"/>
      <c r="S568" s="17">
        <v>8.4068634591614094E-2</v>
      </c>
      <c r="T568" s="17">
        <v>7.0745393022814698E-2</v>
      </c>
      <c r="U568" s="17">
        <v>2.2862923384119001E-2</v>
      </c>
      <c r="V568" s="17">
        <v>3.3482373833981602E-2</v>
      </c>
      <c r="W568" s="17">
        <v>2.7636520076918199E-2</v>
      </c>
      <c r="X568" s="17">
        <v>4.3365624241256798E-2</v>
      </c>
      <c r="Y568" s="17">
        <v>3.9741310556200997E-2</v>
      </c>
      <c r="Z568" s="17">
        <v>0</v>
      </c>
      <c r="AA568" s="17">
        <v>3.1239165598185299E-2</v>
      </c>
      <c r="AB568" s="17">
        <v>0</v>
      </c>
      <c r="AC568" s="17"/>
      <c r="AD568" s="17">
        <v>8.2536447817903799E-2</v>
      </c>
      <c r="AE568" s="17">
        <v>2.97390390263856E-2</v>
      </c>
      <c r="AF568" s="17">
        <v>2.5389177338757101E-2</v>
      </c>
      <c r="AG568" s="17">
        <v>4.1253022894488997E-2</v>
      </c>
      <c r="AH568" s="17"/>
      <c r="AI568" s="17">
        <v>7.0586161043957193E-2</v>
      </c>
      <c r="AJ568" s="17">
        <v>1.51220769789652E-2</v>
      </c>
      <c r="AK568" s="17">
        <v>6.3588919106448996E-2</v>
      </c>
      <c r="AL568" s="17"/>
      <c r="AM568" s="17">
        <v>1.00910112127584E-2</v>
      </c>
      <c r="AN568" s="17">
        <v>3.5021359284506497E-2</v>
      </c>
      <c r="AO568" s="17">
        <v>7.8958744723980998E-2</v>
      </c>
      <c r="AP568" s="17"/>
      <c r="AQ568" s="17">
        <v>2.66285155959976E-2</v>
      </c>
      <c r="AR568" s="17">
        <v>5.8591417272574997E-2</v>
      </c>
      <c r="AS568" s="17">
        <v>5.32819222403784E-2</v>
      </c>
      <c r="AT568" s="17">
        <v>9.6107606686402794E-2</v>
      </c>
      <c r="AU568" s="17">
        <v>0</v>
      </c>
    </row>
    <row r="569" spans="2:47" x14ac:dyDescent="0.3">
      <c r="B569" t="s">
        <v>307</v>
      </c>
      <c r="C569" s="17">
        <v>1.6736885229797001E-2</v>
      </c>
      <c r="D569" s="17">
        <v>8.2498835498501406E-3</v>
      </c>
      <c r="E569" s="17">
        <v>2.51027312177984E-2</v>
      </c>
      <c r="F569" s="17"/>
      <c r="G569" s="17">
        <v>0</v>
      </c>
      <c r="H569" s="17">
        <v>2.72396658471105E-2</v>
      </c>
      <c r="I569" s="17">
        <v>1.18096053642431E-2</v>
      </c>
      <c r="J569" s="17">
        <v>3.2281378861032002E-2</v>
      </c>
      <c r="K569" s="17">
        <v>1.26235799765709E-2</v>
      </c>
      <c r="L569" s="17">
        <v>1.4201071198062401E-2</v>
      </c>
      <c r="M569" s="17"/>
      <c r="N569" s="17">
        <v>1.3078264276575101E-2</v>
      </c>
      <c r="O569" s="17">
        <v>2.01187415184747E-2</v>
      </c>
      <c r="P569" s="17">
        <v>1.8610334578119801E-2</v>
      </c>
      <c r="Q569" s="17">
        <v>1.5688144474377601E-2</v>
      </c>
      <c r="R569" s="17"/>
      <c r="S569" s="17">
        <v>1.43499085879411E-2</v>
      </c>
      <c r="T569" s="17">
        <v>1.0975737730118699E-2</v>
      </c>
      <c r="U569" s="17">
        <v>0</v>
      </c>
      <c r="V569" s="17">
        <v>1.6419429306052499E-2</v>
      </c>
      <c r="W569" s="17">
        <v>5.4939772814304101E-2</v>
      </c>
      <c r="X569" s="17">
        <v>1.36183783404144E-2</v>
      </c>
      <c r="Y569" s="17">
        <v>3.7986309345097599E-2</v>
      </c>
      <c r="Z569" s="17">
        <v>0</v>
      </c>
      <c r="AA569" s="17">
        <v>1.57676376063343E-2</v>
      </c>
      <c r="AB569" s="17">
        <v>0</v>
      </c>
      <c r="AC569" s="17"/>
      <c r="AD569" s="17">
        <v>2.09321347800718E-2</v>
      </c>
      <c r="AE569" s="17">
        <v>1.2031210987220899E-2</v>
      </c>
      <c r="AF569" s="17">
        <v>2.3286525970737201E-2</v>
      </c>
      <c r="AG569" s="17">
        <v>2.3222097953124299E-2</v>
      </c>
      <c r="AH569" s="17"/>
      <c r="AI569" s="17">
        <v>1.00134250245397E-2</v>
      </c>
      <c r="AJ569" s="17">
        <v>8.0793734242512495E-3</v>
      </c>
      <c r="AK569" s="17">
        <v>3.2941377406525897E-2</v>
      </c>
      <c r="AL569" s="17"/>
      <c r="AM569" s="17">
        <v>0</v>
      </c>
      <c r="AN569" s="17">
        <v>1.8393032946851101E-2</v>
      </c>
      <c r="AO569" s="17">
        <v>1.6051517756661301E-2</v>
      </c>
      <c r="AP569" s="17"/>
      <c r="AQ569" s="17">
        <v>1.9360513590152201E-2</v>
      </c>
      <c r="AR569" s="17">
        <v>2.57888525815308E-2</v>
      </c>
      <c r="AS569" s="17">
        <v>1.51492721263409E-2</v>
      </c>
      <c r="AT569" s="17">
        <v>0</v>
      </c>
      <c r="AU569" s="17">
        <v>0</v>
      </c>
    </row>
    <row r="570" spans="2:47" x14ac:dyDescent="0.3">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row>
    <row r="571" spans="2:47" x14ac:dyDescent="0.3">
      <c r="B571" s="6" t="s">
        <v>313</v>
      </c>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row>
    <row r="572" spans="2:47" x14ac:dyDescent="0.3">
      <c r="B572" s="24" t="s">
        <v>470</v>
      </c>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row>
    <row r="573" spans="2:47" x14ac:dyDescent="0.3">
      <c r="B573" t="s">
        <v>303</v>
      </c>
      <c r="C573" s="17">
        <v>3.0905457859287E-2</v>
      </c>
      <c r="D573" s="17">
        <v>3.24917971804616E-2</v>
      </c>
      <c r="E573" s="17">
        <v>2.93417642315346E-2</v>
      </c>
      <c r="F573" s="17"/>
      <c r="G573" s="17">
        <v>6.0508707255102601E-2</v>
      </c>
      <c r="H573" s="17">
        <v>9.1236892969150205E-2</v>
      </c>
      <c r="I573" s="17">
        <v>4.6455554685648402E-2</v>
      </c>
      <c r="J573" s="17">
        <v>0</v>
      </c>
      <c r="K573" s="17">
        <v>0</v>
      </c>
      <c r="L573" s="17">
        <v>0</v>
      </c>
      <c r="M573" s="17"/>
      <c r="N573" s="17">
        <v>7.6362794677720697E-2</v>
      </c>
      <c r="O573" s="17">
        <v>8.9241100436445297E-3</v>
      </c>
      <c r="P573" s="17">
        <v>1.93619067679991E-2</v>
      </c>
      <c r="Q573" s="17">
        <v>1.7985239347306701E-2</v>
      </c>
      <c r="R573" s="17"/>
      <c r="S573" s="17">
        <v>7.0238262951897598E-2</v>
      </c>
      <c r="T573" s="17">
        <v>1.1331973398922401E-2</v>
      </c>
      <c r="U573" s="17">
        <v>3.0383448148037801E-2</v>
      </c>
      <c r="V573" s="17">
        <v>4.4472856392399403E-2</v>
      </c>
      <c r="W573" s="17">
        <v>0</v>
      </c>
      <c r="X573" s="17">
        <v>0</v>
      </c>
      <c r="Y573" s="17">
        <v>0</v>
      </c>
      <c r="Z573" s="17">
        <v>0</v>
      </c>
      <c r="AA573" s="17">
        <v>8.7588268758595197E-2</v>
      </c>
      <c r="AB573" s="17">
        <v>0</v>
      </c>
      <c r="AC573" s="17"/>
      <c r="AD573" s="17">
        <v>1.33741815842628E-2</v>
      </c>
      <c r="AE573" s="17">
        <v>6.44913049070866E-2</v>
      </c>
      <c r="AF573" s="17">
        <v>0</v>
      </c>
      <c r="AG573" s="17">
        <v>1.2584458589699501E-2</v>
      </c>
      <c r="AH573" s="17"/>
      <c r="AI573" s="17">
        <v>1.3149479140726899E-2</v>
      </c>
      <c r="AJ573" s="17">
        <v>8.6094773337480293E-2</v>
      </c>
      <c r="AK573" s="17">
        <v>0</v>
      </c>
      <c r="AL573" s="17"/>
      <c r="AM573" s="17">
        <v>3.4059544686348801E-2</v>
      </c>
      <c r="AN573" s="17">
        <v>1.05777807733316E-2</v>
      </c>
      <c r="AO573" s="17">
        <v>5.8701740560835797E-2</v>
      </c>
      <c r="AP573" s="17"/>
      <c r="AQ573" s="17">
        <v>9.6390970715964103E-3</v>
      </c>
      <c r="AR573" s="17">
        <v>1.0239051885437099E-2</v>
      </c>
      <c r="AS573" s="17">
        <v>4.66240633751802E-2</v>
      </c>
      <c r="AT573" s="17">
        <v>0.130502178259192</v>
      </c>
      <c r="AU573" s="17">
        <v>0</v>
      </c>
    </row>
    <row r="574" spans="2:47" x14ac:dyDescent="0.3">
      <c r="B574" t="s">
        <v>304</v>
      </c>
      <c r="C574" s="17">
        <v>0.103723755448503</v>
      </c>
      <c r="D574" s="17">
        <v>0.126484533902185</v>
      </c>
      <c r="E574" s="17">
        <v>8.1287897145277802E-2</v>
      </c>
      <c r="F574" s="17"/>
      <c r="G574" s="17">
        <v>0.28573038393281103</v>
      </c>
      <c r="H574" s="17">
        <v>0.167338650141101</v>
      </c>
      <c r="I574" s="17">
        <v>0.16921984935977999</v>
      </c>
      <c r="J574" s="17">
        <v>2.24911572414404E-2</v>
      </c>
      <c r="K574" s="17">
        <v>1.1809042385361601E-2</v>
      </c>
      <c r="L574" s="17">
        <v>1.40335361166921E-2</v>
      </c>
      <c r="M574" s="17"/>
      <c r="N574" s="17">
        <v>0.12979681927103601</v>
      </c>
      <c r="O574" s="17">
        <v>0.105577016095868</v>
      </c>
      <c r="P574" s="17">
        <v>0.10849142811279</v>
      </c>
      <c r="Q574" s="17">
        <v>7.1939147291215103E-2</v>
      </c>
      <c r="R574" s="17"/>
      <c r="S574" s="17">
        <v>0.13910502662309299</v>
      </c>
      <c r="T574" s="17">
        <v>5.3890946666410998E-2</v>
      </c>
      <c r="U574" s="17">
        <v>0.119724514947102</v>
      </c>
      <c r="V574" s="17">
        <v>6.8523484703578094E-2</v>
      </c>
      <c r="W574" s="17">
        <v>0.11522355311820499</v>
      </c>
      <c r="X574" s="17">
        <v>0.114345428600217</v>
      </c>
      <c r="Y574" s="17">
        <v>0.14701162102701601</v>
      </c>
      <c r="Z574" s="17">
        <v>0.206577273398836</v>
      </c>
      <c r="AA574" s="17">
        <v>9.5899732957142506E-2</v>
      </c>
      <c r="AB574" s="17">
        <v>2.3231110456250498E-2</v>
      </c>
      <c r="AC574" s="17"/>
      <c r="AD574" s="17">
        <v>4.2574147511690703E-2</v>
      </c>
      <c r="AE574" s="17">
        <v>0.14894246506888401</v>
      </c>
      <c r="AF574" s="17">
        <v>0.141355957311324</v>
      </c>
      <c r="AG574" s="17">
        <v>6.8038764169933402E-2</v>
      </c>
      <c r="AH574" s="17"/>
      <c r="AI574" s="17">
        <v>8.7622916577696094E-2</v>
      </c>
      <c r="AJ574" s="17">
        <v>0.16056425202538399</v>
      </c>
      <c r="AK574" s="17">
        <v>7.4653850342741607E-2</v>
      </c>
      <c r="AL574" s="17"/>
      <c r="AM574" s="17">
        <v>5.9819281345155503E-2</v>
      </c>
      <c r="AN574" s="17">
        <v>8.0769680114814904E-2</v>
      </c>
      <c r="AO574" s="17">
        <v>0.155167812194</v>
      </c>
      <c r="AP574" s="17"/>
      <c r="AQ574" s="17">
        <v>8.74977139274358E-2</v>
      </c>
      <c r="AR574" s="17">
        <v>9.9677408315522797E-2</v>
      </c>
      <c r="AS574" s="17">
        <v>9.8251830861846398E-2</v>
      </c>
      <c r="AT574" s="17">
        <v>9.1980540192089594E-2</v>
      </c>
      <c r="AU574" s="17">
        <v>0.51289103886052401</v>
      </c>
    </row>
    <row r="575" spans="2:47" x14ac:dyDescent="0.3">
      <c r="B575" t="s">
        <v>305</v>
      </c>
      <c r="C575" s="17">
        <v>0.20904946015792999</v>
      </c>
      <c r="D575" s="17">
        <v>0.19311929505327999</v>
      </c>
      <c r="E575" s="17">
        <v>0.22475221513013999</v>
      </c>
      <c r="F575" s="17"/>
      <c r="G575" s="17">
        <v>0.14741539246978599</v>
      </c>
      <c r="H575" s="17">
        <v>0.192275990173047</v>
      </c>
      <c r="I575" s="17">
        <v>0.24213527191488701</v>
      </c>
      <c r="J575" s="17">
        <v>0.17354748570051601</v>
      </c>
      <c r="K575" s="17">
        <v>0.277598595105641</v>
      </c>
      <c r="L575" s="17">
        <v>0.21195930231436599</v>
      </c>
      <c r="M575" s="17"/>
      <c r="N575" s="17">
        <v>0.171380549043567</v>
      </c>
      <c r="O575" s="17">
        <v>0.17433806468337101</v>
      </c>
      <c r="P575" s="17">
        <v>0.27538710232120001</v>
      </c>
      <c r="Q575" s="17">
        <v>0.23421707606456199</v>
      </c>
      <c r="R575" s="17"/>
      <c r="S575" s="17">
        <v>0.20709555592040901</v>
      </c>
      <c r="T575" s="17">
        <v>0.17638117616462301</v>
      </c>
      <c r="U575" s="17">
        <v>0.27970160883199402</v>
      </c>
      <c r="V575" s="17">
        <v>0.21968906853905201</v>
      </c>
      <c r="W575" s="17">
        <v>0.16662752359257099</v>
      </c>
      <c r="X575" s="17">
        <v>7.5523867419479404E-2</v>
      </c>
      <c r="Y575" s="17">
        <v>0.28029409206327599</v>
      </c>
      <c r="Z575" s="17">
        <v>0.37212067336619697</v>
      </c>
      <c r="AA575" s="17">
        <v>0.19965838382242099</v>
      </c>
      <c r="AB575" s="17">
        <v>0.22078098379164701</v>
      </c>
      <c r="AC575" s="17"/>
      <c r="AD575" s="17">
        <v>0.22044160629700699</v>
      </c>
      <c r="AE575" s="17">
        <v>0.16310273265247899</v>
      </c>
      <c r="AF575" s="17">
        <v>0.19333148679606399</v>
      </c>
      <c r="AG575" s="17">
        <v>0.27166617773079599</v>
      </c>
      <c r="AH575" s="17"/>
      <c r="AI575" s="17">
        <v>0.20309054778864799</v>
      </c>
      <c r="AJ575" s="17">
        <v>0.195214876635461</v>
      </c>
      <c r="AK575" s="17">
        <v>0.18813752034318301</v>
      </c>
      <c r="AL575" s="17"/>
      <c r="AM575" s="17">
        <v>0.186611926421233</v>
      </c>
      <c r="AN575" s="17">
        <v>0.23798764596184799</v>
      </c>
      <c r="AO575" s="17">
        <v>0.15324701961873999</v>
      </c>
      <c r="AP575" s="17"/>
      <c r="AQ575" s="17">
        <v>0.183144203049004</v>
      </c>
      <c r="AR575" s="17">
        <v>0.18771547922100401</v>
      </c>
      <c r="AS575" s="17">
        <v>0.20933865410470701</v>
      </c>
      <c r="AT575" s="17">
        <v>0.21289839580766701</v>
      </c>
      <c r="AU575" s="17">
        <v>7.8965918779080199E-2</v>
      </c>
    </row>
    <row r="576" spans="2:47" x14ac:dyDescent="0.3">
      <c r="B576" t="s">
        <v>306</v>
      </c>
      <c r="C576" s="17">
        <v>0.44616774292417499</v>
      </c>
      <c r="D576" s="17">
        <v>0.42896684302122101</v>
      </c>
      <c r="E576" s="17">
        <v>0.46312309239501898</v>
      </c>
      <c r="F576" s="17"/>
      <c r="G576" s="17">
        <v>0.39560892770495198</v>
      </c>
      <c r="H576" s="17">
        <v>0.40898373792684201</v>
      </c>
      <c r="I576" s="17">
        <v>0.28797027371735201</v>
      </c>
      <c r="J576" s="17">
        <v>0.59054249508242396</v>
      </c>
      <c r="K576" s="17">
        <v>0.43387169102508</v>
      </c>
      <c r="L576" s="17">
        <v>0.53732037657702902</v>
      </c>
      <c r="M576" s="17"/>
      <c r="N576" s="17">
        <v>0.38706571423441999</v>
      </c>
      <c r="O576" s="17">
        <v>0.50526129634071704</v>
      </c>
      <c r="P576" s="17">
        <v>0.40924194591733598</v>
      </c>
      <c r="Q576" s="17">
        <v>0.47604749604235502</v>
      </c>
      <c r="R576" s="17"/>
      <c r="S576" s="17">
        <v>0.394685213693449</v>
      </c>
      <c r="T576" s="17">
        <v>0.56373360495146096</v>
      </c>
      <c r="U576" s="17">
        <v>0.34485648393623503</v>
      </c>
      <c r="V576" s="17">
        <v>0.37683997492202898</v>
      </c>
      <c r="W576" s="17">
        <v>0.46369524860786998</v>
      </c>
      <c r="X576" s="17">
        <v>0.60515301331722604</v>
      </c>
      <c r="Y576" s="17">
        <v>0.36266422081702898</v>
      </c>
      <c r="Z576" s="17">
        <v>0.32368136020078703</v>
      </c>
      <c r="AA576" s="17">
        <v>0.47511104724430198</v>
      </c>
      <c r="AB576" s="17">
        <v>0.44041497224106901</v>
      </c>
      <c r="AC576" s="17"/>
      <c r="AD576" s="17">
        <v>0.52043181482230605</v>
      </c>
      <c r="AE576" s="17">
        <v>0.42125343099909901</v>
      </c>
      <c r="AF576" s="17">
        <v>0.44561926737037899</v>
      </c>
      <c r="AG576" s="17">
        <v>0.38807573059286199</v>
      </c>
      <c r="AH576" s="17"/>
      <c r="AI576" s="17">
        <v>0.53780275662447397</v>
      </c>
      <c r="AJ576" s="17">
        <v>0.379183511536064</v>
      </c>
      <c r="AK576" s="17">
        <v>0.44518100566817198</v>
      </c>
      <c r="AL576" s="17"/>
      <c r="AM576" s="17">
        <v>0.50661079059247904</v>
      </c>
      <c r="AN576" s="17">
        <v>0.48955383050075602</v>
      </c>
      <c r="AO576" s="17">
        <v>0.39122421957706699</v>
      </c>
      <c r="AP576" s="17"/>
      <c r="AQ576" s="17">
        <v>0.49272657479731302</v>
      </c>
      <c r="AR576" s="17">
        <v>0.48426182854034799</v>
      </c>
      <c r="AS576" s="17">
        <v>0.40629040091262503</v>
      </c>
      <c r="AT576" s="17">
        <v>0.41696345390009698</v>
      </c>
      <c r="AU576" s="17">
        <v>0.230744041258478</v>
      </c>
    </row>
    <row r="577" spans="2:47" x14ac:dyDescent="0.3">
      <c r="B577" t="s">
        <v>307</v>
      </c>
      <c r="C577" s="17">
        <v>0.210153583610105</v>
      </c>
      <c r="D577" s="17">
        <v>0.218937530842852</v>
      </c>
      <c r="E577" s="17">
        <v>0.20149503109802899</v>
      </c>
      <c r="F577" s="17"/>
      <c r="G577" s="17">
        <v>0.110736588637348</v>
      </c>
      <c r="H577" s="17">
        <v>0.14016472878986</v>
      </c>
      <c r="I577" s="17">
        <v>0.254219050322332</v>
      </c>
      <c r="J577" s="17">
        <v>0.21341886197561999</v>
      </c>
      <c r="K577" s="17">
        <v>0.27672067148391799</v>
      </c>
      <c r="L577" s="17">
        <v>0.23668678499191401</v>
      </c>
      <c r="M577" s="17"/>
      <c r="N577" s="17">
        <v>0.235394122773257</v>
      </c>
      <c r="O577" s="17">
        <v>0.20589951283640001</v>
      </c>
      <c r="P577" s="17">
        <v>0.187517616880675</v>
      </c>
      <c r="Q577" s="17">
        <v>0.19981104125456101</v>
      </c>
      <c r="R577" s="17"/>
      <c r="S577" s="17">
        <v>0.18887594081115</v>
      </c>
      <c r="T577" s="17">
        <v>0.19466229881858299</v>
      </c>
      <c r="U577" s="17">
        <v>0.22533394413663099</v>
      </c>
      <c r="V577" s="17">
        <v>0.29047461544294101</v>
      </c>
      <c r="W577" s="17">
        <v>0.25445367468135399</v>
      </c>
      <c r="X577" s="17">
        <v>0.204977690663077</v>
      </c>
      <c r="Y577" s="17">
        <v>0.21003006609267999</v>
      </c>
      <c r="Z577" s="17">
        <v>9.7620693034180001E-2</v>
      </c>
      <c r="AA577" s="17">
        <v>0.141742567217539</v>
      </c>
      <c r="AB577" s="17">
        <v>0.31557293351103399</v>
      </c>
      <c r="AC577" s="17"/>
      <c r="AD577" s="17">
        <v>0.20317824978473301</v>
      </c>
      <c r="AE577" s="17">
        <v>0.20221006637245201</v>
      </c>
      <c r="AF577" s="17">
        <v>0.21969328852223199</v>
      </c>
      <c r="AG577" s="17">
        <v>0.25963486891670901</v>
      </c>
      <c r="AH577" s="17"/>
      <c r="AI577" s="17">
        <v>0.15833429986845499</v>
      </c>
      <c r="AJ577" s="17">
        <v>0.17894258646561001</v>
      </c>
      <c r="AK577" s="17">
        <v>0.29202762364590401</v>
      </c>
      <c r="AL577" s="17"/>
      <c r="AM577" s="17">
        <v>0.21289845695478399</v>
      </c>
      <c r="AN577" s="17">
        <v>0.181111062649249</v>
      </c>
      <c r="AO577" s="17">
        <v>0.241659208049357</v>
      </c>
      <c r="AP577" s="17"/>
      <c r="AQ577" s="17">
        <v>0.22699241115465099</v>
      </c>
      <c r="AR577" s="17">
        <v>0.218106232037687</v>
      </c>
      <c r="AS577" s="17">
        <v>0.23949505074564101</v>
      </c>
      <c r="AT577" s="17">
        <v>0.147655431840954</v>
      </c>
      <c r="AU577" s="17">
        <v>0.177399001101918</v>
      </c>
    </row>
    <row r="578" spans="2:47" x14ac:dyDescent="0.3">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row>
    <row r="579" spans="2:47" x14ac:dyDescent="0.3">
      <c r="B579" s="6" t="s">
        <v>314</v>
      </c>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row>
    <row r="580" spans="2:47" x14ac:dyDescent="0.3">
      <c r="B580" s="24" t="s">
        <v>470</v>
      </c>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row>
    <row r="581" spans="2:47" x14ac:dyDescent="0.3">
      <c r="B581" t="s">
        <v>303</v>
      </c>
      <c r="C581" s="17">
        <v>8.7082618664057101E-2</v>
      </c>
      <c r="D581" s="17">
        <v>0.117207461539583</v>
      </c>
      <c r="E581" s="17">
        <v>5.7387821206332797E-2</v>
      </c>
      <c r="F581" s="17"/>
      <c r="G581" s="17">
        <v>7.6780068545503802E-2</v>
      </c>
      <c r="H581" s="17">
        <v>0.187593521821418</v>
      </c>
      <c r="I581" s="17">
        <v>0.11907532957453</v>
      </c>
      <c r="J581" s="17">
        <v>1.11924290849118E-2</v>
      </c>
      <c r="K581" s="17">
        <v>7.4248162445766194E-2</v>
      </c>
      <c r="L581" s="17">
        <v>5.9872827024184602E-2</v>
      </c>
      <c r="M581" s="17"/>
      <c r="N581" s="17">
        <v>0.117037694778344</v>
      </c>
      <c r="O581" s="17">
        <v>5.2405322243312999E-2</v>
      </c>
      <c r="P581" s="17">
        <v>0.14020488756016999</v>
      </c>
      <c r="Q581" s="17">
        <v>4.6384589212497301E-2</v>
      </c>
      <c r="R581" s="17"/>
      <c r="S581" s="17">
        <v>0.12238984690561799</v>
      </c>
      <c r="T581" s="17">
        <v>5.6999664486724597E-2</v>
      </c>
      <c r="U581" s="17">
        <v>0.12814880306127999</v>
      </c>
      <c r="V581" s="17">
        <v>0.10020486351864299</v>
      </c>
      <c r="W581" s="17">
        <v>7.5887422218562997E-2</v>
      </c>
      <c r="X581" s="17">
        <v>4.2040892944453803E-2</v>
      </c>
      <c r="Y581" s="17">
        <v>5.6439432213185398E-2</v>
      </c>
      <c r="Z581" s="17">
        <v>7.6803506555113199E-2</v>
      </c>
      <c r="AA581" s="17">
        <v>0.15060507967724901</v>
      </c>
      <c r="AB581" s="17">
        <v>0</v>
      </c>
      <c r="AC581" s="17"/>
      <c r="AD581" s="17">
        <v>4.37472962412533E-2</v>
      </c>
      <c r="AE581" s="17">
        <v>0.130543924560448</v>
      </c>
      <c r="AF581" s="17">
        <v>7.3131756597544603E-2</v>
      </c>
      <c r="AG581" s="17">
        <v>5.2966522362368602E-2</v>
      </c>
      <c r="AH581" s="17"/>
      <c r="AI581" s="17">
        <v>4.2140503976008901E-2</v>
      </c>
      <c r="AJ581" s="17">
        <v>0.16689038501692999</v>
      </c>
      <c r="AK581" s="17">
        <v>5.8291038295436602E-2</v>
      </c>
      <c r="AL581" s="17"/>
      <c r="AM581" s="17">
        <v>0.13099918115158299</v>
      </c>
      <c r="AN581" s="17">
        <v>4.5785025569953501E-2</v>
      </c>
      <c r="AO581" s="17">
        <v>0.117020422253902</v>
      </c>
      <c r="AP581" s="17"/>
      <c r="AQ581" s="17">
        <v>5.8038364920702898E-2</v>
      </c>
      <c r="AR581" s="17">
        <v>6.2548541057466198E-2</v>
      </c>
      <c r="AS581" s="17">
        <v>0.13364627773993301</v>
      </c>
      <c r="AT581" s="17">
        <v>0.20314941125885</v>
      </c>
      <c r="AU581" s="17">
        <v>0.13674655543029801</v>
      </c>
    </row>
    <row r="582" spans="2:47" x14ac:dyDescent="0.3">
      <c r="B582" t="s">
        <v>304</v>
      </c>
      <c r="C582" s="17">
        <v>0.40508942517181301</v>
      </c>
      <c r="D582" s="17">
        <v>0.42677772291960397</v>
      </c>
      <c r="E582" s="17">
        <v>0.38371073743941297</v>
      </c>
      <c r="F582" s="17"/>
      <c r="G582" s="17">
        <v>0.41987432202307401</v>
      </c>
      <c r="H582" s="17">
        <v>0.38711727559431103</v>
      </c>
      <c r="I582" s="17">
        <v>0.40597744746727199</v>
      </c>
      <c r="J582" s="17">
        <v>0.420907596697776</v>
      </c>
      <c r="K582" s="17">
        <v>0.30414784805865602</v>
      </c>
      <c r="L582" s="17">
        <v>0.46392557365592002</v>
      </c>
      <c r="M582" s="17"/>
      <c r="N582" s="17">
        <v>0.47295931435570698</v>
      </c>
      <c r="O582" s="17">
        <v>0.44761173452189801</v>
      </c>
      <c r="P582" s="17">
        <v>0.26612694227406702</v>
      </c>
      <c r="Q582" s="17">
        <v>0.41760805964178199</v>
      </c>
      <c r="R582" s="17"/>
      <c r="S582" s="17">
        <v>0.47925402380200099</v>
      </c>
      <c r="T582" s="17">
        <v>0.41206481655070498</v>
      </c>
      <c r="U582" s="17">
        <v>0.16210311015829201</v>
      </c>
      <c r="V582" s="17">
        <v>0.33122676902783899</v>
      </c>
      <c r="W582" s="17">
        <v>0.352405289361505</v>
      </c>
      <c r="X582" s="17">
        <v>0.57529575043298498</v>
      </c>
      <c r="Y582" s="17">
        <v>0.32582381485813</v>
      </c>
      <c r="Z582" s="17">
        <v>0.48915629792844501</v>
      </c>
      <c r="AA582" s="17">
        <v>0.45996276346423198</v>
      </c>
      <c r="AB582" s="17">
        <v>0.45794017091782102</v>
      </c>
      <c r="AC582" s="17"/>
      <c r="AD582" s="17">
        <v>0.40474016803089002</v>
      </c>
      <c r="AE582" s="17">
        <v>0.475760138699861</v>
      </c>
      <c r="AF582" s="17">
        <v>0.256979924778933</v>
      </c>
      <c r="AG582" s="17">
        <v>0.36869232608236502</v>
      </c>
      <c r="AH582" s="17"/>
      <c r="AI582" s="17">
        <v>0.42051659296588001</v>
      </c>
      <c r="AJ582" s="17">
        <v>0.48022954531989598</v>
      </c>
      <c r="AK582" s="17">
        <v>0.28661390768011302</v>
      </c>
      <c r="AL582" s="17"/>
      <c r="AM582" s="17">
        <v>0.50366116784300696</v>
      </c>
      <c r="AN582" s="17">
        <v>0.38604759688559598</v>
      </c>
      <c r="AO582" s="17">
        <v>0.37471317473918497</v>
      </c>
      <c r="AP582" s="17"/>
      <c r="AQ582" s="17">
        <v>0.37579287007095202</v>
      </c>
      <c r="AR582" s="17">
        <v>0.429381656456371</v>
      </c>
      <c r="AS582" s="17">
        <v>0.42480897526260603</v>
      </c>
      <c r="AT582" s="17">
        <v>0.42294291469059198</v>
      </c>
      <c r="AU582" s="17">
        <v>0.56382618302377296</v>
      </c>
    </row>
    <row r="583" spans="2:47" x14ac:dyDescent="0.3">
      <c r="B583" t="s">
        <v>305</v>
      </c>
      <c r="C583" s="17">
        <v>0.43438664412123801</v>
      </c>
      <c r="D583" s="17">
        <v>0.40215809119163698</v>
      </c>
      <c r="E583" s="17">
        <v>0.466155120244231</v>
      </c>
      <c r="F583" s="17"/>
      <c r="G583" s="17">
        <v>0.393130454607859</v>
      </c>
      <c r="H583" s="17">
        <v>0.32441872718716103</v>
      </c>
      <c r="I583" s="17">
        <v>0.35655466928350799</v>
      </c>
      <c r="J583" s="17">
        <v>0.50437384463668</v>
      </c>
      <c r="K583" s="17">
        <v>0.58411632210513997</v>
      </c>
      <c r="L583" s="17">
        <v>0.45249677343049599</v>
      </c>
      <c r="M583" s="17"/>
      <c r="N583" s="17">
        <v>0.31679721607609201</v>
      </c>
      <c r="O583" s="17">
        <v>0.42724577584579099</v>
      </c>
      <c r="P583" s="17">
        <v>0.52369504669628297</v>
      </c>
      <c r="Q583" s="17">
        <v>0.47773409044399501</v>
      </c>
      <c r="R583" s="17"/>
      <c r="S583" s="17">
        <v>0.33694893077358301</v>
      </c>
      <c r="T583" s="17">
        <v>0.44416125992914302</v>
      </c>
      <c r="U583" s="17">
        <v>0.66750742419565201</v>
      </c>
      <c r="V583" s="17">
        <v>0.498532337426011</v>
      </c>
      <c r="W583" s="17">
        <v>0.48806937798816402</v>
      </c>
      <c r="X583" s="17">
        <v>0.30357476576151299</v>
      </c>
      <c r="Y583" s="17">
        <v>0.52154474698772701</v>
      </c>
      <c r="Z583" s="17">
        <v>0.37214808394549698</v>
      </c>
      <c r="AA583" s="17">
        <v>0.32449802044965098</v>
      </c>
      <c r="AB583" s="17">
        <v>0.452962660806558</v>
      </c>
      <c r="AC583" s="17"/>
      <c r="AD583" s="17">
        <v>0.48253312396230702</v>
      </c>
      <c r="AE583" s="17">
        <v>0.33980032360790702</v>
      </c>
      <c r="AF583" s="17">
        <v>0.545818688736049</v>
      </c>
      <c r="AG583" s="17">
        <v>0.52729376850411303</v>
      </c>
      <c r="AH583" s="17"/>
      <c r="AI583" s="17">
        <v>0.48110205586281302</v>
      </c>
      <c r="AJ583" s="17">
        <v>0.307774004256329</v>
      </c>
      <c r="AK583" s="17">
        <v>0.516200224735617</v>
      </c>
      <c r="AL583" s="17"/>
      <c r="AM583" s="17">
        <v>0.34435058167260701</v>
      </c>
      <c r="AN583" s="17">
        <v>0.49150026271981101</v>
      </c>
      <c r="AO583" s="17">
        <v>0.42371996042675902</v>
      </c>
      <c r="AP583" s="17"/>
      <c r="AQ583" s="17">
        <v>0.49054623615161702</v>
      </c>
      <c r="AR583" s="17">
        <v>0.43334936949513803</v>
      </c>
      <c r="AS583" s="17">
        <v>0.38366723627517402</v>
      </c>
      <c r="AT583" s="17">
        <v>0.29850342868448199</v>
      </c>
      <c r="AU583" s="17">
        <v>9.0259099471076604E-2</v>
      </c>
    </row>
    <row r="584" spans="2:47" x14ac:dyDescent="0.3">
      <c r="B584" t="s">
        <v>306</v>
      </c>
      <c r="C584" s="17">
        <v>4.4175849117211799E-2</v>
      </c>
      <c r="D584" s="17">
        <v>3.6020464283148E-2</v>
      </c>
      <c r="E584" s="17">
        <v>5.2214812236055903E-2</v>
      </c>
      <c r="F584" s="17"/>
      <c r="G584" s="17">
        <v>6.9446148525739299E-2</v>
      </c>
      <c r="H584" s="17">
        <v>8.8521249994897105E-2</v>
      </c>
      <c r="I584" s="17">
        <v>6.4271752765393403E-2</v>
      </c>
      <c r="J584" s="17">
        <v>3.2535750640470103E-2</v>
      </c>
      <c r="K584" s="17">
        <v>1.19841341587518E-2</v>
      </c>
      <c r="L584" s="17">
        <v>9.5037546913367098E-3</v>
      </c>
      <c r="M584" s="17"/>
      <c r="N584" s="17">
        <v>6.1645636230483102E-2</v>
      </c>
      <c r="O584" s="17">
        <v>3.8232745954805802E-2</v>
      </c>
      <c r="P584" s="17">
        <v>5.42632930711359E-2</v>
      </c>
      <c r="Q584" s="17">
        <v>2.3703061615032099E-2</v>
      </c>
      <c r="R584" s="17"/>
      <c r="S584" s="17">
        <v>6.14071985187978E-2</v>
      </c>
      <c r="T584" s="17">
        <v>4.8349607107306597E-2</v>
      </c>
      <c r="U584" s="17">
        <v>4.2240662584776698E-2</v>
      </c>
      <c r="V584" s="17">
        <v>3.3482373833981602E-2</v>
      </c>
      <c r="W584" s="17">
        <v>5.4183407007603199E-2</v>
      </c>
      <c r="X584" s="17">
        <v>2.1098229261399402E-2</v>
      </c>
      <c r="Y584" s="17">
        <v>2.23262131488824E-2</v>
      </c>
      <c r="Z584" s="17">
        <v>0</v>
      </c>
      <c r="AA584" s="17">
        <v>4.9166498802534701E-2</v>
      </c>
      <c r="AB584" s="17">
        <v>8.9097168275621405E-2</v>
      </c>
      <c r="AC584" s="17"/>
      <c r="AD584" s="17">
        <v>3.3566598321921402E-2</v>
      </c>
      <c r="AE584" s="17">
        <v>3.6307529377274203E-2</v>
      </c>
      <c r="AF584" s="17">
        <v>5.9897660947031701E-2</v>
      </c>
      <c r="AG584" s="17">
        <v>2.7825285098028601E-2</v>
      </c>
      <c r="AH584" s="17"/>
      <c r="AI584" s="17">
        <v>3.1990036441372702E-2</v>
      </c>
      <c r="AJ584" s="17">
        <v>3.7026691982593299E-2</v>
      </c>
      <c r="AK584" s="17">
        <v>6.9876428403065904E-2</v>
      </c>
      <c r="AL584" s="17"/>
      <c r="AM584" s="17">
        <v>1.0218815313137701E-2</v>
      </c>
      <c r="AN584" s="17">
        <v>5.8809720911989501E-2</v>
      </c>
      <c r="AO584" s="17">
        <v>4.7912095246830398E-2</v>
      </c>
      <c r="AP584" s="17"/>
      <c r="AQ584" s="17">
        <v>4.8583472879117899E-2</v>
      </c>
      <c r="AR584" s="17">
        <v>2.9921663097977499E-2</v>
      </c>
      <c r="AS584" s="17">
        <v>4.53167970596439E-2</v>
      </c>
      <c r="AT584" s="17">
        <v>7.54042453660759E-2</v>
      </c>
      <c r="AU584" s="17">
        <v>0</v>
      </c>
    </row>
    <row r="585" spans="2:47" x14ac:dyDescent="0.3">
      <c r="B585" t="s">
        <v>307</v>
      </c>
      <c r="C585" s="17">
        <v>2.9265462925680299E-2</v>
      </c>
      <c r="D585" s="17">
        <v>1.7836260066029001E-2</v>
      </c>
      <c r="E585" s="17">
        <v>4.0531508873966997E-2</v>
      </c>
      <c r="F585" s="17"/>
      <c r="G585" s="17">
        <v>4.07690062978232E-2</v>
      </c>
      <c r="H585" s="17">
        <v>1.2349225402212101E-2</v>
      </c>
      <c r="I585" s="17">
        <v>5.4120800909296399E-2</v>
      </c>
      <c r="J585" s="17">
        <v>3.0990378940161999E-2</v>
      </c>
      <c r="K585" s="17">
        <v>2.55035332316856E-2</v>
      </c>
      <c r="L585" s="17">
        <v>1.4201071198062401E-2</v>
      </c>
      <c r="M585" s="17"/>
      <c r="N585" s="17">
        <v>3.1560138559374E-2</v>
      </c>
      <c r="O585" s="17">
        <v>3.4504421434192398E-2</v>
      </c>
      <c r="P585" s="17">
        <v>1.5709830398344001E-2</v>
      </c>
      <c r="Q585" s="17">
        <v>3.45701990866936E-2</v>
      </c>
      <c r="R585" s="17"/>
      <c r="S585" s="17">
        <v>0</v>
      </c>
      <c r="T585" s="17">
        <v>3.8424651926120601E-2</v>
      </c>
      <c r="U585" s="17">
        <v>0</v>
      </c>
      <c r="V585" s="17">
        <v>3.6553656193526497E-2</v>
      </c>
      <c r="W585" s="17">
        <v>2.9454503424164401E-2</v>
      </c>
      <c r="X585" s="17">
        <v>5.7990361599649203E-2</v>
      </c>
      <c r="Y585" s="17">
        <v>7.3865792792075002E-2</v>
      </c>
      <c r="Z585" s="17">
        <v>6.18921115709452E-2</v>
      </c>
      <c r="AA585" s="17">
        <v>1.57676376063343E-2</v>
      </c>
      <c r="AB585" s="17">
        <v>0</v>
      </c>
      <c r="AC585" s="17"/>
      <c r="AD585" s="17">
        <v>3.5412813443627997E-2</v>
      </c>
      <c r="AE585" s="17">
        <v>1.7588083754509699E-2</v>
      </c>
      <c r="AF585" s="17">
        <v>6.4171968940441998E-2</v>
      </c>
      <c r="AG585" s="17">
        <v>2.3222097953124299E-2</v>
      </c>
      <c r="AH585" s="17"/>
      <c r="AI585" s="17">
        <v>2.4250810753925801E-2</v>
      </c>
      <c r="AJ585" s="17">
        <v>8.0793734242512495E-3</v>
      </c>
      <c r="AK585" s="17">
        <v>6.9018400885767203E-2</v>
      </c>
      <c r="AL585" s="17"/>
      <c r="AM585" s="17">
        <v>1.07702540196655E-2</v>
      </c>
      <c r="AN585" s="17">
        <v>1.785739391265E-2</v>
      </c>
      <c r="AO585" s="17">
        <v>3.6634347333323498E-2</v>
      </c>
      <c r="AP585" s="17"/>
      <c r="AQ585" s="17">
        <v>2.70390559776102E-2</v>
      </c>
      <c r="AR585" s="17">
        <v>4.4798769893046902E-2</v>
      </c>
      <c r="AS585" s="17">
        <v>1.25607136626423E-2</v>
      </c>
      <c r="AT585" s="17">
        <v>0</v>
      </c>
      <c r="AU585" s="17">
        <v>0.209168162074853</v>
      </c>
    </row>
    <row r="586" spans="2:47" x14ac:dyDescent="0.3">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row>
    <row r="587" spans="2:47" x14ac:dyDescent="0.3">
      <c r="B587" s="6" t="s">
        <v>320</v>
      </c>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row>
    <row r="588" spans="2:47" x14ac:dyDescent="0.3">
      <c r="B588" s="24" t="s">
        <v>470</v>
      </c>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row>
    <row r="589" spans="2:47" x14ac:dyDescent="0.3">
      <c r="B589" t="s">
        <v>315</v>
      </c>
      <c r="C589" s="17">
        <v>5.7277384873313297E-2</v>
      </c>
      <c r="D589" s="17">
        <v>7.79240450253844E-2</v>
      </c>
      <c r="E589" s="17">
        <v>3.6925464900568097E-2</v>
      </c>
      <c r="F589" s="17"/>
      <c r="G589" s="17">
        <v>5.9701941557058401E-2</v>
      </c>
      <c r="H589" s="17">
        <v>0.14856891200901701</v>
      </c>
      <c r="I589" s="17">
        <v>6.0809594229583402E-2</v>
      </c>
      <c r="J589" s="17">
        <v>1.0401687779751499E-2</v>
      </c>
      <c r="K589" s="17">
        <v>1.2493771514971301E-2</v>
      </c>
      <c r="L589" s="17">
        <v>5.2574090391901702E-2</v>
      </c>
      <c r="M589" s="17"/>
      <c r="N589" s="17">
        <v>7.6818148912463399E-2</v>
      </c>
      <c r="O589" s="17">
        <v>6.1848225449673597E-2</v>
      </c>
      <c r="P589" s="17">
        <v>7.4837551563927004E-2</v>
      </c>
      <c r="Q589" s="17">
        <v>1.59232590348924E-2</v>
      </c>
      <c r="R589" s="17"/>
      <c r="S589" s="17">
        <v>9.4912874801997907E-2</v>
      </c>
      <c r="T589" s="17">
        <v>9.1303378473587396E-2</v>
      </c>
      <c r="U589" s="17">
        <v>3.0568764056396702E-2</v>
      </c>
      <c r="V589" s="17">
        <v>2.5928462149311899E-2</v>
      </c>
      <c r="W589" s="17">
        <v>0</v>
      </c>
      <c r="X589" s="17">
        <v>2.4840457568573501E-2</v>
      </c>
      <c r="Y589" s="17">
        <v>8.0226303375976193E-2</v>
      </c>
      <c r="Z589" s="17">
        <v>7.8312860778227106E-2</v>
      </c>
      <c r="AA589" s="17">
        <v>6.7366384010405497E-2</v>
      </c>
      <c r="AB589" s="17">
        <v>0</v>
      </c>
      <c r="AC589" s="17"/>
      <c r="AD589" s="17">
        <v>5.67553324652499E-2</v>
      </c>
      <c r="AE589" s="17">
        <v>6.6188408831183099E-2</v>
      </c>
      <c r="AF589" s="17">
        <v>2.81165302066167E-2</v>
      </c>
      <c r="AG589" s="17">
        <v>5.8217001817112098E-2</v>
      </c>
      <c r="AH589" s="17"/>
      <c r="AI589" s="17">
        <v>5.58017741627636E-2</v>
      </c>
      <c r="AJ589" s="17">
        <v>8.9342668949336304E-2</v>
      </c>
      <c r="AK589" s="17">
        <v>1.8398740387071202E-2</v>
      </c>
      <c r="AL589" s="17"/>
      <c r="AM589" s="17">
        <v>8.3331625953708202E-2</v>
      </c>
      <c r="AN589" s="17">
        <v>2.6592424876418601E-2</v>
      </c>
      <c r="AO589" s="17">
        <v>7.73884406463244E-2</v>
      </c>
      <c r="AP589" s="17"/>
      <c r="AQ589" s="17">
        <v>4.2739162276028801E-2</v>
      </c>
      <c r="AR589" s="17">
        <v>1.6004240475223998E-2</v>
      </c>
      <c r="AS589" s="17">
        <v>6.4504244358356305E-2</v>
      </c>
      <c r="AT589" s="17">
        <v>0.14978869037126399</v>
      </c>
      <c r="AU589" s="17">
        <v>0.23798572361978401</v>
      </c>
    </row>
    <row r="590" spans="2:47" x14ac:dyDescent="0.3">
      <c r="B590" t="s">
        <v>316</v>
      </c>
      <c r="C590" s="17">
        <v>0.18127700614578199</v>
      </c>
      <c r="D590" s="17">
        <v>0.24535191679391499</v>
      </c>
      <c r="E590" s="17">
        <v>0.11811679310567</v>
      </c>
      <c r="F590" s="17"/>
      <c r="G590" s="17">
        <v>0.15602710483457799</v>
      </c>
      <c r="H590" s="17">
        <v>0.237894153513101</v>
      </c>
      <c r="I590" s="17">
        <v>0.23198245502682099</v>
      </c>
      <c r="J590" s="17">
        <v>0.21581731385567199</v>
      </c>
      <c r="K590" s="17">
        <v>0.13407676180307099</v>
      </c>
      <c r="L590" s="17">
        <v>0.115989358148871</v>
      </c>
      <c r="M590" s="17"/>
      <c r="N590" s="17">
        <v>0.18134320149965799</v>
      </c>
      <c r="O590" s="17">
        <v>0.22892293209865999</v>
      </c>
      <c r="P590" s="17">
        <v>0.14280676585035201</v>
      </c>
      <c r="Q590" s="17">
        <v>0.15992078389262901</v>
      </c>
      <c r="R590" s="17"/>
      <c r="S590" s="17">
        <v>0.26071436085292898</v>
      </c>
      <c r="T590" s="17">
        <v>0.10150851605847599</v>
      </c>
      <c r="U590" s="17">
        <v>0.27289258847773001</v>
      </c>
      <c r="V590" s="17">
        <v>0.17584526980912499</v>
      </c>
      <c r="W590" s="17">
        <v>0.16933983312852499</v>
      </c>
      <c r="X590" s="17">
        <v>0.21565234205591599</v>
      </c>
      <c r="Y590" s="17">
        <v>0.124767526413346</v>
      </c>
      <c r="Z590" s="17">
        <v>0.201685513880656</v>
      </c>
      <c r="AA590" s="17">
        <v>0.13158560186476301</v>
      </c>
      <c r="AB590" s="17">
        <v>0.19943169287195101</v>
      </c>
      <c r="AC590" s="17"/>
      <c r="AD590" s="17">
        <v>0.14565499177156899</v>
      </c>
      <c r="AE590" s="17">
        <v>0.24479798504903999</v>
      </c>
      <c r="AF590" s="17">
        <v>0.193774990581461</v>
      </c>
      <c r="AG590" s="17">
        <v>0.111583352588124</v>
      </c>
      <c r="AH590" s="17"/>
      <c r="AI590" s="17">
        <v>0.192830201302297</v>
      </c>
      <c r="AJ590" s="17">
        <v>0.26896362254318701</v>
      </c>
      <c r="AK590" s="17">
        <v>0.13741531892008199</v>
      </c>
      <c r="AL590" s="17"/>
      <c r="AM590" s="17">
        <v>0.22769148133301001</v>
      </c>
      <c r="AN590" s="17">
        <v>0.15806657096930801</v>
      </c>
      <c r="AO590" s="17">
        <v>0.20510387097451299</v>
      </c>
      <c r="AP590" s="17"/>
      <c r="AQ590" s="17">
        <v>0.171623953404093</v>
      </c>
      <c r="AR590" s="17">
        <v>0.179869371655483</v>
      </c>
      <c r="AS590" s="17">
        <v>0.22561186202783301</v>
      </c>
      <c r="AT590" s="17">
        <v>0.24188040598514399</v>
      </c>
      <c r="AU590" s="17">
        <v>0.14048494178740101</v>
      </c>
    </row>
    <row r="591" spans="2:47" x14ac:dyDescent="0.3">
      <c r="B591" t="s">
        <v>317</v>
      </c>
      <c r="C591" s="17">
        <v>0.283175280938188</v>
      </c>
      <c r="D591" s="17">
        <v>0.27394475328620899</v>
      </c>
      <c r="E591" s="17">
        <v>0.29227403873705798</v>
      </c>
      <c r="F591" s="17"/>
      <c r="G591" s="17">
        <v>0.376818529682657</v>
      </c>
      <c r="H591" s="17">
        <v>0.199276161168326</v>
      </c>
      <c r="I591" s="17">
        <v>0.33063690765037901</v>
      </c>
      <c r="J591" s="17">
        <v>0.26641111336354201</v>
      </c>
      <c r="K591" s="17">
        <v>0.18021272425212201</v>
      </c>
      <c r="L591" s="17">
        <v>0.32835155850491199</v>
      </c>
      <c r="M591" s="17"/>
      <c r="N591" s="17">
        <v>0.26487177128778</v>
      </c>
      <c r="O591" s="17">
        <v>0.29868805854226099</v>
      </c>
      <c r="P591" s="17">
        <v>0.24174023471121101</v>
      </c>
      <c r="Q591" s="17">
        <v>0.334226016216154</v>
      </c>
      <c r="R591" s="17"/>
      <c r="S591" s="17">
        <v>0.36862793405818101</v>
      </c>
      <c r="T591" s="17">
        <v>0.34198177640569999</v>
      </c>
      <c r="U591" s="17">
        <v>0.25272368355930303</v>
      </c>
      <c r="V591" s="17">
        <v>0.16405732403044199</v>
      </c>
      <c r="W591" s="17">
        <v>0.41611735065459599</v>
      </c>
      <c r="X591" s="17">
        <v>0.21753125886891</v>
      </c>
      <c r="Y591" s="17">
        <v>0.210296677246437</v>
      </c>
      <c r="Z591" s="17">
        <v>0.19857485941931799</v>
      </c>
      <c r="AA591" s="17">
        <v>0.34222474346952497</v>
      </c>
      <c r="AB591" s="17">
        <v>0.130078255166997</v>
      </c>
      <c r="AC591" s="17"/>
      <c r="AD591" s="17">
        <v>0.30537508940730601</v>
      </c>
      <c r="AE591" s="17">
        <v>0.272322973129837</v>
      </c>
      <c r="AF591" s="17">
        <v>0.25864525094214702</v>
      </c>
      <c r="AG591" s="17">
        <v>0.29872146376006098</v>
      </c>
      <c r="AH591" s="17"/>
      <c r="AI591" s="17">
        <v>0.28656822873705001</v>
      </c>
      <c r="AJ591" s="17">
        <v>0.28092842466074103</v>
      </c>
      <c r="AK591" s="17">
        <v>0.26005237477572701</v>
      </c>
      <c r="AL591" s="17"/>
      <c r="AM591" s="17">
        <v>0.272246557802447</v>
      </c>
      <c r="AN591" s="17">
        <v>0.295498017647219</v>
      </c>
      <c r="AO591" s="17">
        <v>0.27759647593815101</v>
      </c>
      <c r="AP591" s="17"/>
      <c r="AQ591" s="17">
        <v>0.29596486368854702</v>
      </c>
      <c r="AR591" s="17">
        <v>0.30225292362026901</v>
      </c>
      <c r="AS591" s="17">
        <v>0.223641950028482</v>
      </c>
      <c r="AT591" s="17">
        <v>0.261651434090173</v>
      </c>
      <c r="AU591" s="17">
        <v>0.27061930421319202</v>
      </c>
    </row>
    <row r="592" spans="2:47" x14ac:dyDescent="0.3">
      <c r="B592" t="s">
        <v>318</v>
      </c>
      <c r="C592" s="17">
        <v>0.27854282502513</v>
      </c>
      <c r="D592" s="17">
        <v>0.25732785137630299</v>
      </c>
      <c r="E592" s="17">
        <v>0.29945494556882502</v>
      </c>
      <c r="F592" s="17"/>
      <c r="G592" s="17">
        <v>0.29966996259904499</v>
      </c>
      <c r="H592" s="17">
        <v>0.27932378973952399</v>
      </c>
      <c r="I592" s="17">
        <v>0.16211207074463699</v>
      </c>
      <c r="J592" s="17">
        <v>0.26219626562687898</v>
      </c>
      <c r="K592" s="17">
        <v>0.43420466636743399</v>
      </c>
      <c r="L592" s="17">
        <v>0.27431470726610802</v>
      </c>
      <c r="M592" s="17"/>
      <c r="N592" s="17">
        <v>0.27637753724993902</v>
      </c>
      <c r="O592" s="17">
        <v>0.25689424249157899</v>
      </c>
      <c r="P592" s="17">
        <v>0.36363586966846401</v>
      </c>
      <c r="Q592" s="17">
        <v>0.22636248661192501</v>
      </c>
      <c r="R592" s="17"/>
      <c r="S592" s="17">
        <v>0.131928677003677</v>
      </c>
      <c r="T592" s="17">
        <v>0.26774257286622699</v>
      </c>
      <c r="U592" s="17">
        <v>0.193995381139942</v>
      </c>
      <c r="V592" s="17">
        <v>0.368854667309156</v>
      </c>
      <c r="W592" s="17">
        <v>0.194340799651951</v>
      </c>
      <c r="X592" s="17">
        <v>0.38208106510456802</v>
      </c>
      <c r="Y592" s="17">
        <v>0.32370748570744201</v>
      </c>
      <c r="Z592" s="17">
        <v>0.39358458341989899</v>
      </c>
      <c r="AA592" s="17">
        <v>0.35520262479282</v>
      </c>
      <c r="AB592" s="17">
        <v>0.324655693503833</v>
      </c>
      <c r="AC592" s="17"/>
      <c r="AD592" s="17">
        <v>0.29987111675866202</v>
      </c>
      <c r="AE592" s="17">
        <v>0.29271923282456402</v>
      </c>
      <c r="AF592" s="17">
        <v>0.26401684887495702</v>
      </c>
      <c r="AG592" s="17">
        <v>0.26795085049599499</v>
      </c>
      <c r="AH592" s="17"/>
      <c r="AI592" s="17">
        <v>0.29784337201873501</v>
      </c>
      <c r="AJ592" s="17">
        <v>0.23244551972317901</v>
      </c>
      <c r="AK592" s="17">
        <v>0.293013392424613</v>
      </c>
      <c r="AL592" s="17"/>
      <c r="AM592" s="17">
        <v>0.27508018623160002</v>
      </c>
      <c r="AN592" s="17">
        <v>0.33883542827778401</v>
      </c>
      <c r="AO592" s="17">
        <v>0.224816273994974</v>
      </c>
      <c r="AP592" s="17"/>
      <c r="AQ592" s="17">
        <v>0.26205706580760302</v>
      </c>
      <c r="AR592" s="17">
        <v>0.30272526463532801</v>
      </c>
      <c r="AS592" s="17">
        <v>0.31225017186952603</v>
      </c>
      <c r="AT592" s="17">
        <v>0.15970843920543501</v>
      </c>
      <c r="AU592" s="17">
        <v>0.28544678574871601</v>
      </c>
    </row>
    <row r="593" spans="2:47" x14ac:dyDescent="0.3">
      <c r="B593" t="s">
        <v>319</v>
      </c>
      <c r="C593" s="17">
        <v>0.145754535136431</v>
      </c>
      <c r="D593" s="17">
        <v>0.11811986007941799</v>
      </c>
      <c r="E593" s="17">
        <v>0.172994713019473</v>
      </c>
      <c r="F593" s="17"/>
      <c r="G593" s="17">
        <v>8.9027463996327702E-2</v>
      </c>
      <c r="H593" s="17">
        <v>8.0092721117193205E-2</v>
      </c>
      <c r="I593" s="17">
        <v>0.151427755503446</v>
      </c>
      <c r="J593" s="17">
        <v>0.179659292069553</v>
      </c>
      <c r="K593" s="17">
        <v>0.18780903456613299</v>
      </c>
      <c r="L593" s="17">
        <v>0.16889466841582801</v>
      </c>
      <c r="M593" s="17"/>
      <c r="N593" s="17">
        <v>0.13718110995569499</v>
      </c>
      <c r="O593" s="17">
        <v>0.11301421914705199</v>
      </c>
      <c r="P593" s="17">
        <v>0.13804591877490999</v>
      </c>
      <c r="Q593" s="17">
        <v>0.18873297033580699</v>
      </c>
      <c r="R593" s="17"/>
      <c r="S593" s="17">
        <v>0.121062109461994</v>
      </c>
      <c r="T593" s="17">
        <v>0.139835071958855</v>
      </c>
      <c r="U593" s="17">
        <v>0.20816774284381301</v>
      </c>
      <c r="V593" s="17">
        <v>0.21488064281043501</v>
      </c>
      <c r="W593" s="17">
        <v>0.13316285733084501</v>
      </c>
      <c r="X593" s="17">
        <v>7.5246632714105893E-2</v>
      </c>
      <c r="Y593" s="17">
        <v>0.19877631058064399</v>
      </c>
      <c r="Z593" s="17">
        <v>4.07370292364908E-2</v>
      </c>
      <c r="AA593" s="17">
        <v>8.7999381153006304E-2</v>
      </c>
      <c r="AB593" s="17">
        <v>0.23851228804746899</v>
      </c>
      <c r="AC593" s="17"/>
      <c r="AD593" s="17">
        <v>0.179314344769853</v>
      </c>
      <c r="AE593" s="17">
        <v>9.0085871898933106E-2</v>
      </c>
      <c r="AF593" s="17">
        <v>0.242035385980018</v>
      </c>
      <c r="AG593" s="17">
        <v>0.13487088469612599</v>
      </c>
      <c r="AH593" s="17"/>
      <c r="AI593" s="17">
        <v>0.15614425716626901</v>
      </c>
      <c r="AJ593" s="17">
        <v>8.4842413488212906E-2</v>
      </c>
      <c r="AK593" s="17">
        <v>0.28234436138630398</v>
      </c>
      <c r="AL593" s="17"/>
      <c r="AM593" s="17">
        <v>5.6724224648354298E-2</v>
      </c>
      <c r="AN593" s="17">
        <v>0.15350810331064599</v>
      </c>
      <c r="AO593" s="17">
        <v>0.192678621300303</v>
      </c>
      <c r="AP593" s="17"/>
      <c r="AQ593" s="17">
        <v>0.15941723553724901</v>
      </c>
      <c r="AR593" s="17">
        <v>0.17533141151387799</v>
      </c>
      <c r="AS593" s="17">
        <v>0.13124597958601</v>
      </c>
      <c r="AT593" s="17">
        <v>0.105435846543306</v>
      </c>
      <c r="AU593" s="17">
        <v>6.5463244630907594E-2</v>
      </c>
    </row>
    <row r="594" spans="2:47" x14ac:dyDescent="0.3">
      <c r="B594" t="s">
        <v>94</v>
      </c>
      <c r="C594" s="17">
        <v>5.3972967881156499E-2</v>
      </c>
      <c r="D594" s="17">
        <v>2.7331573438770101E-2</v>
      </c>
      <c r="E594" s="17">
        <v>8.0234044668406196E-2</v>
      </c>
      <c r="F594" s="17"/>
      <c r="G594" s="17">
        <v>1.8754997330333201E-2</v>
      </c>
      <c r="H594" s="17">
        <v>5.4844262452838598E-2</v>
      </c>
      <c r="I594" s="17">
        <v>6.30312168451337E-2</v>
      </c>
      <c r="J594" s="17">
        <v>6.5514327304603298E-2</v>
      </c>
      <c r="K594" s="17">
        <v>5.12030414962691E-2</v>
      </c>
      <c r="L594" s="17">
        <v>5.9875617272379097E-2</v>
      </c>
      <c r="M594" s="17"/>
      <c r="N594" s="17">
        <v>6.3408231094464806E-2</v>
      </c>
      <c r="O594" s="17">
        <v>4.0632322270774103E-2</v>
      </c>
      <c r="P594" s="17">
        <v>3.8933659431136101E-2</v>
      </c>
      <c r="Q594" s="17">
        <v>7.4834483908591903E-2</v>
      </c>
      <c r="R594" s="17"/>
      <c r="S594" s="17">
        <v>2.2754043821220499E-2</v>
      </c>
      <c r="T594" s="17">
        <v>5.7628684237154101E-2</v>
      </c>
      <c r="U594" s="17">
        <v>4.1651839922816299E-2</v>
      </c>
      <c r="V594" s="17">
        <v>5.0433633891530098E-2</v>
      </c>
      <c r="W594" s="17">
        <v>8.7039159234082702E-2</v>
      </c>
      <c r="X594" s="17">
        <v>8.4648243687927602E-2</v>
      </c>
      <c r="Y594" s="17">
        <v>6.2225696676154602E-2</v>
      </c>
      <c r="Z594" s="17">
        <v>8.7105153265409296E-2</v>
      </c>
      <c r="AA594" s="17">
        <v>1.56212647094797E-2</v>
      </c>
      <c r="AB594" s="17">
        <v>0.10732207040975</v>
      </c>
      <c r="AC594" s="17"/>
      <c r="AD594" s="17">
        <v>1.30291248273601E-2</v>
      </c>
      <c r="AE594" s="17">
        <v>3.3885528266442699E-2</v>
      </c>
      <c r="AF594" s="17">
        <v>1.3410993414800501E-2</v>
      </c>
      <c r="AG594" s="17">
        <v>0.128656446642581</v>
      </c>
      <c r="AH594" s="17"/>
      <c r="AI594" s="17">
        <v>1.08121666128856E-2</v>
      </c>
      <c r="AJ594" s="17">
        <v>4.3477350635344102E-2</v>
      </c>
      <c r="AK594" s="17">
        <v>8.7758121062025008E-3</v>
      </c>
      <c r="AL594" s="17"/>
      <c r="AM594" s="17">
        <v>8.4925924030880298E-2</v>
      </c>
      <c r="AN594" s="17">
        <v>2.7499454918623701E-2</v>
      </c>
      <c r="AO594" s="17">
        <v>2.2416317145734201E-2</v>
      </c>
      <c r="AP594" s="17"/>
      <c r="AQ594" s="17">
        <v>6.8197719286479497E-2</v>
      </c>
      <c r="AR594" s="17">
        <v>2.3816788099818399E-2</v>
      </c>
      <c r="AS594" s="17">
        <v>4.2745792129792098E-2</v>
      </c>
      <c r="AT594" s="17">
        <v>8.1535183804676906E-2</v>
      </c>
      <c r="AU594" s="17">
        <v>0</v>
      </c>
    </row>
    <row r="595" spans="2:47" x14ac:dyDescent="0.3">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row>
    <row r="596" spans="2:47" x14ac:dyDescent="0.3">
      <c r="B596" s="6" t="s">
        <v>329</v>
      </c>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row>
    <row r="597" spans="2:47" x14ac:dyDescent="0.3">
      <c r="B597" s="24" t="s">
        <v>471</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row>
    <row r="598" spans="2:47" x14ac:dyDescent="0.3">
      <c r="B598" t="s">
        <v>321</v>
      </c>
      <c r="C598" s="17">
        <v>0.55615473474491794</v>
      </c>
      <c r="D598" s="17">
        <v>0.56378157461422496</v>
      </c>
      <c r="E598" s="17">
        <v>0.55018033707212399</v>
      </c>
      <c r="F598" s="17"/>
      <c r="G598" s="17">
        <v>0.42459269193386801</v>
      </c>
      <c r="H598" s="17">
        <v>0.54108251648225603</v>
      </c>
      <c r="I598" s="17">
        <v>0.56144553096213101</v>
      </c>
      <c r="J598" s="17">
        <v>0.63922542876973698</v>
      </c>
      <c r="K598" s="17">
        <v>0.51737122502926303</v>
      </c>
      <c r="L598" s="17">
        <v>0.60441126869130601</v>
      </c>
      <c r="M598" s="17"/>
      <c r="N598" s="17">
        <v>0.57507747921629904</v>
      </c>
      <c r="O598" s="17">
        <v>0.62186863238700996</v>
      </c>
      <c r="P598" s="17">
        <v>0.53276289574984903</v>
      </c>
      <c r="Q598" s="17">
        <v>0.48927844415712701</v>
      </c>
      <c r="R598" s="17"/>
      <c r="S598" s="17">
        <v>0.64653221450798404</v>
      </c>
      <c r="T598" s="17">
        <v>0.48123051269122502</v>
      </c>
      <c r="U598" s="17">
        <v>0.67640581010073797</v>
      </c>
      <c r="V598" s="17">
        <v>0.58882646400434702</v>
      </c>
      <c r="W598" s="17">
        <v>0.74711124744255197</v>
      </c>
      <c r="X598" s="17">
        <v>0.36256559276999401</v>
      </c>
      <c r="Y598" s="17">
        <v>0.56272363357594801</v>
      </c>
      <c r="Z598" s="17">
        <v>0.53871750975794797</v>
      </c>
      <c r="AA598" s="17">
        <v>0.46430921818388099</v>
      </c>
      <c r="AB598" s="17">
        <v>0.64798429783872502</v>
      </c>
      <c r="AC598" s="17"/>
      <c r="AD598" s="17">
        <v>0.60741002456557702</v>
      </c>
      <c r="AE598" s="17">
        <v>0.51421576512751299</v>
      </c>
      <c r="AF598" s="17">
        <v>0.66439053609163401</v>
      </c>
      <c r="AG598" s="17">
        <v>0.532310293432529</v>
      </c>
      <c r="AH598" s="17"/>
      <c r="AI598" s="17">
        <v>0.620532152730636</v>
      </c>
      <c r="AJ598" s="17">
        <v>0.49995565238981099</v>
      </c>
      <c r="AK598" s="17">
        <v>0.630022622734982</v>
      </c>
      <c r="AL598" s="17"/>
      <c r="AM598" s="17">
        <v>0.491354653307773</v>
      </c>
      <c r="AN598" s="17">
        <v>0.54893671254713605</v>
      </c>
      <c r="AO598" s="17">
        <v>0.61135156053204098</v>
      </c>
      <c r="AP598" s="17"/>
      <c r="AQ598" s="17">
        <v>0.60302307744837402</v>
      </c>
      <c r="AR598" s="17">
        <v>0.56945112911394702</v>
      </c>
      <c r="AS598" s="17">
        <v>0.52873019457331605</v>
      </c>
      <c r="AT598" s="17">
        <v>0.58632329440269904</v>
      </c>
      <c r="AU598" s="17">
        <v>0.41940239532066098</v>
      </c>
    </row>
    <row r="599" spans="2:47" x14ac:dyDescent="0.3">
      <c r="B599" t="s">
        <v>322</v>
      </c>
      <c r="C599" s="17">
        <v>0.55280870492247802</v>
      </c>
      <c r="D599" s="17">
        <v>0.57789833564186599</v>
      </c>
      <c r="E599" s="17">
        <v>0.53315503001258002</v>
      </c>
      <c r="F599" s="17"/>
      <c r="G599" s="17">
        <v>0.37621737826927198</v>
      </c>
      <c r="H599" s="17">
        <v>0.65425895908086196</v>
      </c>
      <c r="I599" s="17">
        <v>0.63141243570615102</v>
      </c>
      <c r="J599" s="17">
        <v>0.50961910165583502</v>
      </c>
      <c r="K599" s="17">
        <v>0.56635269352698303</v>
      </c>
      <c r="L599" s="17">
        <v>0.55990212071616097</v>
      </c>
      <c r="M599" s="17"/>
      <c r="N599" s="17">
        <v>0.68771765255887696</v>
      </c>
      <c r="O599" s="17">
        <v>0.51876018729181095</v>
      </c>
      <c r="P599" s="17">
        <v>0.453345259106753</v>
      </c>
      <c r="Q599" s="17">
        <v>0.52764255333751398</v>
      </c>
      <c r="R599" s="17"/>
      <c r="S599" s="17">
        <v>0.54187120962467505</v>
      </c>
      <c r="T599" s="17">
        <v>0.58591169217125405</v>
      </c>
      <c r="U599" s="17">
        <v>0.47458311451465302</v>
      </c>
      <c r="V599" s="17">
        <v>0.65161930427607695</v>
      </c>
      <c r="W599" s="17">
        <v>0.42010556928907899</v>
      </c>
      <c r="X599" s="17">
        <v>0.57021804140818499</v>
      </c>
      <c r="Y599" s="17">
        <v>0.64030071402784805</v>
      </c>
      <c r="Z599" s="17">
        <v>0.22147390398939601</v>
      </c>
      <c r="AA599" s="17">
        <v>0.54470442558281995</v>
      </c>
      <c r="AB599" s="17">
        <v>0.53428981792727503</v>
      </c>
      <c r="AC599" s="17"/>
      <c r="AD599" s="17">
        <v>0.65209756049023604</v>
      </c>
      <c r="AE599" s="17">
        <v>0.57550804885179196</v>
      </c>
      <c r="AF599" s="17">
        <v>0.68928818253935498</v>
      </c>
      <c r="AG599" s="17">
        <v>0.52795902683243001</v>
      </c>
      <c r="AH599" s="17"/>
      <c r="AI599" s="17">
        <v>0.641322929355152</v>
      </c>
      <c r="AJ599" s="17">
        <v>0.60025313221388998</v>
      </c>
      <c r="AK599" s="17">
        <v>0.59930722469515696</v>
      </c>
      <c r="AL599" s="17"/>
      <c r="AM599" s="17">
        <v>0.485823449299781</v>
      </c>
      <c r="AN599" s="17">
        <v>0.59304293352909399</v>
      </c>
      <c r="AO599" s="17">
        <v>0.55731347400924303</v>
      </c>
      <c r="AP599" s="17"/>
      <c r="AQ599" s="17">
        <v>0.53882003360823105</v>
      </c>
      <c r="AR599" s="17">
        <v>0.520432690096575</v>
      </c>
      <c r="AS599" s="17">
        <v>0.64251810071111204</v>
      </c>
      <c r="AT599" s="17">
        <v>0.73482155553574402</v>
      </c>
      <c r="AU599" s="17">
        <v>0.676616757000297</v>
      </c>
    </row>
    <row r="600" spans="2:47" x14ac:dyDescent="0.3">
      <c r="B600" t="s">
        <v>323</v>
      </c>
      <c r="C600" s="17">
        <v>0.44784257426558599</v>
      </c>
      <c r="D600" s="17">
        <v>0.48622143175564603</v>
      </c>
      <c r="E600" s="17">
        <v>0.41777893574658498</v>
      </c>
      <c r="F600" s="17"/>
      <c r="G600" s="17">
        <v>0.45969831437653602</v>
      </c>
      <c r="H600" s="17">
        <v>0.51323755360972301</v>
      </c>
      <c r="I600" s="17">
        <v>0.38947111251912098</v>
      </c>
      <c r="J600" s="17">
        <v>0.35784531127391001</v>
      </c>
      <c r="K600" s="17">
        <v>0.40640869110843603</v>
      </c>
      <c r="L600" s="17">
        <v>0.547647074533259</v>
      </c>
      <c r="M600" s="17"/>
      <c r="N600" s="17">
        <v>0.41886532845072499</v>
      </c>
      <c r="O600" s="17">
        <v>0.407446519587635</v>
      </c>
      <c r="P600" s="17">
        <v>0.50251040857453799</v>
      </c>
      <c r="Q600" s="17">
        <v>0.42621500965722903</v>
      </c>
      <c r="R600" s="17"/>
      <c r="S600" s="17">
        <v>0.47770964932674898</v>
      </c>
      <c r="T600" s="17">
        <v>0.38361799488605097</v>
      </c>
      <c r="U600" s="17">
        <v>0.37821429581055099</v>
      </c>
      <c r="V600" s="17">
        <v>0.49740352539030802</v>
      </c>
      <c r="W600" s="17">
        <v>0.58186499217948795</v>
      </c>
      <c r="X600" s="17">
        <v>0.40605278956822799</v>
      </c>
      <c r="Y600" s="17">
        <v>0.34483018557277301</v>
      </c>
      <c r="Z600" s="17">
        <v>0.53414355539133096</v>
      </c>
      <c r="AA600" s="17">
        <v>0.41264912951743199</v>
      </c>
      <c r="AB600" s="17">
        <v>0.65053458572776401</v>
      </c>
      <c r="AC600" s="17"/>
      <c r="AD600" s="17">
        <v>0.53196036842846794</v>
      </c>
      <c r="AE600" s="17">
        <v>0.43603849468582401</v>
      </c>
      <c r="AF600" s="17">
        <v>0.46982043133207302</v>
      </c>
      <c r="AG600" s="17">
        <v>0.30607710881315497</v>
      </c>
      <c r="AH600" s="17"/>
      <c r="AI600" s="17">
        <v>0.4309443901619</v>
      </c>
      <c r="AJ600" s="17">
        <v>0.42516340953756199</v>
      </c>
      <c r="AK600" s="17">
        <v>0.567855608300043</v>
      </c>
      <c r="AL600" s="17"/>
      <c r="AM600" s="17">
        <v>0.29290413610237598</v>
      </c>
      <c r="AN600" s="17">
        <v>0.47611762020313397</v>
      </c>
      <c r="AO600" s="17">
        <v>0.52668270757416302</v>
      </c>
      <c r="AP600" s="17"/>
      <c r="AQ600" s="17">
        <v>0.493255185638451</v>
      </c>
      <c r="AR600" s="17">
        <v>0.41792292820587401</v>
      </c>
      <c r="AS600" s="17">
        <v>0.43668393699638502</v>
      </c>
      <c r="AT600" s="17">
        <v>0.73585067310020202</v>
      </c>
      <c r="AU600" s="17">
        <v>0.25721436167963602</v>
      </c>
    </row>
    <row r="601" spans="2:47" x14ac:dyDescent="0.3">
      <c r="B601" t="s">
        <v>325</v>
      </c>
      <c r="C601" s="17">
        <v>0.41525731056431803</v>
      </c>
      <c r="D601" s="17">
        <v>0.42268239647064998</v>
      </c>
      <c r="E601" s="17">
        <v>0.40944095454803198</v>
      </c>
      <c r="F601" s="17"/>
      <c r="G601" s="17">
        <v>0.53085389762132895</v>
      </c>
      <c r="H601" s="17">
        <v>0.41876287555404801</v>
      </c>
      <c r="I601" s="17">
        <v>0.30860683282509899</v>
      </c>
      <c r="J601" s="17">
        <v>0.56064551902444804</v>
      </c>
      <c r="K601" s="17">
        <v>0.35962724784586803</v>
      </c>
      <c r="L601" s="17">
        <v>0.35598005414723899</v>
      </c>
      <c r="M601" s="17"/>
      <c r="N601" s="17">
        <v>0.41917668745991699</v>
      </c>
      <c r="O601" s="17">
        <v>0.43296966363921402</v>
      </c>
      <c r="P601" s="17">
        <v>0.40681110744946902</v>
      </c>
      <c r="Q601" s="17">
        <v>0.38832046310224599</v>
      </c>
      <c r="R601" s="17"/>
      <c r="S601" s="17">
        <v>0.26929874814163601</v>
      </c>
      <c r="T601" s="17">
        <v>0.37461153771453898</v>
      </c>
      <c r="U601" s="17">
        <v>0.36543954216389002</v>
      </c>
      <c r="V601" s="17">
        <v>0.58113720790696599</v>
      </c>
      <c r="W601" s="17">
        <v>0.49276128711328798</v>
      </c>
      <c r="X601" s="17">
        <v>0.38368809010265797</v>
      </c>
      <c r="Y601" s="17">
        <v>0.421696644671674</v>
      </c>
      <c r="Z601" s="17">
        <v>0.32034320072208999</v>
      </c>
      <c r="AA601" s="17">
        <v>0.41384255998935499</v>
      </c>
      <c r="AB601" s="17">
        <v>0.44920181433761303</v>
      </c>
      <c r="AC601" s="17"/>
      <c r="AD601" s="17">
        <v>0.342688737461676</v>
      </c>
      <c r="AE601" s="17">
        <v>0.45966464848538402</v>
      </c>
      <c r="AF601" s="17">
        <v>0.46267520705120302</v>
      </c>
      <c r="AG601" s="17">
        <v>0.51749137893581498</v>
      </c>
      <c r="AH601" s="17"/>
      <c r="AI601" s="17">
        <v>0.33732099862659598</v>
      </c>
      <c r="AJ601" s="17">
        <v>0.489297158142111</v>
      </c>
      <c r="AK601" s="17">
        <v>0.406583859257651</v>
      </c>
      <c r="AL601" s="17"/>
      <c r="AM601" s="17">
        <v>0.464875932283555</v>
      </c>
      <c r="AN601" s="17">
        <v>0.447045549330504</v>
      </c>
      <c r="AO601" s="17">
        <v>0.340968949413745</v>
      </c>
      <c r="AP601" s="17"/>
      <c r="AQ601" s="17">
        <v>0.36667726326112599</v>
      </c>
      <c r="AR601" s="17">
        <v>0.53513101564710397</v>
      </c>
      <c r="AS601" s="17">
        <v>0.46079331856914302</v>
      </c>
      <c r="AT601" s="17">
        <v>0.23180030047132999</v>
      </c>
      <c r="AU601" s="17">
        <v>0</v>
      </c>
    </row>
    <row r="602" spans="2:47" x14ac:dyDescent="0.3">
      <c r="B602" t="s">
        <v>324</v>
      </c>
      <c r="C602" s="17">
        <v>0.40900934897165497</v>
      </c>
      <c r="D602" s="17">
        <v>0.40211373449149301</v>
      </c>
      <c r="E602" s="17">
        <v>0.41441094960949698</v>
      </c>
      <c r="F602" s="17"/>
      <c r="G602" s="17">
        <v>0.33119342077123898</v>
      </c>
      <c r="H602" s="17">
        <v>0.16588055750498801</v>
      </c>
      <c r="I602" s="17">
        <v>0.44009070557740498</v>
      </c>
      <c r="J602" s="17">
        <v>0.40201693507591302</v>
      </c>
      <c r="K602" s="17">
        <v>0.55743158479513699</v>
      </c>
      <c r="L602" s="17">
        <v>0.44148775704406301</v>
      </c>
      <c r="M602" s="17"/>
      <c r="N602" s="17">
        <v>0.37713214332608302</v>
      </c>
      <c r="O602" s="17">
        <v>0.34685402405836302</v>
      </c>
      <c r="P602" s="17">
        <v>0.420007010367346</v>
      </c>
      <c r="Q602" s="17">
        <v>0.499579751480138</v>
      </c>
      <c r="R602" s="17"/>
      <c r="S602" s="17">
        <v>0.34365074200101903</v>
      </c>
      <c r="T602" s="17">
        <v>0.34344817984444298</v>
      </c>
      <c r="U602" s="17">
        <v>0.53110084440470195</v>
      </c>
      <c r="V602" s="17">
        <v>0.46112267920030398</v>
      </c>
      <c r="W602" s="17">
        <v>0.491373160974448</v>
      </c>
      <c r="X602" s="17">
        <v>0.483753642465518</v>
      </c>
      <c r="Y602" s="17">
        <v>0.44238666931043602</v>
      </c>
      <c r="Z602" s="17">
        <v>0.19238219900946801</v>
      </c>
      <c r="AA602" s="17">
        <v>0.24775241926002101</v>
      </c>
      <c r="AB602" s="17">
        <v>0.56789533947868298</v>
      </c>
      <c r="AC602" s="17"/>
      <c r="AD602" s="17">
        <v>0.36735561702909603</v>
      </c>
      <c r="AE602" s="17">
        <v>0.35891732968269902</v>
      </c>
      <c r="AF602" s="17">
        <v>0.61025845700348302</v>
      </c>
      <c r="AG602" s="17">
        <v>0.30030972541839601</v>
      </c>
      <c r="AH602" s="17"/>
      <c r="AI602" s="17">
        <v>0.412084493057777</v>
      </c>
      <c r="AJ602" s="17">
        <v>0.32852214732542001</v>
      </c>
      <c r="AK602" s="17">
        <v>0.59444975864977501</v>
      </c>
      <c r="AL602" s="17"/>
      <c r="AM602" s="17">
        <v>0.24853101568934899</v>
      </c>
      <c r="AN602" s="17">
        <v>0.41141597624639198</v>
      </c>
      <c r="AO602" s="17">
        <v>0.48147287861999899</v>
      </c>
      <c r="AP602" s="17"/>
      <c r="AQ602" s="17">
        <v>0.49378136435930298</v>
      </c>
      <c r="AR602" s="17">
        <v>0.41906960363741602</v>
      </c>
      <c r="AS602" s="17">
        <v>0.33173062563246802</v>
      </c>
      <c r="AT602" s="17">
        <v>0.23847934124139999</v>
      </c>
      <c r="AU602" s="17">
        <v>0</v>
      </c>
    </row>
    <row r="603" spans="2:47" x14ac:dyDescent="0.3">
      <c r="B603" t="s">
        <v>326</v>
      </c>
      <c r="C603" s="17">
        <v>0.29700209331688299</v>
      </c>
      <c r="D603" s="17">
        <v>0.23249292065511401</v>
      </c>
      <c r="E603" s="17">
        <v>0.34753461499409899</v>
      </c>
      <c r="F603" s="17"/>
      <c r="G603" s="17">
        <v>0.33263384596647699</v>
      </c>
      <c r="H603" s="17">
        <v>0.306178919651519</v>
      </c>
      <c r="I603" s="17">
        <v>0.29604046779931797</v>
      </c>
      <c r="J603" s="17">
        <v>0.30629901216530198</v>
      </c>
      <c r="K603" s="17">
        <v>0.32586236527951501</v>
      </c>
      <c r="L603" s="17">
        <v>0.23855572432342001</v>
      </c>
      <c r="M603" s="17"/>
      <c r="N603" s="17">
        <v>0.33793848631242401</v>
      </c>
      <c r="O603" s="17">
        <v>0.30407630973705801</v>
      </c>
      <c r="P603" s="17">
        <v>0.349234816239338</v>
      </c>
      <c r="Q603" s="17">
        <v>0.16420903161691</v>
      </c>
      <c r="R603" s="17"/>
      <c r="S603" s="17">
        <v>0.29659253320108098</v>
      </c>
      <c r="T603" s="17">
        <v>0.24470466556855699</v>
      </c>
      <c r="U603" s="17">
        <v>0.38694269916593999</v>
      </c>
      <c r="V603" s="17">
        <v>0.15152071442718501</v>
      </c>
      <c r="W603" s="17">
        <v>0.33730209606103201</v>
      </c>
      <c r="X603" s="17">
        <v>0.40166590139161301</v>
      </c>
      <c r="Y603" s="17">
        <v>0.34463838380148298</v>
      </c>
      <c r="Z603" s="17">
        <v>0.21668093862333601</v>
      </c>
      <c r="AA603" s="17">
        <v>0.37993500142403402</v>
      </c>
      <c r="AB603" s="17">
        <v>0.26689303001201498</v>
      </c>
      <c r="AC603" s="17"/>
      <c r="AD603" s="17">
        <v>0.32081188891943102</v>
      </c>
      <c r="AE603" s="17">
        <v>0.31193590525855402</v>
      </c>
      <c r="AF603" s="17">
        <v>0.35481290589729603</v>
      </c>
      <c r="AG603" s="17">
        <v>0.228920850110404</v>
      </c>
      <c r="AH603" s="17"/>
      <c r="AI603" s="17">
        <v>0.36881108434731402</v>
      </c>
      <c r="AJ603" s="17">
        <v>0.354481986127891</v>
      </c>
      <c r="AK603" s="17">
        <v>0.30080145685555898</v>
      </c>
      <c r="AL603" s="17"/>
      <c r="AM603" s="17">
        <v>0.30809378327177001</v>
      </c>
      <c r="AN603" s="17">
        <v>0.30399950400986803</v>
      </c>
      <c r="AO603" s="17">
        <v>0.27179880751638003</v>
      </c>
      <c r="AP603" s="17"/>
      <c r="AQ603" s="17">
        <v>0.28022537992412599</v>
      </c>
      <c r="AR603" s="17">
        <v>0.32279548583221401</v>
      </c>
      <c r="AS603" s="17">
        <v>0.31451430813431502</v>
      </c>
      <c r="AT603" s="17">
        <v>0.23677120089478301</v>
      </c>
      <c r="AU603" s="17">
        <v>0.44376715003991202</v>
      </c>
    </row>
    <row r="604" spans="2:47" x14ac:dyDescent="0.3">
      <c r="B604" t="s">
        <v>327</v>
      </c>
      <c r="C604" s="17">
        <v>0.27818895547810302</v>
      </c>
      <c r="D604" s="17">
        <v>0.31901463752318199</v>
      </c>
      <c r="E604" s="17">
        <v>0.246208624963761</v>
      </c>
      <c r="F604" s="17"/>
      <c r="G604" s="17">
        <v>0.41227140757758401</v>
      </c>
      <c r="H604" s="17">
        <v>0.138051109076751</v>
      </c>
      <c r="I604" s="17">
        <v>0.300030948022388</v>
      </c>
      <c r="J604" s="17">
        <v>0.28935345167411602</v>
      </c>
      <c r="K604" s="17">
        <v>0.17894963685360099</v>
      </c>
      <c r="L604" s="17">
        <v>0.36092302572003099</v>
      </c>
      <c r="M604" s="17"/>
      <c r="N604" s="17">
        <v>0.27990900273408498</v>
      </c>
      <c r="O604" s="17">
        <v>0.213693444950146</v>
      </c>
      <c r="P604" s="17">
        <v>0.26658767778985998</v>
      </c>
      <c r="Q604" s="17">
        <v>0.35265476261981599</v>
      </c>
      <c r="R604" s="17"/>
      <c r="S604" s="17">
        <v>0.26638717315407501</v>
      </c>
      <c r="T604" s="17">
        <v>0.15141272879675399</v>
      </c>
      <c r="U604" s="17">
        <v>0.29066515523017999</v>
      </c>
      <c r="V604" s="17">
        <v>0.30947503166515899</v>
      </c>
      <c r="W604" s="17">
        <v>0.32582329881738697</v>
      </c>
      <c r="X604" s="17">
        <v>0.35224865230650498</v>
      </c>
      <c r="Y604" s="17">
        <v>0.338153510122983</v>
      </c>
      <c r="Z604" s="17">
        <v>0</v>
      </c>
      <c r="AA604" s="17">
        <v>0.35599557182529901</v>
      </c>
      <c r="AB604" s="17">
        <v>0.29876077325031097</v>
      </c>
      <c r="AC604" s="17"/>
      <c r="AD604" s="17">
        <v>0.23117666571296999</v>
      </c>
      <c r="AE604" s="17">
        <v>0.248980495236095</v>
      </c>
      <c r="AF604" s="17">
        <v>0.26097753126892898</v>
      </c>
      <c r="AG604" s="17">
        <v>0.26439953638124097</v>
      </c>
      <c r="AH604" s="17"/>
      <c r="AI604" s="17">
        <v>0.29022075673049202</v>
      </c>
      <c r="AJ604" s="17">
        <v>0.19115691618627201</v>
      </c>
      <c r="AK604" s="17">
        <v>0.29142284761523402</v>
      </c>
      <c r="AL604" s="17"/>
      <c r="AM604" s="17">
        <v>0.178316655767639</v>
      </c>
      <c r="AN604" s="17">
        <v>0.26679561294397502</v>
      </c>
      <c r="AO604" s="17">
        <v>0.33293166356502402</v>
      </c>
      <c r="AP604" s="17"/>
      <c r="AQ604" s="17">
        <v>0.29566253015268801</v>
      </c>
      <c r="AR604" s="17">
        <v>0.32745640570760498</v>
      </c>
      <c r="AS604" s="17">
        <v>0.16666122500505301</v>
      </c>
      <c r="AT604" s="17">
        <v>0.33591195640562199</v>
      </c>
      <c r="AU604" s="17">
        <v>0</v>
      </c>
    </row>
    <row r="605" spans="2:47" x14ac:dyDescent="0.3">
      <c r="B605" t="s">
        <v>328</v>
      </c>
      <c r="C605" s="17">
        <v>0.14281595675324901</v>
      </c>
      <c r="D605" s="17">
        <v>0.14619230569342401</v>
      </c>
      <c r="E605" s="17">
        <v>0.14017113247525401</v>
      </c>
      <c r="F605" s="17"/>
      <c r="G605" s="17">
        <v>0.237092830085571</v>
      </c>
      <c r="H605" s="17">
        <v>0.17466205872027499</v>
      </c>
      <c r="I605" s="17">
        <v>0.138375044300839</v>
      </c>
      <c r="J605" s="17">
        <v>0.14525364465360299</v>
      </c>
      <c r="K605" s="17">
        <v>0.13916449796631999</v>
      </c>
      <c r="L605" s="17">
        <v>7.7570864974654694E-2</v>
      </c>
      <c r="M605" s="17"/>
      <c r="N605" s="17">
        <v>0.14114946060407901</v>
      </c>
      <c r="O605" s="17">
        <v>0.23449280724135199</v>
      </c>
      <c r="P605" s="17">
        <v>0.1300530595262</v>
      </c>
      <c r="Q605" s="17">
        <v>5.5928136422706803E-2</v>
      </c>
      <c r="R605" s="17"/>
      <c r="S605" s="17">
        <v>0.30589979666026601</v>
      </c>
      <c r="T605" s="17">
        <v>0.121980144127236</v>
      </c>
      <c r="U605" s="17">
        <v>0</v>
      </c>
      <c r="V605" s="17">
        <v>9.1040674417326301E-2</v>
      </c>
      <c r="W605" s="17">
        <v>7.8206750029450794E-2</v>
      </c>
      <c r="X605" s="17">
        <v>9.4823962003829795E-2</v>
      </c>
      <c r="Y605" s="17">
        <v>0.173298329609438</v>
      </c>
      <c r="Z605" s="17">
        <v>0.33031119583701801</v>
      </c>
      <c r="AA605" s="17">
        <v>0.12206135812852199</v>
      </c>
      <c r="AB605" s="17">
        <v>0.22727752900288101</v>
      </c>
      <c r="AC605" s="17"/>
      <c r="AD605" s="17">
        <v>0.232134625300568</v>
      </c>
      <c r="AE605" s="17">
        <v>9.50489714413075E-2</v>
      </c>
      <c r="AF605" s="17">
        <v>0.13346177309298601</v>
      </c>
      <c r="AG605" s="17">
        <v>0.102578182631824</v>
      </c>
      <c r="AH605" s="17"/>
      <c r="AI605" s="17">
        <v>0.19994205441028301</v>
      </c>
      <c r="AJ605" s="17">
        <v>0.14070093884738799</v>
      </c>
      <c r="AK605" s="17">
        <v>0.12214601276937199</v>
      </c>
      <c r="AL605" s="17"/>
      <c r="AM605" s="17">
        <v>8.6310053537116904E-2</v>
      </c>
      <c r="AN605" s="17">
        <v>0.13440305895878299</v>
      </c>
      <c r="AO605" s="17">
        <v>0.16815147991472101</v>
      </c>
      <c r="AP605" s="17"/>
      <c r="AQ605" s="17">
        <v>7.4456691602635794E-2</v>
      </c>
      <c r="AR605" s="17">
        <v>0.15950472278196301</v>
      </c>
      <c r="AS605" s="17">
        <v>0.16139212694718699</v>
      </c>
      <c r="AT605" s="17">
        <v>0.10405116984162301</v>
      </c>
      <c r="AU605" s="17">
        <v>0.323383242999703</v>
      </c>
    </row>
    <row r="606" spans="2:47" x14ac:dyDescent="0.3">
      <c r="B606" t="s">
        <v>94</v>
      </c>
      <c r="C606" s="17">
        <v>1.29724170192617E-2</v>
      </c>
      <c r="D606" s="17">
        <v>9.4586590793471308E-3</v>
      </c>
      <c r="E606" s="17">
        <v>1.5724879063662701E-2</v>
      </c>
      <c r="F606" s="17"/>
      <c r="G606" s="17">
        <v>0</v>
      </c>
      <c r="H606" s="17">
        <v>0</v>
      </c>
      <c r="I606" s="17">
        <v>0</v>
      </c>
      <c r="J606" s="17">
        <v>2.3844738667102999E-2</v>
      </c>
      <c r="K606" s="17">
        <v>2.0673944715994701E-2</v>
      </c>
      <c r="L606" s="17">
        <v>1.9884658313733899E-2</v>
      </c>
      <c r="M606" s="17"/>
      <c r="N606" s="17">
        <v>0</v>
      </c>
      <c r="O606" s="17">
        <v>0</v>
      </c>
      <c r="P606" s="17">
        <v>1.56697210167232E-2</v>
      </c>
      <c r="Q606" s="17">
        <v>3.8001506523637103E-2</v>
      </c>
      <c r="R606" s="17"/>
      <c r="S606" s="17">
        <v>0</v>
      </c>
      <c r="T606" s="17">
        <v>8.0709965515336393E-2</v>
      </c>
      <c r="U606" s="17">
        <v>0</v>
      </c>
      <c r="V606" s="17">
        <v>0</v>
      </c>
      <c r="W606" s="17">
        <v>0</v>
      </c>
      <c r="X606" s="17">
        <v>0</v>
      </c>
      <c r="Y606" s="17">
        <v>0</v>
      </c>
      <c r="Z606" s="17">
        <v>0</v>
      </c>
      <c r="AA606" s="17">
        <v>0</v>
      </c>
      <c r="AB606" s="17">
        <v>0</v>
      </c>
      <c r="AC606" s="17"/>
      <c r="AD606" s="17">
        <v>0</v>
      </c>
      <c r="AE606" s="17">
        <v>0</v>
      </c>
      <c r="AF606" s="17">
        <v>0</v>
      </c>
      <c r="AG606" s="17">
        <v>9.0688790727858307E-2</v>
      </c>
      <c r="AH606" s="17"/>
      <c r="AI606" s="17">
        <v>0</v>
      </c>
      <c r="AJ606" s="17">
        <v>0</v>
      </c>
      <c r="AK606" s="17">
        <v>0</v>
      </c>
      <c r="AL606" s="17"/>
      <c r="AM606" s="17">
        <v>0</v>
      </c>
      <c r="AN606" s="17">
        <v>1.8392006820509899E-2</v>
      </c>
      <c r="AO606" s="17">
        <v>0</v>
      </c>
      <c r="AP606" s="17"/>
      <c r="AQ606" s="17">
        <v>1.5651210804229501E-2</v>
      </c>
      <c r="AR606" s="17">
        <v>1.6016184940435899E-2</v>
      </c>
      <c r="AS606" s="17">
        <v>1.8205806851639E-2</v>
      </c>
      <c r="AT606" s="17">
        <v>0</v>
      </c>
      <c r="AU606" s="17">
        <v>0</v>
      </c>
    </row>
    <row r="607" spans="2:47" x14ac:dyDescent="0.3">
      <c r="B607" t="s">
        <v>77</v>
      </c>
      <c r="C607" s="17">
        <v>9.3348381099241304E-3</v>
      </c>
      <c r="D607" s="17">
        <v>0</v>
      </c>
      <c r="E607" s="17">
        <v>1.6647176645349301E-2</v>
      </c>
      <c r="F607" s="17"/>
      <c r="G607" s="17">
        <v>0</v>
      </c>
      <c r="H607" s="17">
        <v>0</v>
      </c>
      <c r="I607" s="17">
        <v>3.73952050355435E-2</v>
      </c>
      <c r="J607" s="17">
        <v>0</v>
      </c>
      <c r="K607" s="17">
        <v>1.98409266729637E-2</v>
      </c>
      <c r="L607" s="17">
        <v>0</v>
      </c>
      <c r="M607" s="17"/>
      <c r="N607" s="17">
        <v>2.02688463556637E-2</v>
      </c>
      <c r="O607" s="17">
        <v>1.7784731499597702E-2</v>
      </c>
      <c r="P607" s="17">
        <v>0</v>
      </c>
      <c r="Q607" s="17">
        <v>0</v>
      </c>
      <c r="R607" s="17"/>
      <c r="S607" s="17">
        <v>0</v>
      </c>
      <c r="T607" s="17">
        <v>3.2009093676049698E-2</v>
      </c>
      <c r="U607" s="17">
        <v>0</v>
      </c>
      <c r="V607" s="17">
        <v>0</v>
      </c>
      <c r="W607" s="17">
        <v>0</v>
      </c>
      <c r="X607" s="17">
        <v>0</v>
      </c>
      <c r="Y607" s="17">
        <v>0</v>
      </c>
      <c r="Z607" s="17">
        <v>9.7023920513558806E-2</v>
      </c>
      <c r="AA607" s="17">
        <v>0</v>
      </c>
      <c r="AB607" s="17">
        <v>0</v>
      </c>
      <c r="AC607" s="17"/>
      <c r="AD607" s="17">
        <v>2.5263161259388101E-2</v>
      </c>
      <c r="AE607" s="17">
        <v>0</v>
      </c>
      <c r="AF607" s="17">
        <v>0</v>
      </c>
      <c r="AG607" s="17">
        <v>0</v>
      </c>
      <c r="AH607" s="17"/>
      <c r="AI607" s="17">
        <v>2.6217341047156398E-2</v>
      </c>
      <c r="AJ607" s="17">
        <v>0</v>
      </c>
      <c r="AK607" s="17">
        <v>0</v>
      </c>
      <c r="AL607" s="17"/>
      <c r="AM607" s="17">
        <v>0</v>
      </c>
      <c r="AN607" s="17">
        <v>8.9541640755366504E-3</v>
      </c>
      <c r="AO607" s="17">
        <v>1.55985848448343E-2</v>
      </c>
      <c r="AP607" s="17"/>
      <c r="AQ607" s="17">
        <v>0</v>
      </c>
      <c r="AR607" s="17">
        <v>0</v>
      </c>
      <c r="AS607" s="17">
        <v>3.8176120001653303E-2</v>
      </c>
      <c r="AT607" s="17">
        <v>0</v>
      </c>
      <c r="AU607" s="17">
        <v>0</v>
      </c>
    </row>
    <row r="608" spans="2:47" x14ac:dyDescent="0.3">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row>
    <row r="609" spans="2:47" x14ac:dyDescent="0.3">
      <c r="B609" s="6" t="s">
        <v>296</v>
      </c>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row>
    <row r="610" spans="2:47" x14ac:dyDescent="0.3">
      <c r="B610" s="24" t="s">
        <v>175</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row>
    <row r="611" spans="2:47" x14ac:dyDescent="0.3">
      <c r="B611" t="s">
        <v>292</v>
      </c>
      <c r="C611" s="17">
        <v>0.25715415386289597</v>
      </c>
      <c r="D611" s="17">
        <v>0.25459752176148698</v>
      </c>
      <c r="E611" s="17">
        <v>0.26064614367706201</v>
      </c>
      <c r="F611" s="17"/>
      <c r="G611" s="17">
        <v>0.122773951045979</v>
      </c>
      <c r="H611" s="17">
        <v>0.21713497829626</v>
      </c>
      <c r="I611" s="17">
        <v>0.15072533719588399</v>
      </c>
      <c r="J611" s="17">
        <v>0.23507359592358801</v>
      </c>
      <c r="K611" s="17">
        <v>0.345795328148504</v>
      </c>
      <c r="L611" s="17">
        <v>0.425503571420427</v>
      </c>
      <c r="M611" s="17"/>
      <c r="N611" s="17">
        <v>0.15085022998101999</v>
      </c>
      <c r="O611" s="17">
        <v>0.25578380875989398</v>
      </c>
      <c r="P611" s="17">
        <v>0.27740686550008098</v>
      </c>
      <c r="Q611" s="17">
        <v>0.34932902245778003</v>
      </c>
      <c r="R611" s="17"/>
      <c r="S611" s="17">
        <v>0.222925958355424</v>
      </c>
      <c r="T611" s="17">
        <v>0.25254642131393901</v>
      </c>
      <c r="U611" s="17">
        <v>0.23672736174011699</v>
      </c>
      <c r="V611" s="17">
        <v>0.37664065369441702</v>
      </c>
      <c r="W611" s="17">
        <v>0.170733295408657</v>
      </c>
      <c r="X611" s="17">
        <v>0.121057156899907</v>
      </c>
      <c r="Y611" s="17">
        <v>0.42321596977575998</v>
      </c>
      <c r="Z611" s="17">
        <v>0.43506506457819499</v>
      </c>
      <c r="AA611" s="17">
        <v>0.198810485512629</v>
      </c>
      <c r="AB611" s="17">
        <v>0.33430005129569501</v>
      </c>
      <c r="AC611" s="17"/>
      <c r="AD611" s="17">
        <v>0.32008921146111602</v>
      </c>
      <c r="AE611" s="17">
        <v>0.178663559349858</v>
      </c>
      <c r="AF611" s="17">
        <v>0.49674037260207599</v>
      </c>
      <c r="AG611" s="17">
        <v>0.198023747443825</v>
      </c>
      <c r="AH611" s="17"/>
      <c r="AI611" s="17">
        <v>0.33219990668511901</v>
      </c>
      <c r="AJ611" s="17">
        <v>0.177277333080303</v>
      </c>
      <c r="AK611" s="17">
        <v>0.41780368261388001</v>
      </c>
      <c r="AL611" s="17"/>
      <c r="AM611" s="17">
        <v>0.136473275334757</v>
      </c>
      <c r="AN611" s="17">
        <v>0.29483691868378398</v>
      </c>
      <c r="AO611" s="17">
        <v>0.28827157644400597</v>
      </c>
      <c r="AP611" s="17"/>
      <c r="AQ611" s="17">
        <v>0.31570831585147502</v>
      </c>
      <c r="AR611" s="17">
        <v>0.27283067255969401</v>
      </c>
      <c r="AS611" s="17">
        <v>0.203162907503666</v>
      </c>
      <c r="AT611" s="17">
        <v>0.13828527629639301</v>
      </c>
      <c r="AU611" s="17">
        <v>0.11149051352318</v>
      </c>
    </row>
    <row r="612" spans="2:47" x14ac:dyDescent="0.3">
      <c r="B612" t="s">
        <v>293</v>
      </c>
      <c r="C612" s="17">
        <v>0.53394384780783599</v>
      </c>
      <c r="D612" s="17">
        <v>0.52939755677771505</v>
      </c>
      <c r="E612" s="17">
        <v>0.53638578481460497</v>
      </c>
      <c r="F612" s="17"/>
      <c r="G612" s="17">
        <v>0.62437381352305898</v>
      </c>
      <c r="H612" s="17">
        <v>0.51972083490535104</v>
      </c>
      <c r="I612" s="17">
        <v>0.584842638395489</v>
      </c>
      <c r="J612" s="17">
        <v>0.57323143905659502</v>
      </c>
      <c r="K612" s="17">
        <v>0.45918069991815003</v>
      </c>
      <c r="L612" s="17">
        <v>0.46205276721590699</v>
      </c>
      <c r="M612" s="17"/>
      <c r="N612" s="17">
        <v>0.635882367661468</v>
      </c>
      <c r="O612" s="17">
        <v>0.489517423888855</v>
      </c>
      <c r="P612" s="17">
        <v>0.51388926368865295</v>
      </c>
      <c r="Q612" s="17">
        <v>0.48805626155624598</v>
      </c>
      <c r="R612" s="17"/>
      <c r="S612" s="17">
        <v>0.57329400874314196</v>
      </c>
      <c r="T612" s="17">
        <v>0.50708324727760101</v>
      </c>
      <c r="U612" s="17">
        <v>0.484202439297309</v>
      </c>
      <c r="V612" s="17">
        <v>0.51335474567491202</v>
      </c>
      <c r="W612" s="17">
        <v>0.64648111361291305</v>
      </c>
      <c r="X612" s="17">
        <v>0.52471628934576298</v>
      </c>
      <c r="Y612" s="17">
        <v>0.456908725812257</v>
      </c>
      <c r="Z612" s="17">
        <v>0.38956426194614602</v>
      </c>
      <c r="AA612" s="17">
        <v>0.58711609504447204</v>
      </c>
      <c r="AB612" s="17">
        <v>0.56607824763207104</v>
      </c>
      <c r="AC612" s="17"/>
      <c r="AD612" s="17">
        <v>0.57524406458789201</v>
      </c>
      <c r="AE612" s="17">
        <v>0.61134490414165399</v>
      </c>
      <c r="AF612" s="17">
        <v>0.335897501939115</v>
      </c>
      <c r="AG612" s="17">
        <v>0.44979309437897902</v>
      </c>
      <c r="AH612" s="17"/>
      <c r="AI612" s="17">
        <v>0.55251340947059002</v>
      </c>
      <c r="AJ612" s="17">
        <v>0.622818092435658</v>
      </c>
      <c r="AK612" s="17">
        <v>0.43428640699912002</v>
      </c>
      <c r="AL612" s="17"/>
      <c r="AM612" s="17">
        <v>0.66078673145143596</v>
      </c>
      <c r="AN612" s="17">
        <v>0.47200286750702702</v>
      </c>
      <c r="AO612" s="17">
        <v>0.56258538731519603</v>
      </c>
      <c r="AP612" s="17"/>
      <c r="AQ612" s="17">
        <v>0.48280431227123299</v>
      </c>
      <c r="AR612" s="17">
        <v>0.48792672200151299</v>
      </c>
      <c r="AS612" s="17">
        <v>0.60510453266462705</v>
      </c>
      <c r="AT612" s="17">
        <v>0.58431342142689302</v>
      </c>
      <c r="AU612" s="17">
        <v>0.76727734045785501</v>
      </c>
    </row>
    <row r="613" spans="2:47" x14ac:dyDescent="0.3">
      <c r="B613" t="s">
        <v>294</v>
      </c>
      <c r="C613" s="17">
        <v>0.10005129979104301</v>
      </c>
      <c r="D613" s="17">
        <v>0.101593266154029</v>
      </c>
      <c r="E613" s="17">
        <v>9.8986314892100094E-2</v>
      </c>
      <c r="F613" s="17"/>
      <c r="G613" s="17">
        <v>0.17956106814932199</v>
      </c>
      <c r="H613" s="17">
        <v>0.18683049326172299</v>
      </c>
      <c r="I613" s="17">
        <v>0.105328390478527</v>
      </c>
      <c r="J613" s="17">
        <v>5.0380411046094899E-2</v>
      </c>
      <c r="K613" s="17">
        <v>7.8135264443180599E-2</v>
      </c>
      <c r="L613" s="17">
        <v>1.9724355474099699E-2</v>
      </c>
      <c r="M613" s="17"/>
      <c r="N613" s="17">
        <v>0.13254774347724199</v>
      </c>
      <c r="O613" s="17">
        <v>0.125728384561827</v>
      </c>
      <c r="P613" s="17">
        <v>5.1573290230168302E-2</v>
      </c>
      <c r="Q613" s="17">
        <v>8.1625413967319996E-2</v>
      </c>
      <c r="R613" s="17"/>
      <c r="S613" s="17">
        <v>0.14189184432372001</v>
      </c>
      <c r="T613" s="17">
        <v>0.11380489334935601</v>
      </c>
      <c r="U613" s="17">
        <v>9.8936323749021199E-2</v>
      </c>
      <c r="V613" s="17">
        <v>4.6088574446066198E-2</v>
      </c>
      <c r="W613" s="17">
        <v>0.100338663035097</v>
      </c>
      <c r="X613" s="17">
        <v>0.21610778974037501</v>
      </c>
      <c r="Y613" s="17">
        <v>2.44498719259621E-2</v>
      </c>
      <c r="Z613" s="17">
        <v>9.0128109666750805E-2</v>
      </c>
      <c r="AA613" s="17">
        <v>7.1690380843197302E-2</v>
      </c>
      <c r="AB613" s="17">
        <v>0</v>
      </c>
      <c r="AC613" s="17"/>
      <c r="AD613" s="17">
        <v>1.05143548999057E-2</v>
      </c>
      <c r="AE613" s="17">
        <v>0.14508026253758299</v>
      </c>
      <c r="AF613" s="17">
        <v>9.2920885533328695E-2</v>
      </c>
      <c r="AG613" s="17">
        <v>9.0269817722274201E-2</v>
      </c>
      <c r="AH613" s="17"/>
      <c r="AI613" s="17">
        <v>2.48000580385138E-2</v>
      </c>
      <c r="AJ613" s="17">
        <v>0.15105960081035399</v>
      </c>
      <c r="AK613" s="17">
        <v>6.8039274857609702E-2</v>
      </c>
      <c r="AL613" s="17"/>
      <c r="AM613" s="17">
        <v>0.12888405269325201</v>
      </c>
      <c r="AN613" s="17">
        <v>8.6006216182755293E-2</v>
      </c>
      <c r="AO613" s="17">
        <v>9.4010779414512205E-2</v>
      </c>
      <c r="AP613" s="17"/>
      <c r="AQ613" s="17">
        <v>8.2292455439676004E-2</v>
      </c>
      <c r="AR613" s="17">
        <v>6.12173576880665E-2</v>
      </c>
      <c r="AS613" s="17">
        <v>0.120361245125633</v>
      </c>
      <c r="AT613" s="17">
        <v>0.18359795393995301</v>
      </c>
      <c r="AU613" s="17">
        <v>0</v>
      </c>
    </row>
    <row r="614" spans="2:47" x14ac:dyDescent="0.3">
      <c r="B614" t="s">
        <v>173</v>
      </c>
      <c r="C614" s="17">
        <v>0.108850698538226</v>
      </c>
      <c r="D614" s="17">
        <v>0.114411655306769</v>
      </c>
      <c r="E614" s="17">
        <v>0.103981756616233</v>
      </c>
      <c r="F614" s="17"/>
      <c r="G614" s="17">
        <v>7.3291167281640299E-2</v>
      </c>
      <c r="H614" s="17">
        <v>7.6313693536666199E-2</v>
      </c>
      <c r="I614" s="17">
        <v>0.15910363393010099</v>
      </c>
      <c r="J614" s="17">
        <v>0.141314553973721</v>
      </c>
      <c r="K614" s="17">
        <v>0.116888707490165</v>
      </c>
      <c r="L614" s="17">
        <v>9.2719305889565604E-2</v>
      </c>
      <c r="M614" s="17"/>
      <c r="N614" s="17">
        <v>8.0719658880270106E-2</v>
      </c>
      <c r="O614" s="17">
        <v>0.12897038278942399</v>
      </c>
      <c r="P614" s="17">
        <v>0.15713058058109799</v>
      </c>
      <c r="Q614" s="17">
        <v>8.0989302018653994E-2</v>
      </c>
      <c r="R614" s="17"/>
      <c r="S614" s="17">
        <v>6.18881885777137E-2</v>
      </c>
      <c r="T614" s="17">
        <v>0.126565438059103</v>
      </c>
      <c r="U614" s="17">
        <v>0.18013387521355201</v>
      </c>
      <c r="V614" s="17">
        <v>6.3916026184603902E-2</v>
      </c>
      <c r="W614" s="17">
        <v>8.2446927943332596E-2</v>
      </c>
      <c r="X614" s="17">
        <v>0.13811876401395501</v>
      </c>
      <c r="Y614" s="17">
        <v>9.5425432486021006E-2</v>
      </c>
      <c r="Z614" s="17">
        <v>8.5242563808908794E-2</v>
      </c>
      <c r="AA614" s="17">
        <v>0.142383038599702</v>
      </c>
      <c r="AB614" s="17">
        <v>9.9621701072233906E-2</v>
      </c>
      <c r="AC614" s="17"/>
      <c r="AD614" s="17">
        <v>9.4152369051086301E-2</v>
      </c>
      <c r="AE614" s="17">
        <v>6.4911273970903793E-2</v>
      </c>
      <c r="AF614" s="17">
        <v>7.4441239925480199E-2</v>
      </c>
      <c r="AG614" s="17">
        <v>0.26191334045492098</v>
      </c>
      <c r="AH614" s="17"/>
      <c r="AI614" s="17">
        <v>9.0486625805776794E-2</v>
      </c>
      <c r="AJ614" s="17">
        <v>4.8844973673685801E-2</v>
      </c>
      <c r="AK614" s="17">
        <v>7.98706355293895E-2</v>
      </c>
      <c r="AL614" s="17"/>
      <c r="AM614" s="17">
        <v>7.3855940520555594E-2</v>
      </c>
      <c r="AN614" s="17">
        <v>0.147153997626434</v>
      </c>
      <c r="AO614" s="17">
        <v>5.5132256826286502E-2</v>
      </c>
      <c r="AP614" s="17"/>
      <c r="AQ614" s="17">
        <v>0.119194916437616</v>
      </c>
      <c r="AR614" s="17">
        <v>0.17802524775072601</v>
      </c>
      <c r="AS614" s="17">
        <v>7.1371314706074496E-2</v>
      </c>
      <c r="AT614" s="17">
        <v>9.3803348336760906E-2</v>
      </c>
      <c r="AU614" s="17">
        <v>0.121232146018965</v>
      </c>
    </row>
    <row r="615" spans="2:47" x14ac:dyDescent="0.3">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row>
    <row r="616" spans="2:47" x14ac:dyDescent="0.3">
      <c r="B616" s="6" t="s">
        <v>309</v>
      </c>
    </row>
    <row r="617" spans="2:47" x14ac:dyDescent="0.3">
      <c r="B617" s="24" t="s">
        <v>472</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row>
    <row r="618" spans="2:47" x14ac:dyDescent="0.3">
      <c r="B618" t="s">
        <v>303</v>
      </c>
      <c r="C618" s="17">
        <v>0.101120396613275</v>
      </c>
      <c r="D618" s="17">
        <v>0.12616144477152</v>
      </c>
      <c r="E618" s="17">
        <v>7.7608054416713798E-2</v>
      </c>
      <c r="F618" s="17"/>
      <c r="G618" s="17">
        <v>0.22994776655849</v>
      </c>
      <c r="H618" s="17">
        <v>0.14485558102153301</v>
      </c>
      <c r="I618" s="17">
        <v>0.12195473270418999</v>
      </c>
      <c r="J618" s="17">
        <v>5.2063393838294399E-2</v>
      </c>
      <c r="K618" s="17">
        <v>6.8512318696892699E-2</v>
      </c>
      <c r="L618" s="17">
        <v>1.9156507455591599E-2</v>
      </c>
      <c r="M618" s="17"/>
      <c r="N618" s="17">
        <v>0.16727626605475701</v>
      </c>
      <c r="O618" s="17">
        <v>6.9116612987692505E-2</v>
      </c>
      <c r="P618" s="17">
        <v>5.9177207788704701E-2</v>
      </c>
      <c r="Q618" s="17">
        <v>9.6192947339329399E-2</v>
      </c>
      <c r="R618" s="17"/>
      <c r="S618" s="17">
        <v>0.14654712768108699</v>
      </c>
      <c r="T618" s="17">
        <v>9.8840171485706396E-2</v>
      </c>
      <c r="U618" s="17">
        <v>0</v>
      </c>
      <c r="V618" s="17">
        <v>7.93782369319741E-2</v>
      </c>
      <c r="W618" s="17">
        <v>0.12946113575341101</v>
      </c>
      <c r="X618" s="17">
        <v>0.178640668561691</v>
      </c>
      <c r="Y618" s="17">
        <v>0.10224821955324</v>
      </c>
      <c r="Z618" s="17">
        <v>4.9390405527073203E-2</v>
      </c>
      <c r="AA618" s="17">
        <v>0.112085873470955</v>
      </c>
      <c r="AB618" s="17">
        <v>0</v>
      </c>
      <c r="AC618" s="17"/>
      <c r="AD618" s="17">
        <v>6.9163072588851598E-2</v>
      </c>
      <c r="AE618" s="17">
        <v>0.15056910413820301</v>
      </c>
      <c r="AF618" s="17">
        <v>6.0006294006379503E-2</v>
      </c>
      <c r="AG618" s="17">
        <v>4.7302488964829803E-2</v>
      </c>
      <c r="AH618" s="17"/>
      <c r="AI618" s="17">
        <v>4.9325102874161697E-2</v>
      </c>
      <c r="AJ618" s="17">
        <v>0.17622561594706199</v>
      </c>
      <c r="AK618" s="17">
        <v>9.7846900249884503E-2</v>
      </c>
      <c r="AL618" s="17"/>
      <c r="AM618" s="17">
        <v>0.12625399191327399</v>
      </c>
      <c r="AN618" s="17">
        <v>4.9166331727029902E-2</v>
      </c>
      <c r="AO618" s="17">
        <v>0.14801057485903901</v>
      </c>
      <c r="AP618" s="17"/>
      <c r="AQ618" s="17">
        <v>8.1801499997504704E-2</v>
      </c>
      <c r="AR618" s="17">
        <v>4.6045802240787699E-2</v>
      </c>
      <c r="AS618" s="17">
        <v>0.15570920650692399</v>
      </c>
      <c r="AT618" s="17">
        <v>0.16970592033658199</v>
      </c>
      <c r="AU618" s="17">
        <v>0</v>
      </c>
    </row>
    <row r="619" spans="2:47" x14ac:dyDescent="0.3">
      <c r="B619" t="s">
        <v>304</v>
      </c>
      <c r="C619" s="17">
        <v>0.45976141048390601</v>
      </c>
      <c r="D619" s="17">
        <v>0.49415335957334799</v>
      </c>
      <c r="E619" s="17">
        <v>0.428778361122648</v>
      </c>
      <c r="F619" s="17"/>
      <c r="G619" s="17">
        <v>0.43288784208750702</v>
      </c>
      <c r="H619" s="17">
        <v>0.50823877067740197</v>
      </c>
      <c r="I619" s="17">
        <v>0.44021649741916702</v>
      </c>
      <c r="J619" s="17">
        <v>0.45126069060941998</v>
      </c>
      <c r="K619" s="17">
        <v>0.42139047608979002</v>
      </c>
      <c r="L619" s="17">
        <v>0.483306320725783</v>
      </c>
      <c r="M619" s="17"/>
      <c r="N619" s="17">
        <v>0.50610961461640702</v>
      </c>
      <c r="O619" s="17">
        <v>0.53636558598476303</v>
      </c>
      <c r="P619" s="17">
        <v>0.45372741371106701</v>
      </c>
      <c r="Q619" s="17">
        <v>0.346318595527149</v>
      </c>
      <c r="R619" s="17"/>
      <c r="S619" s="17">
        <v>0.42477710332817298</v>
      </c>
      <c r="T619" s="17">
        <v>0.483267174752604</v>
      </c>
      <c r="U619" s="17">
        <v>0.54384841919326699</v>
      </c>
      <c r="V619" s="17">
        <v>0.49145754333467701</v>
      </c>
      <c r="W619" s="17">
        <v>0.41565285980011202</v>
      </c>
      <c r="X619" s="17">
        <v>0.370597805442828</v>
      </c>
      <c r="Y619" s="17">
        <v>0.370567088580806</v>
      </c>
      <c r="Z619" s="17">
        <v>0.447921537401265</v>
      </c>
      <c r="AA619" s="17">
        <v>0.533448860888875</v>
      </c>
      <c r="AB619" s="17">
        <v>0.52727683288402405</v>
      </c>
      <c r="AC619" s="17"/>
      <c r="AD619" s="17">
        <v>0.41557191391006398</v>
      </c>
      <c r="AE619" s="17">
        <v>0.48669265312746202</v>
      </c>
      <c r="AF619" s="17">
        <v>0.47108384571816603</v>
      </c>
      <c r="AG619" s="17">
        <v>0.42819994265330102</v>
      </c>
      <c r="AH619" s="17"/>
      <c r="AI619" s="17">
        <v>0.41862587703926102</v>
      </c>
      <c r="AJ619" s="17">
        <v>0.44698165814004198</v>
      </c>
      <c r="AK619" s="17">
        <v>0.476549325909355</v>
      </c>
      <c r="AL619" s="17"/>
      <c r="AM619" s="17">
        <v>0.52168369449278196</v>
      </c>
      <c r="AN619" s="17">
        <v>0.44954228523485601</v>
      </c>
      <c r="AO619" s="17">
        <v>0.43677213764926698</v>
      </c>
      <c r="AP619" s="17"/>
      <c r="AQ619" s="17">
        <v>0.40644666194148998</v>
      </c>
      <c r="AR619" s="17">
        <v>0.40877699127001799</v>
      </c>
      <c r="AS619" s="17">
        <v>0.47219915559644299</v>
      </c>
      <c r="AT619" s="17">
        <v>0.56359331812469504</v>
      </c>
      <c r="AU619" s="17">
        <v>0.66990626700758105</v>
      </c>
    </row>
    <row r="620" spans="2:47" x14ac:dyDescent="0.3">
      <c r="B620" t="s">
        <v>305</v>
      </c>
      <c r="C620" s="17">
        <v>0.38455477191224002</v>
      </c>
      <c r="D620" s="17">
        <v>0.32883731869293698</v>
      </c>
      <c r="E620" s="17">
        <v>0.43527757855615801</v>
      </c>
      <c r="F620" s="17"/>
      <c r="G620" s="17">
        <v>0.28635587161786002</v>
      </c>
      <c r="H620" s="17">
        <v>0.29878583752430898</v>
      </c>
      <c r="I620" s="17">
        <v>0.32957092966818902</v>
      </c>
      <c r="J620" s="17">
        <v>0.435831003342248</v>
      </c>
      <c r="K620" s="17">
        <v>0.455986851388818</v>
      </c>
      <c r="L620" s="17">
        <v>0.47947408356878701</v>
      </c>
      <c r="M620" s="17"/>
      <c r="N620" s="17">
        <v>0.29699033096030802</v>
      </c>
      <c r="O620" s="17">
        <v>0.34041420667847899</v>
      </c>
      <c r="P620" s="17">
        <v>0.41701859953804299</v>
      </c>
      <c r="Q620" s="17">
        <v>0.495753731999098</v>
      </c>
      <c r="R620" s="17"/>
      <c r="S620" s="17">
        <v>0.38265800122451599</v>
      </c>
      <c r="T620" s="17">
        <v>0.35310106187724999</v>
      </c>
      <c r="U620" s="17">
        <v>0.38813833664387098</v>
      </c>
      <c r="V620" s="17">
        <v>0.34704085501309301</v>
      </c>
      <c r="W620" s="17">
        <v>0.43242892421889001</v>
      </c>
      <c r="X620" s="17">
        <v>0.41998640001749998</v>
      </c>
      <c r="Y620" s="17">
        <v>0.44232472129362299</v>
      </c>
      <c r="Z620" s="17">
        <v>0.40468329230955902</v>
      </c>
      <c r="AA620" s="17">
        <v>0.32724325446818098</v>
      </c>
      <c r="AB620" s="17">
        <v>0.40773650455332899</v>
      </c>
      <c r="AC620" s="17"/>
      <c r="AD620" s="17">
        <v>0.48423802296269403</v>
      </c>
      <c r="AE620" s="17">
        <v>0.31817206157914202</v>
      </c>
      <c r="AF620" s="17">
        <v>0.39914798755240299</v>
      </c>
      <c r="AG620" s="17">
        <v>0.43354145421243301</v>
      </c>
      <c r="AH620" s="17"/>
      <c r="AI620" s="17">
        <v>0.50964417439842302</v>
      </c>
      <c r="AJ620" s="17">
        <v>0.34512243193196301</v>
      </c>
      <c r="AK620" s="17">
        <v>0.34882133223491502</v>
      </c>
      <c r="AL620" s="17"/>
      <c r="AM620" s="17">
        <v>0.32767189041380201</v>
      </c>
      <c r="AN620" s="17">
        <v>0.40984572536929298</v>
      </c>
      <c r="AO620" s="17">
        <v>0.37745995681393901</v>
      </c>
      <c r="AP620" s="17"/>
      <c r="AQ620" s="17">
        <v>0.46077356781636403</v>
      </c>
      <c r="AR620" s="17">
        <v>0.46006650603655103</v>
      </c>
      <c r="AS620" s="17">
        <v>0.324103274297947</v>
      </c>
      <c r="AT620" s="17">
        <v>0.23714026621386999</v>
      </c>
      <c r="AU620" s="17">
        <v>0.21304590783421801</v>
      </c>
    </row>
    <row r="621" spans="2:47" x14ac:dyDescent="0.3">
      <c r="B621" t="s">
        <v>306</v>
      </c>
      <c r="C621" s="17">
        <v>3.2043584077513398E-2</v>
      </c>
      <c r="D621" s="17">
        <v>2.6625305274375601E-2</v>
      </c>
      <c r="E621" s="17">
        <v>3.7351120964465398E-2</v>
      </c>
      <c r="F621" s="17"/>
      <c r="G621" s="17">
        <v>3.4357080872124898E-2</v>
      </c>
      <c r="H621" s="17">
        <v>2.3946505135570999E-2</v>
      </c>
      <c r="I621" s="17">
        <v>3.9995050858225703E-2</v>
      </c>
      <c r="J621" s="17">
        <v>5.1018107764165203E-2</v>
      </c>
      <c r="K621" s="17">
        <v>4.2258918524504099E-2</v>
      </c>
      <c r="L621" s="17">
        <v>8.8412832348980907E-3</v>
      </c>
      <c r="M621" s="17"/>
      <c r="N621" s="17">
        <v>7.3704367192276099E-3</v>
      </c>
      <c r="O621" s="17">
        <v>3.72602326863102E-2</v>
      </c>
      <c r="P621" s="17">
        <v>6.2377337440609797E-2</v>
      </c>
      <c r="Q621" s="17">
        <v>2.12525124874701E-2</v>
      </c>
      <c r="R621" s="17"/>
      <c r="S621" s="17">
        <v>3.2206619059662697E-2</v>
      </c>
      <c r="T621" s="17">
        <v>1.53893212806739E-2</v>
      </c>
      <c r="U621" s="17">
        <v>6.8013244162862696E-2</v>
      </c>
      <c r="V621" s="17">
        <v>5.6136559275459401E-2</v>
      </c>
      <c r="W621" s="17">
        <v>0</v>
      </c>
      <c r="X621" s="17">
        <v>3.0775125977981099E-2</v>
      </c>
      <c r="Y621" s="17">
        <v>2.0601425298438499E-2</v>
      </c>
      <c r="Z621" s="17">
        <v>4.95240356468305E-2</v>
      </c>
      <c r="AA621" s="17">
        <v>2.72220111719889E-2</v>
      </c>
      <c r="AB621" s="17">
        <v>3.2480545141893399E-2</v>
      </c>
      <c r="AC621" s="17"/>
      <c r="AD621" s="17">
        <v>2.0794548094449201E-2</v>
      </c>
      <c r="AE621" s="17">
        <v>1.6852452445579001E-2</v>
      </c>
      <c r="AF621" s="17">
        <v>2.5891183844035201E-2</v>
      </c>
      <c r="AG621" s="17">
        <v>5.8361698710279797E-2</v>
      </c>
      <c r="AH621" s="17"/>
      <c r="AI621" s="17">
        <v>2.2404845688154599E-2</v>
      </c>
      <c r="AJ621" s="17">
        <v>1.55929871530836E-2</v>
      </c>
      <c r="AK621" s="17">
        <v>2.3863841267698801E-2</v>
      </c>
      <c r="AL621" s="17"/>
      <c r="AM621" s="17">
        <v>7.5052461703773296E-3</v>
      </c>
      <c r="AN621" s="17">
        <v>5.8577475859113701E-2</v>
      </c>
      <c r="AO621" s="17">
        <v>1.86552548016755E-2</v>
      </c>
      <c r="AP621" s="17"/>
      <c r="AQ621" s="17">
        <v>2.51780671607689E-2</v>
      </c>
      <c r="AR621" s="17">
        <v>5.7045643480804001E-2</v>
      </c>
      <c r="AS621" s="17">
        <v>3.2440386487979103E-2</v>
      </c>
      <c r="AT621" s="17">
        <v>0</v>
      </c>
      <c r="AU621" s="17">
        <v>0</v>
      </c>
    </row>
    <row r="622" spans="2:47" x14ac:dyDescent="0.3">
      <c r="B622" t="s">
        <v>307</v>
      </c>
      <c r="C622" s="17">
        <v>2.2519836913065201E-2</v>
      </c>
      <c r="D622" s="17">
        <v>2.42225716878193E-2</v>
      </c>
      <c r="E622" s="17">
        <v>2.0984884940015401E-2</v>
      </c>
      <c r="F622" s="17"/>
      <c r="G622" s="17">
        <v>1.64514388640183E-2</v>
      </c>
      <c r="H622" s="17">
        <v>2.4173305641185201E-2</v>
      </c>
      <c r="I622" s="17">
        <v>6.8262789350228906E-2</v>
      </c>
      <c r="J622" s="17">
        <v>9.8268044458717403E-3</v>
      </c>
      <c r="K622" s="17">
        <v>1.18514352999954E-2</v>
      </c>
      <c r="L622" s="17">
        <v>9.2218050149410497E-3</v>
      </c>
      <c r="M622" s="17"/>
      <c r="N622" s="17">
        <v>2.22533516493005E-2</v>
      </c>
      <c r="O622" s="17">
        <v>1.6843361662756101E-2</v>
      </c>
      <c r="P622" s="17">
        <v>7.6994415215748098E-3</v>
      </c>
      <c r="Q622" s="17">
        <v>4.0482212646953897E-2</v>
      </c>
      <c r="R622" s="17"/>
      <c r="S622" s="17">
        <v>1.3811148706560699E-2</v>
      </c>
      <c r="T622" s="17">
        <v>4.9402270603765397E-2</v>
      </c>
      <c r="U622" s="17">
        <v>0</v>
      </c>
      <c r="V622" s="17">
        <v>2.5986805444796798E-2</v>
      </c>
      <c r="W622" s="17">
        <v>2.2457080227586999E-2</v>
      </c>
      <c r="X622" s="17">
        <v>0</v>
      </c>
      <c r="Y622" s="17">
        <v>6.4258545273892895E-2</v>
      </c>
      <c r="Z622" s="17">
        <v>4.84807291152725E-2</v>
      </c>
      <c r="AA622" s="17">
        <v>0</v>
      </c>
      <c r="AB622" s="17">
        <v>3.2506117420753398E-2</v>
      </c>
      <c r="AC622" s="17"/>
      <c r="AD622" s="17">
        <v>1.0232442443941E-2</v>
      </c>
      <c r="AE622" s="17">
        <v>2.7713728709613999E-2</v>
      </c>
      <c r="AF622" s="17">
        <v>4.38706888790159E-2</v>
      </c>
      <c r="AG622" s="17">
        <v>3.2594415459156797E-2</v>
      </c>
      <c r="AH622" s="17"/>
      <c r="AI622" s="17">
        <v>0</v>
      </c>
      <c r="AJ622" s="17">
        <v>1.6077306827849299E-2</v>
      </c>
      <c r="AK622" s="17">
        <v>5.2918600338147298E-2</v>
      </c>
      <c r="AL622" s="17"/>
      <c r="AM622" s="17">
        <v>1.6885177009765402E-2</v>
      </c>
      <c r="AN622" s="17">
        <v>3.2868181809707499E-2</v>
      </c>
      <c r="AO622" s="17">
        <v>1.9102075876079101E-2</v>
      </c>
      <c r="AP622" s="17"/>
      <c r="AQ622" s="17">
        <v>2.5800203083872299E-2</v>
      </c>
      <c r="AR622" s="17">
        <v>2.80650569718397E-2</v>
      </c>
      <c r="AS622" s="17">
        <v>1.5547977110706501E-2</v>
      </c>
      <c r="AT622" s="17">
        <v>2.95604953248522E-2</v>
      </c>
      <c r="AU622" s="17">
        <v>0.117047825158201</v>
      </c>
    </row>
    <row r="623" spans="2:47" x14ac:dyDescent="0.3">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row>
    <row r="624" spans="2:47" x14ac:dyDescent="0.3">
      <c r="B624" s="6" t="s">
        <v>310</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row>
    <row r="625" spans="2:47" x14ac:dyDescent="0.3">
      <c r="B625" s="24" t="s">
        <v>472</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row>
    <row r="626" spans="2:47" x14ac:dyDescent="0.3">
      <c r="B626" t="s">
        <v>303</v>
      </c>
      <c r="C626" s="17">
        <v>8.5546968833085907E-2</v>
      </c>
      <c r="D626" s="17">
        <v>0.114847762712532</v>
      </c>
      <c r="E626" s="17">
        <v>5.7901192459038603E-2</v>
      </c>
      <c r="F626" s="17"/>
      <c r="G626" s="17">
        <v>0.135904470173112</v>
      </c>
      <c r="H626" s="17">
        <v>0.205390644106623</v>
      </c>
      <c r="I626" s="17">
        <v>9.8865363688305397E-2</v>
      </c>
      <c r="J626" s="17">
        <v>4.3376732721261399E-2</v>
      </c>
      <c r="K626" s="17">
        <v>2.6839124725919102E-2</v>
      </c>
      <c r="L626" s="17">
        <v>9.0016622543883304E-3</v>
      </c>
      <c r="M626" s="17"/>
      <c r="N626" s="17">
        <v>0.168205486658146</v>
      </c>
      <c r="O626" s="17">
        <v>5.2780978512008303E-2</v>
      </c>
      <c r="P626" s="17">
        <v>3.32132413538117E-2</v>
      </c>
      <c r="Q626" s="17">
        <v>7.2186942895194506E-2</v>
      </c>
      <c r="R626" s="17"/>
      <c r="S626" s="17">
        <v>9.5945354338655503E-2</v>
      </c>
      <c r="T626" s="17">
        <v>2.8424535798658598E-2</v>
      </c>
      <c r="U626" s="17">
        <v>6.1976731068495203E-2</v>
      </c>
      <c r="V626" s="17">
        <v>9.6190714442872693E-2</v>
      </c>
      <c r="W626" s="17">
        <v>7.2374695084456306E-2</v>
      </c>
      <c r="X626" s="17">
        <v>0.15255882224175499</v>
      </c>
      <c r="Y626" s="17">
        <v>8.1092178268249202E-2</v>
      </c>
      <c r="Z626" s="17">
        <v>9.8914441173903703E-2</v>
      </c>
      <c r="AA626" s="17">
        <v>0.106254717013138</v>
      </c>
      <c r="AB626" s="17">
        <v>3.2340299343780597E-2</v>
      </c>
      <c r="AC626" s="17"/>
      <c r="AD626" s="17">
        <v>5.7894960030563901E-2</v>
      </c>
      <c r="AE626" s="17">
        <v>0.13174065162757201</v>
      </c>
      <c r="AF626" s="17">
        <v>4.8237052240358E-2</v>
      </c>
      <c r="AG626" s="17">
        <v>7.4763560517767405E-2</v>
      </c>
      <c r="AH626" s="17"/>
      <c r="AI626" s="17">
        <v>6.2530431802979403E-2</v>
      </c>
      <c r="AJ626" s="17">
        <v>0.122710364335799</v>
      </c>
      <c r="AK626" s="17">
        <v>6.9681271124890198E-2</v>
      </c>
      <c r="AL626" s="17"/>
      <c r="AM626" s="17">
        <v>9.8211039200546399E-2</v>
      </c>
      <c r="AN626" s="17">
        <v>4.9356217807859898E-2</v>
      </c>
      <c r="AO626" s="17">
        <v>0.113148029125144</v>
      </c>
      <c r="AP626" s="17"/>
      <c r="AQ626" s="17">
        <v>4.6840313644430101E-2</v>
      </c>
      <c r="AR626" s="17">
        <v>3.4745801351295201E-2</v>
      </c>
      <c r="AS626" s="17">
        <v>0.133637112444179</v>
      </c>
      <c r="AT626" s="17">
        <v>0.16934780786543899</v>
      </c>
      <c r="AU626" s="17">
        <v>8.9654821693446393E-2</v>
      </c>
    </row>
    <row r="627" spans="2:47" x14ac:dyDescent="0.3">
      <c r="B627" t="s">
        <v>304</v>
      </c>
      <c r="C627" s="17">
        <v>0.42527179797842202</v>
      </c>
      <c r="D627" s="17">
        <v>0.477879474448896</v>
      </c>
      <c r="E627" s="17">
        <v>0.37266370716824199</v>
      </c>
      <c r="F627" s="17"/>
      <c r="G627" s="17">
        <v>0.450483104092544</v>
      </c>
      <c r="H627" s="17">
        <v>0.459681378786294</v>
      </c>
      <c r="I627" s="17">
        <v>0.43781522069831202</v>
      </c>
      <c r="J627" s="17">
        <v>0.34198016603395798</v>
      </c>
      <c r="K627" s="17">
        <v>0.42717927868502598</v>
      </c>
      <c r="L627" s="17">
        <v>0.43649843174548902</v>
      </c>
      <c r="M627" s="17"/>
      <c r="N627" s="17">
        <v>0.52412129588027101</v>
      </c>
      <c r="O627" s="17">
        <v>0.46960634504466098</v>
      </c>
      <c r="P627" s="17">
        <v>0.39431817272626901</v>
      </c>
      <c r="Q627" s="17">
        <v>0.306717003962792</v>
      </c>
      <c r="R627" s="17"/>
      <c r="S627" s="17">
        <v>0.499198764172814</v>
      </c>
      <c r="T627" s="17">
        <v>0.47017733233447301</v>
      </c>
      <c r="U627" s="17">
        <v>0.38692071517173099</v>
      </c>
      <c r="V627" s="17">
        <v>0.38741087700458099</v>
      </c>
      <c r="W627" s="17">
        <v>0.31431003478402603</v>
      </c>
      <c r="X627" s="17">
        <v>0.479200048478022</v>
      </c>
      <c r="Y627" s="17">
        <v>0.35042162445201303</v>
      </c>
      <c r="Z627" s="17">
        <v>0.52115532414795496</v>
      </c>
      <c r="AA627" s="17">
        <v>0.44708767473497402</v>
      </c>
      <c r="AB627" s="17">
        <v>0.28192229562634802</v>
      </c>
      <c r="AC627" s="17"/>
      <c r="AD627" s="17">
        <v>0.37360950712549001</v>
      </c>
      <c r="AE627" s="17">
        <v>0.47514095500555498</v>
      </c>
      <c r="AF627" s="17">
        <v>0.42147878821116602</v>
      </c>
      <c r="AG627" s="17">
        <v>0.34659020511389499</v>
      </c>
      <c r="AH627" s="17"/>
      <c r="AI627" s="17">
        <v>0.37704395433084897</v>
      </c>
      <c r="AJ627" s="17">
        <v>0.48683939608324101</v>
      </c>
      <c r="AK627" s="17">
        <v>0.40848547604417501</v>
      </c>
      <c r="AL627" s="17"/>
      <c r="AM627" s="17">
        <v>0.46720305250312399</v>
      </c>
      <c r="AN627" s="17">
        <v>0.41608409986280698</v>
      </c>
      <c r="AO627" s="17">
        <v>0.446474123930794</v>
      </c>
      <c r="AP627" s="17"/>
      <c r="AQ627" s="17">
        <v>0.33674366142661499</v>
      </c>
      <c r="AR627" s="17">
        <v>0.31851154883821697</v>
      </c>
      <c r="AS627" s="17">
        <v>0.52092003716742796</v>
      </c>
      <c r="AT627" s="17">
        <v>0.52869429908327803</v>
      </c>
      <c r="AU627" s="17">
        <v>0.61302604780016601</v>
      </c>
    </row>
    <row r="628" spans="2:47" x14ac:dyDescent="0.3">
      <c r="B628" t="s">
        <v>305</v>
      </c>
      <c r="C628" s="17">
        <v>0.43476949131564002</v>
      </c>
      <c r="D628" s="17">
        <v>0.336786243500723</v>
      </c>
      <c r="E628" s="17">
        <v>0.53015965262255305</v>
      </c>
      <c r="F628" s="17"/>
      <c r="G628" s="17">
        <v>0.32756552216249502</v>
      </c>
      <c r="H628" s="17">
        <v>0.29979647189993802</v>
      </c>
      <c r="I628" s="17">
        <v>0.40794511123160299</v>
      </c>
      <c r="J628" s="17">
        <v>0.55239044984711505</v>
      </c>
      <c r="K628" s="17">
        <v>0.50884225198101596</v>
      </c>
      <c r="L628" s="17">
        <v>0.50107878752608703</v>
      </c>
      <c r="M628" s="17"/>
      <c r="N628" s="17">
        <v>0.26743769258915301</v>
      </c>
      <c r="O628" s="17">
        <v>0.40162485133099202</v>
      </c>
      <c r="P628" s="17">
        <v>0.51236403156956101</v>
      </c>
      <c r="Q628" s="17">
        <v>0.57629996823817098</v>
      </c>
      <c r="R628" s="17"/>
      <c r="S628" s="17">
        <v>0.32498986902669702</v>
      </c>
      <c r="T628" s="17">
        <v>0.48551604839345602</v>
      </c>
      <c r="U628" s="17">
        <v>0.50671430707778597</v>
      </c>
      <c r="V628" s="17">
        <v>0.40401503340142902</v>
      </c>
      <c r="W628" s="17">
        <v>0.50983989539300301</v>
      </c>
      <c r="X628" s="17">
        <v>0.33556448229755997</v>
      </c>
      <c r="Y628" s="17">
        <v>0.50496998020778106</v>
      </c>
      <c r="Z628" s="17">
        <v>0.276851054729778</v>
      </c>
      <c r="AA628" s="17">
        <v>0.44665760825188799</v>
      </c>
      <c r="AB628" s="17">
        <v>0.65323128760911797</v>
      </c>
      <c r="AC628" s="17"/>
      <c r="AD628" s="17">
        <v>0.51886667267894004</v>
      </c>
      <c r="AE628" s="17">
        <v>0.33112983990720002</v>
      </c>
      <c r="AF628" s="17">
        <v>0.45345889198581002</v>
      </c>
      <c r="AG628" s="17">
        <v>0.54585724852041495</v>
      </c>
      <c r="AH628" s="17"/>
      <c r="AI628" s="17">
        <v>0.53880333941171998</v>
      </c>
      <c r="AJ628" s="17">
        <v>0.32199379080561302</v>
      </c>
      <c r="AK628" s="17">
        <v>0.43370111716712201</v>
      </c>
      <c r="AL628" s="17"/>
      <c r="AM628" s="17">
        <v>0.40948947199498797</v>
      </c>
      <c r="AN628" s="17">
        <v>0.45927164242283902</v>
      </c>
      <c r="AO628" s="17">
        <v>0.378489890836197</v>
      </c>
      <c r="AP628" s="17"/>
      <c r="AQ628" s="17">
        <v>0.54910397530931798</v>
      </c>
      <c r="AR628" s="17">
        <v>0.59621859827372203</v>
      </c>
      <c r="AS628" s="17">
        <v>0.28029135022315299</v>
      </c>
      <c r="AT628" s="17">
        <v>0.28965755302998197</v>
      </c>
      <c r="AU628" s="17">
        <v>0</v>
      </c>
    </row>
    <row r="629" spans="2:47" x14ac:dyDescent="0.3">
      <c r="B629" t="s">
        <v>306</v>
      </c>
      <c r="C629" s="17">
        <v>3.3332518213902602E-2</v>
      </c>
      <c r="D629" s="17">
        <v>3.6216942065740498E-2</v>
      </c>
      <c r="E629" s="17">
        <v>3.07126661808866E-2</v>
      </c>
      <c r="F629" s="17"/>
      <c r="G629" s="17">
        <v>5.6779268823955398E-2</v>
      </c>
      <c r="H629" s="17">
        <v>2.4903610397709899E-2</v>
      </c>
      <c r="I629" s="17">
        <v>2.82368949020495E-2</v>
      </c>
      <c r="J629" s="17">
        <v>5.1739768466231198E-2</v>
      </c>
      <c r="K629" s="17">
        <v>2.5287909308042901E-2</v>
      </c>
      <c r="L629" s="17">
        <v>1.7934617023197201E-2</v>
      </c>
      <c r="M629" s="17"/>
      <c r="N629" s="17">
        <v>2.6621635572671699E-2</v>
      </c>
      <c r="O629" s="17">
        <v>4.2397983807173502E-2</v>
      </c>
      <c r="P629" s="17">
        <v>3.5335657284362602E-2</v>
      </c>
      <c r="Q629" s="17">
        <v>3.04913156820154E-2</v>
      </c>
      <c r="R629" s="17"/>
      <c r="S629" s="17">
        <v>2.7200309834529798E-2</v>
      </c>
      <c r="T629" s="17">
        <v>0</v>
      </c>
      <c r="U629" s="17">
        <v>2.46446503647994E-2</v>
      </c>
      <c r="V629" s="17">
        <v>9.3741745841220706E-2</v>
      </c>
      <c r="W629" s="17">
        <v>5.9481703947502303E-2</v>
      </c>
      <c r="X629" s="17">
        <v>3.2676646982663302E-2</v>
      </c>
      <c r="Y629" s="17">
        <v>4.3983044498959602E-2</v>
      </c>
      <c r="Z629" s="17">
        <v>0.10307917994836301</v>
      </c>
      <c r="AA629" s="17">
        <v>0</v>
      </c>
      <c r="AB629" s="17">
        <v>0</v>
      </c>
      <c r="AC629" s="17"/>
      <c r="AD629" s="17">
        <v>2.9618512153891802E-2</v>
      </c>
      <c r="AE629" s="17">
        <v>4.1508588747146601E-2</v>
      </c>
      <c r="AF629" s="17">
        <v>3.8166894544306197E-2</v>
      </c>
      <c r="AG629" s="17">
        <v>1.6849635793683801E-2</v>
      </c>
      <c r="AH629" s="17"/>
      <c r="AI629" s="17">
        <v>2.1622274454451501E-2</v>
      </c>
      <c r="AJ629" s="17">
        <v>5.4990441644033598E-2</v>
      </c>
      <c r="AK629" s="17">
        <v>3.13546344007175E-2</v>
      </c>
      <c r="AL629" s="17"/>
      <c r="AM629" s="17">
        <v>2.5096436301341399E-2</v>
      </c>
      <c r="AN629" s="17">
        <v>3.4864008008988201E-2</v>
      </c>
      <c r="AO629" s="17">
        <v>4.4559419608125601E-2</v>
      </c>
      <c r="AP629" s="17"/>
      <c r="AQ629" s="17">
        <v>4.2560302755360199E-2</v>
      </c>
      <c r="AR629" s="17">
        <v>3.5445713556691599E-2</v>
      </c>
      <c r="AS629" s="17">
        <v>4.0465794706296E-2</v>
      </c>
      <c r="AT629" s="17">
        <v>1.23003400213003E-2</v>
      </c>
      <c r="AU629" s="17">
        <v>0.18582861698320799</v>
      </c>
    </row>
    <row r="630" spans="2:47" x14ac:dyDescent="0.3">
      <c r="B630" t="s">
        <v>307</v>
      </c>
      <c r="C630" s="17">
        <v>2.10792236589494E-2</v>
      </c>
      <c r="D630" s="17">
        <v>3.4269577272108297E-2</v>
      </c>
      <c r="E630" s="17">
        <v>8.5627815692792698E-3</v>
      </c>
      <c r="F630" s="17"/>
      <c r="G630" s="17">
        <v>2.9267634747894001E-2</v>
      </c>
      <c r="H630" s="17">
        <v>1.02278948094343E-2</v>
      </c>
      <c r="I630" s="17">
        <v>2.71374094797294E-2</v>
      </c>
      <c r="J630" s="17">
        <v>1.05128829314344E-2</v>
      </c>
      <c r="K630" s="17">
        <v>1.18514352999954E-2</v>
      </c>
      <c r="L630" s="17">
        <v>3.54865014508381E-2</v>
      </c>
      <c r="M630" s="17"/>
      <c r="N630" s="17">
        <v>1.3613889299758699E-2</v>
      </c>
      <c r="O630" s="17">
        <v>3.3589841305165798E-2</v>
      </c>
      <c r="P630" s="17">
        <v>2.47688970659957E-2</v>
      </c>
      <c r="Q630" s="17">
        <v>1.43047692218276E-2</v>
      </c>
      <c r="R630" s="17"/>
      <c r="S630" s="17">
        <v>5.2665702627303398E-2</v>
      </c>
      <c r="T630" s="17">
        <v>1.5882083473411801E-2</v>
      </c>
      <c r="U630" s="17">
        <v>1.9743596317188E-2</v>
      </c>
      <c r="V630" s="17">
        <v>1.8641629309896698E-2</v>
      </c>
      <c r="W630" s="17">
        <v>4.3993670791012199E-2</v>
      </c>
      <c r="X630" s="17">
        <v>0</v>
      </c>
      <c r="Y630" s="17">
        <v>1.9533172572997401E-2</v>
      </c>
      <c r="Z630" s="17">
        <v>0</v>
      </c>
      <c r="AA630" s="17">
        <v>0</v>
      </c>
      <c r="AB630" s="17">
        <v>3.2506117420753398E-2</v>
      </c>
      <c r="AC630" s="17"/>
      <c r="AD630" s="17">
        <v>2.0010348011113802E-2</v>
      </c>
      <c r="AE630" s="17">
        <v>2.04799647125261E-2</v>
      </c>
      <c r="AF630" s="17">
        <v>3.86583730183599E-2</v>
      </c>
      <c r="AG630" s="17">
        <v>1.5939350054238601E-2</v>
      </c>
      <c r="AH630" s="17"/>
      <c r="AI630" s="17">
        <v>0</v>
      </c>
      <c r="AJ630" s="17">
        <v>1.34660071313135E-2</v>
      </c>
      <c r="AK630" s="17">
        <v>5.6777501263095297E-2</v>
      </c>
      <c r="AL630" s="17"/>
      <c r="AM630" s="17">
        <v>0</v>
      </c>
      <c r="AN630" s="17">
        <v>4.0424031897505201E-2</v>
      </c>
      <c r="AO630" s="17">
        <v>1.7328536499738801E-2</v>
      </c>
      <c r="AP630" s="17"/>
      <c r="AQ630" s="17">
        <v>2.47517468642766E-2</v>
      </c>
      <c r="AR630" s="17">
        <v>1.5078337980074E-2</v>
      </c>
      <c r="AS630" s="17">
        <v>2.4685705458943299E-2</v>
      </c>
      <c r="AT630" s="17">
        <v>0</v>
      </c>
      <c r="AU630" s="17">
        <v>0.11149051352318</v>
      </c>
    </row>
    <row r="631" spans="2:47" x14ac:dyDescent="0.3">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row>
    <row r="632" spans="2:47" x14ac:dyDescent="0.3">
      <c r="B632" s="6" t="s">
        <v>311</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row>
    <row r="633" spans="2:47" x14ac:dyDescent="0.3">
      <c r="B633" s="24" t="s">
        <v>472</v>
      </c>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row>
    <row r="634" spans="2:47" x14ac:dyDescent="0.3">
      <c r="B634" t="s">
        <v>303</v>
      </c>
      <c r="C634" s="17">
        <v>6.9273945085016206E-2</v>
      </c>
      <c r="D634" s="17">
        <v>9.0639880632420497E-2</v>
      </c>
      <c r="E634" s="17">
        <v>4.9142966251056401E-2</v>
      </c>
      <c r="F634" s="17"/>
      <c r="G634" s="17">
        <v>8.7345339520940105E-2</v>
      </c>
      <c r="H634" s="17">
        <v>0.14999197173148501</v>
      </c>
      <c r="I634" s="17">
        <v>0.10659846957065799</v>
      </c>
      <c r="J634" s="17">
        <v>6.2910977361916406E-2</v>
      </c>
      <c r="K634" s="17">
        <v>1.38297732158705E-2</v>
      </c>
      <c r="L634" s="17">
        <v>0</v>
      </c>
      <c r="M634" s="17"/>
      <c r="N634" s="17">
        <v>8.12253710957693E-2</v>
      </c>
      <c r="O634" s="17">
        <v>7.2405571342478603E-2</v>
      </c>
      <c r="P634" s="17">
        <v>7.5915439063290499E-2</v>
      </c>
      <c r="Q634" s="17">
        <v>4.8682296556299499E-2</v>
      </c>
      <c r="R634" s="17"/>
      <c r="S634" s="17">
        <v>0.13574724527180701</v>
      </c>
      <c r="T634" s="17">
        <v>6.3425156627288898E-2</v>
      </c>
      <c r="U634" s="17">
        <v>0</v>
      </c>
      <c r="V634" s="17">
        <v>8.7653937910705901E-2</v>
      </c>
      <c r="W634" s="17">
        <v>7.8273482745909506E-2</v>
      </c>
      <c r="X634" s="17">
        <v>0.12622869462483299</v>
      </c>
      <c r="Y634" s="17">
        <v>0</v>
      </c>
      <c r="Z634" s="17">
        <v>0.14739517028917601</v>
      </c>
      <c r="AA634" s="17">
        <v>2.1374056493061101E-2</v>
      </c>
      <c r="AB634" s="17">
        <v>0</v>
      </c>
      <c r="AC634" s="17"/>
      <c r="AD634" s="17">
        <v>1.9930739503381201E-2</v>
      </c>
      <c r="AE634" s="17">
        <v>0.11508243904444899</v>
      </c>
      <c r="AF634" s="17">
        <v>5.3736497061844697E-2</v>
      </c>
      <c r="AG634" s="17">
        <v>7.1497298394317094E-2</v>
      </c>
      <c r="AH634" s="17"/>
      <c r="AI634" s="17">
        <v>2.1089568266154098E-2</v>
      </c>
      <c r="AJ634" s="17">
        <v>0.14553953761653499</v>
      </c>
      <c r="AK634" s="17">
        <v>4.1433849381255598E-2</v>
      </c>
      <c r="AL634" s="17"/>
      <c r="AM634" s="17">
        <v>9.8095439137184895E-2</v>
      </c>
      <c r="AN634" s="17">
        <v>2.3774760815796599E-2</v>
      </c>
      <c r="AO634" s="17">
        <v>0.108204257869309</v>
      </c>
      <c r="AP634" s="17"/>
      <c r="AQ634" s="17">
        <v>4.2571418539616802E-2</v>
      </c>
      <c r="AR634" s="17">
        <v>1.7844008610751499E-2</v>
      </c>
      <c r="AS634" s="17">
        <v>0.102224207719255</v>
      </c>
      <c r="AT634" s="17">
        <v>0.18521573842972699</v>
      </c>
      <c r="AU634" s="17">
        <v>0</v>
      </c>
    </row>
    <row r="635" spans="2:47" x14ac:dyDescent="0.3">
      <c r="B635" t="s">
        <v>304</v>
      </c>
      <c r="C635" s="17">
        <v>0.285198903980659</v>
      </c>
      <c r="D635" s="17">
        <v>0.26605721578182101</v>
      </c>
      <c r="E635" s="17">
        <v>0.30465118381525602</v>
      </c>
      <c r="F635" s="17"/>
      <c r="G635" s="17">
        <v>0.41604882094326401</v>
      </c>
      <c r="H635" s="17">
        <v>0.33959174363289701</v>
      </c>
      <c r="I635" s="17">
        <v>0.30097619143166898</v>
      </c>
      <c r="J635" s="17">
        <v>0.243128992331722</v>
      </c>
      <c r="K635" s="17">
        <v>0.18419512528116</v>
      </c>
      <c r="L635" s="17">
        <v>0.23621705781434901</v>
      </c>
      <c r="M635" s="17"/>
      <c r="N635" s="17">
        <v>0.38479588610002002</v>
      </c>
      <c r="O635" s="17">
        <v>0.287782692594099</v>
      </c>
      <c r="P635" s="17">
        <v>0.226537819242776</v>
      </c>
      <c r="Q635" s="17">
        <v>0.227027227523389</v>
      </c>
      <c r="R635" s="17"/>
      <c r="S635" s="17">
        <v>0.36763039147891402</v>
      </c>
      <c r="T635" s="17">
        <v>0.24964516052879901</v>
      </c>
      <c r="U635" s="17">
        <v>0.252384872209509</v>
      </c>
      <c r="V635" s="17">
        <v>0.27116309687302997</v>
      </c>
      <c r="W635" s="17">
        <v>0.272017350917651</v>
      </c>
      <c r="X635" s="17">
        <v>0.32371440764195197</v>
      </c>
      <c r="Y635" s="17">
        <v>0.22102864009797901</v>
      </c>
      <c r="Z635" s="17">
        <v>0.109896499903938</v>
      </c>
      <c r="AA635" s="17">
        <v>0.40377368655363099</v>
      </c>
      <c r="AB635" s="17">
        <v>0.123555614107334</v>
      </c>
      <c r="AC635" s="17"/>
      <c r="AD635" s="17">
        <v>0.195545929506097</v>
      </c>
      <c r="AE635" s="17">
        <v>0.35427326427738498</v>
      </c>
      <c r="AF635" s="17">
        <v>0.23624061723350501</v>
      </c>
      <c r="AG635" s="17">
        <v>0.28841040351390801</v>
      </c>
      <c r="AH635" s="17"/>
      <c r="AI635" s="17">
        <v>0.23194434489530799</v>
      </c>
      <c r="AJ635" s="17">
        <v>0.366236961532586</v>
      </c>
      <c r="AK635" s="17">
        <v>0.2433190815756</v>
      </c>
      <c r="AL635" s="17"/>
      <c r="AM635" s="17">
        <v>0.36147571299152598</v>
      </c>
      <c r="AN635" s="17">
        <v>0.27076832804689999</v>
      </c>
      <c r="AO635" s="17">
        <v>0.26684992375516098</v>
      </c>
      <c r="AP635" s="17"/>
      <c r="AQ635" s="17">
        <v>0.22158340346931901</v>
      </c>
      <c r="AR635" s="17">
        <v>0.25575258571277598</v>
      </c>
      <c r="AS635" s="17">
        <v>0.38965885992361698</v>
      </c>
      <c r="AT635" s="17">
        <v>0.347346568278107</v>
      </c>
      <c r="AU635" s="17">
        <v>0.19121021600448401</v>
      </c>
    </row>
    <row r="636" spans="2:47" x14ac:dyDescent="0.3">
      <c r="B636" t="s">
        <v>305</v>
      </c>
      <c r="C636" s="17">
        <v>0.58113237130764395</v>
      </c>
      <c r="D636" s="17">
        <v>0.55956837436214002</v>
      </c>
      <c r="E636" s="17">
        <v>0.60002608023706605</v>
      </c>
      <c r="F636" s="17"/>
      <c r="G636" s="17">
        <v>0.429747277306333</v>
      </c>
      <c r="H636" s="17">
        <v>0.40255617282149703</v>
      </c>
      <c r="I636" s="17">
        <v>0.53748254934327</v>
      </c>
      <c r="J636" s="17">
        <v>0.63614868456490903</v>
      </c>
      <c r="K636" s="17">
        <v>0.76304069145005504</v>
      </c>
      <c r="L636" s="17">
        <v>0.70991244320427205</v>
      </c>
      <c r="M636" s="17"/>
      <c r="N636" s="17">
        <v>0.48354526106746398</v>
      </c>
      <c r="O636" s="17">
        <v>0.57958807561405301</v>
      </c>
      <c r="P636" s="17">
        <v>0.62490933199723897</v>
      </c>
      <c r="Q636" s="17">
        <v>0.65485489316173895</v>
      </c>
      <c r="R636" s="17"/>
      <c r="S636" s="17">
        <v>0.41465085874948798</v>
      </c>
      <c r="T636" s="17">
        <v>0.65654171139038597</v>
      </c>
      <c r="U636" s="17">
        <v>0.68016479639921501</v>
      </c>
      <c r="V636" s="17">
        <v>0.49422862305371501</v>
      </c>
      <c r="W636" s="17">
        <v>0.62725208610885297</v>
      </c>
      <c r="X636" s="17">
        <v>0.48020892183272301</v>
      </c>
      <c r="Y636" s="17">
        <v>0.70044678050942399</v>
      </c>
      <c r="Z636" s="17">
        <v>0.64131275249958197</v>
      </c>
      <c r="AA636" s="17">
        <v>0.56152885501343697</v>
      </c>
      <c r="AB636" s="17">
        <v>0.81173801063831397</v>
      </c>
      <c r="AC636" s="17"/>
      <c r="AD636" s="17">
        <v>0.73952238199859699</v>
      </c>
      <c r="AE636" s="17">
        <v>0.49766713227562898</v>
      </c>
      <c r="AF636" s="17">
        <v>0.57315127592926396</v>
      </c>
      <c r="AG636" s="17">
        <v>0.54293464866499797</v>
      </c>
      <c r="AH636" s="17"/>
      <c r="AI636" s="17">
        <v>0.70826749215487905</v>
      </c>
      <c r="AJ636" s="17">
        <v>0.44281026348442398</v>
      </c>
      <c r="AK636" s="17">
        <v>0.594653060695572</v>
      </c>
      <c r="AL636" s="17"/>
      <c r="AM636" s="17">
        <v>0.53149499542144796</v>
      </c>
      <c r="AN636" s="17">
        <v>0.61799872481835605</v>
      </c>
      <c r="AO636" s="17">
        <v>0.53541974188514996</v>
      </c>
      <c r="AP636" s="17"/>
      <c r="AQ636" s="17">
        <v>0.67798182687849895</v>
      </c>
      <c r="AR636" s="17">
        <v>0.67569937133588898</v>
      </c>
      <c r="AS636" s="17">
        <v>0.43602511265411897</v>
      </c>
      <c r="AT636" s="17">
        <v>0.39536801847163899</v>
      </c>
      <c r="AU636" s="17">
        <v>0.53556920668863806</v>
      </c>
    </row>
    <row r="637" spans="2:47" x14ac:dyDescent="0.3">
      <c r="B637" t="s">
        <v>306</v>
      </c>
      <c r="C637" s="17">
        <v>5.0111005765388697E-2</v>
      </c>
      <c r="D637" s="17">
        <v>5.8563937113444001E-2</v>
      </c>
      <c r="E637" s="17">
        <v>4.2239300490105498E-2</v>
      </c>
      <c r="F637" s="17"/>
      <c r="G637" s="17">
        <v>4.9778364940496603E-2</v>
      </c>
      <c r="H637" s="17">
        <v>8.3686806172935002E-2</v>
      </c>
      <c r="I637" s="17">
        <v>4.18178042720267E-2</v>
      </c>
      <c r="J637" s="17">
        <v>5.7811345741452899E-2</v>
      </c>
      <c r="K637" s="17">
        <v>2.7082974752918602E-2</v>
      </c>
      <c r="L637" s="17">
        <v>3.5799172003550199E-2</v>
      </c>
      <c r="M637" s="17"/>
      <c r="N637" s="17">
        <v>4.3697098008473899E-2</v>
      </c>
      <c r="O637" s="17">
        <v>5.2077382678129801E-2</v>
      </c>
      <c r="P637" s="17">
        <v>6.4937968175119806E-2</v>
      </c>
      <c r="Q637" s="17">
        <v>3.5817002579710398E-2</v>
      </c>
      <c r="R637" s="17"/>
      <c r="S637" s="17">
        <v>8.1971504499790404E-2</v>
      </c>
      <c r="T637" s="17">
        <v>1.45058879801144E-2</v>
      </c>
      <c r="U637" s="17">
        <v>6.7450331391275806E-2</v>
      </c>
      <c r="V637" s="17">
        <v>0.10232590740785499</v>
      </c>
      <c r="W637" s="17">
        <v>0</v>
      </c>
      <c r="X637" s="17">
        <v>4.8537147204896401E-2</v>
      </c>
      <c r="Y637" s="17">
        <v>5.8991406819599003E-2</v>
      </c>
      <c r="Z637" s="17">
        <v>0.101395577307305</v>
      </c>
      <c r="AA637" s="17">
        <v>1.3323401939870199E-2</v>
      </c>
      <c r="AB637" s="17">
        <v>3.2200257833598103E-2</v>
      </c>
      <c r="AC637" s="17"/>
      <c r="AD637" s="17">
        <v>3.4768506547984503E-2</v>
      </c>
      <c r="AE637" s="17">
        <v>2.7498086654597902E-2</v>
      </c>
      <c r="AF637" s="17">
        <v>7.9772366762894106E-2</v>
      </c>
      <c r="AG637" s="17">
        <v>7.8679325789565699E-2</v>
      </c>
      <c r="AH637" s="17"/>
      <c r="AI637" s="17">
        <v>3.8698594683658001E-2</v>
      </c>
      <c r="AJ637" s="17">
        <v>3.6429374622045999E-2</v>
      </c>
      <c r="AK637" s="17">
        <v>6.8449180574522206E-2</v>
      </c>
      <c r="AL637" s="17"/>
      <c r="AM637" s="17">
        <v>8.9338524498402995E-3</v>
      </c>
      <c r="AN637" s="17">
        <v>6.6507738713487405E-2</v>
      </c>
      <c r="AO637" s="17">
        <v>7.0140196173902797E-2</v>
      </c>
      <c r="AP637" s="17"/>
      <c r="AQ637" s="17">
        <v>4.1355108982882298E-2</v>
      </c>
      <c r="AR637" s="17">
        <v>2.2263338758355001E-2</v>
      </c>
      <c r="AS637" s="17">
        <v>6.4860356825696103E-2</v>
      </c>
      <c r="AT637" s="17">
        <v>7.20696748205268E-2</v>
      </c>
      <c r="AU637" s="17">
        <v>0.27322057730687899</v>
      </c>
    </row>
    <row r="638" spans="2:47" x14ac:dyDescent="0.3">
      <c r="B638" t="s">
        <v>307</v>
      </c>
      <c r="C638" s="17">
        <v>1.4283773861292801E-2</v>
      </c>
      <c r="D638" s="17">
        <v>2.51705921101739E-2</v>
      </c>
      <c r="E638" s="17">
        <v>3.94046920651628E-3</v>
      </c>
      <c r="F638" s="17"/>
      <c r="G638" s="17">
        <v>1.7080197288965999E-2</v>
      </c>
      <c r="H638" s="17">
        <v>2.4173305641185201E-2</v>
      </c>
      <c r="I638" s="17">
        <v>1.3124985382375699E-2</v>
      </c>
      <c r="J638" s="17">
        <v>0</v>
      </c>
      <c r="K638" s="17">
        <v>1.18514352999954E-2</v>
      </c>
      <c r="L638" s="17">
        <v>1.8071326977829101E-2</v>
      </c>
      <c r="M638" s="17"/>
      <c r="N638" s="17">
        <v>6.7363837282717999E-3</v>
      </c>
      <c r="O638" s="17">
        <v>8.1462777712394303E-3</v>
      </c>
      <c r="P638" s="17">
        <v>7.6994415215748098E-3</v>
      </c>
      <c r="Q638" s="17">
        <v>3.3618580178862399E-2</v>
      </c>
      <c r="R638" s="17"/>
      <c r="S638" s="17">
        <v>0</v>
      </c>
      <c r="T638" s="17">
        <v>1.5882083473411801E-2</v>
      </c>
      <c r="U638" s="17">
        <v>0</v>
      </c>
      <c r="V638" s="17">
        <v>4.4628434754693497E-2</v>
      </c>
      <c r="W638" s="17">
        <v>2.2457080227586999E-2</v>
      </c>
      <c r="X638" s="17">
        <v>2.1310828695595901E-2</v>
      </c>
      <c r="Y638" s="17">
        <v>1.9533172572997401E-2</v>
      </c>
      <c r="Z638" s="17">
        <v>0</v>
      </c>
      <c r="AA638" s="17">
        <v>0</v>
      </c>
      <c r="AB638" s="17">
        <v>3.2506117420753398E-2</v>
      </c>
      <c r="AC638" s="17"/>
      <c r="AD638" s="17">
        <v>1.0232442443941E-2</v>
      </c>
      <c r="AE638" s="17">
        <v>5.4790777479399502E-3</v>
      </c>
      <c r="AF638" s="17">
        <v>5.7099243012492203E-2</v>
      </c>
      <c r="AG638" s="17">
        <v>1.8478323637211101E-2</v>
      </c>
      <c r="AH638" s="17"/>
      <c r="AI638" s="17">
        <v>0</v>
      </c>
      <c r="AJ638" s="17">
        <v>8.9838627444099196E-3</v>
      </c>
      <c r="AK638" s="17">
        <v>5.2144827773049601E-2</v>
      </c>
      <c r="AL638" s="17"/>
      <c r="AM638" s="17">
        <v>0</v>
      </c>
      <c r="AN638" s="17">
        <v>2.0950447605460401E-2</v>
      </c>
      <c r="AO638" s="17">
        <v>1.9385880316478199E-2</v>
      </c>
      <c r="AP638" s="17"/>
      <c r="AQ638" s="17">
        <v>1.6508242129682899E-2</v>
      </c>
      <c r="AR638" s="17">
        <v>2.8440695582228399E-2</v>
      </c>
      <c r="AS638" s="17">
        <v>7.2314628773123201E-3</v>
      </c>
      <c r="AT638" s="17">
        <v>0</v>
      </c>
      <c r="AU638" s="17">
        <v>0</v>
      </c>
    </row>
    <row r="639" spans="2:47" x14ac:dyDescent="0.3">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row>
    <row r="640" spans="2:47" x14ac:dyDescent="0.3">
      <c r="B640" s="6" t="s">
        <v>312</v>
      </c>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row>
    <row r="641" spans="2:47" x14ac:dyDescent="0.3">
      <c r="B641" s="24" t="s">
        <v>472</v>
      </c>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row>
    <row r="642" spans="2:47" x14ac:dyDescent="0.3">
      <c r="B642" t="s">
        <v>303</v>
      </c>
      <c r="C642" s="17">
        <v>0.108985753818319</v>
      </c>
      <c r="D642" s="17">
        <v>0.14391725836967401</v>
      </c>
      <c r="E642" s="17">
        <v>7.6055870531694797E-2</v>
      </c>
      <c r="F642" s="17"/>
      <c r="G642" s="17">
        <v>0.206052364904657</v>
      </c>
      <c r="H642" s="17">
        <v>0.20152045510792599</v>
      </c>
      <c r="I642" s="17">
        <v>9.9015880551531293E-2</v>
      </c>
      <c r="J642" s="17">
        <v>7.4915885786286496E-2</v>
      </c>
      <c r="K642" s="17">
        <v>7.4775622865205602E-2</v>
      </c>
      <c r="L642" s="17">
        <v>1.7627333432506501E-2</v>
      </c>
      <c r="M642" s="17"/>
      <c r="N642" s="17">
        <v>0.191564099398712</v>
      </c>
      <c r="O642" s="17">
        <v>7.3615587116789893E-2</v>
      </c>
      <c r="P642" s="17">
        <v>4.8733049090622503E-2</v>
      </c>
      <c r="Q642" s="17">
        <v>0.104836569768383</v>
      </c>
      <c r="R642" s="17"/>
      <c r="S642" s="17">
        <v>0.17347956040868301</v>
      </c>
      <c r="T642" s="17">
        <v>3.45450655598534E-2</v>
      </c>
      <c r="U642" s="17">
        <v>3.1736896963461998E-2</v>
      </c>
      <c r="V642" s="17">
        <v>6.8577888572774998E-2</v>
      </c>
      <c r="W642" s="17">
        <v>7.6152341410336902E-2</v>
      </c>
      <c r="X642" s="17">
        <v>0.240450267422956</v>
      </c>
      <c r="Y642" s="17">
        <v>6.8540636621898701E-2</v>
      </c>
      <c r="Z642" s="17">
        <v>0.150785982834378</v>
      </c>
      <c r="AA642" s="17">
        <v>0.13585027682255801</v>
      </c>
      <c r="AB642" s="17">
        <v>3.2340299343780597E-2</v>
      </c>
      <c r="AC642" s="17"/>
      <c r="AD642" s="17">
        <v>2.0339243912589001E-2</v>
      </c>
      <c r="AE642" s="17">
        <v>0.163140968622561</v>
      </c>
      <c r="AF642" s="17">
        <v>0.114275783460282</v>
      </c>
      <c r="AG642" s="17">
        <v>0.109854122466343</v>
      </c>
      <c r="AH642" s="17"/>
      <c r="AI642" s="17">
        <v>2.1535482214632199E-2</v>
      </c>
      <c r="AJ642" s="17">
        <v>0.208813242821413</v>
      </c>
      <c r="AK642" s="17">
        <v>9.8257125505403706E-2</v>
      </c>
      <c r="AL642" s="17"/>
      <c r="AM642" s="17">
        <v>0.13553190877281099</v>
      </c>
      <c r="AN642" s="17">
        <v>4.7768744410851403E-2</v>
      </c>
      <c r="AO642" s="17">
        <v>0.16187558905177901</v>
      </c>
      <c r="AP642" s="17"/>
      <c r="AQ642" s="17">
        <v>8.2517918111123495E-2</v>
      </c>
      <c r="AR642" s="17">
        <v>6.8226628992194199E-2</v>
      </c>
      <c r="AS642" s="17">
        <v>0.166021388934918</v>
      </c>
      <c r="AT642" s="17">
        <v>0.172407949522972</v>
      </c>
      <c r="AU642" s="17">
        <v>0</v>
      </c>
    </row>
    <row r="643" spans="2:47" x14ac:dyDescent="0.3">
      <c r="B643" t="s">
        <v>304</v>
      </c>
      <c r="C643" s="17">
        <v>0.42029479405825498</v>
      </c>
      <c r="D643" s="17">
        <v>0.43732159344829502</v>
      </c>
      <c r="E643" s="17">
        <v>0.40166142002975502</v>
      </c>
      <c r="F643" s="17"/>
      <c r="G643" s="17">
        <v>0.40917812742026799</v>
      </c>
      <c r="H643" s="17">
        <v>0.42739533221373499</v>
      </c>
      <c r="I643" s="17">
        <v>0.448631165557209</v>
      </c>
      <c r="J643" s="17">
        <v>0.325967556003112</v>
      </c>
      <c r="K643" s="17">
        <v>0.455892257668426</v>
      </c>
      <c r="L643" s="17">
        <v>0.45625295294061402</v>
      </c>
      <c r="M643" s="17"/>
      <c r="N643" s="17">
        <v>0.42498569296717298</v>
      </c>
      <c r="O643" s="17">
        <v>0.46811738148842602</v>
      </c>
      <c r="P643" s="17">
        <v>0.49893195811742103</v>
      </c>
      <c r="Q643" s="17">
        <v>0.30877728658752801</v>
      </c>
      <c r="R643" s="17"/>
      <c r="S643" s="17">
        <v>0.38762292409391802</v>
      </c>
      <c r="T643" s="17">
        <v>0.48162398624073499</v>
      </c>
      <c r="U643" s="17">
        <v>0.481984952373951</v>
      </c>
      <c r="V643" s="17">
        <v>0.38494938839758802</v>
      </c>
      <c r="W643" s="17">
        <v>0.45139738508758698</v>
      </c>
      <c r="X643" s="17">
        <v>0.33447338543681898</v>
      </c>
      <c r="Y643" s="17">
        <v>0.42300683853377902</v>
      </c>
      <c r="Z643" s="17">
        <v>0.37850343786613699</v>
      </c>
      <c r="AA643" s="17">
        <v>0.47416225541074603</v>
      </c>
      <c r="AB643" s="17">
        <v>0.36854454771279499</v>
      </c>
      <c r="AC643" s="17"/>
      <c r="AD643" s="17">
        <v>0.42839827801007402</v>
      </c>
      <c r="AE643" s="17">
        <v>0.41062379701382901</v>
      </c>
      <c r="AF643" s="17">
        <v>0.44217000053577199</v>
      </c>
      <c r="AG643" s="17">
        <v>0.381366091630777</v>
      </c>
      <c r="AH643" s="17"/>
      <c r="AI643" s="17">
        <v>0.43610741446671603</v>
      </c>
      <c r="AJ643" s="17">
        <v>0.40826394714604097</v>
      </c>
      <c r="AK643" s="17">
        <v>0.418063326725583</v>
      </c>
      <c r="AL643" s="17"/>
      <c r="AM643" s="17">
        <v>0.457030209841642</v>
      </c>
      <c r="AN643" s="17">
        <v>0.416121396857215</v>
      </c>
      <c r="AO643" s="17">
        <v>0.42475036501878699</v>
      </c>
      <c r="AP643" s="17"/>
      <c r="AQ643" s="17">
        <v>0.40269913640997501</v>
      </c>
      <c r="AR643" s="17">
        <v>0.35707655041866898</v>
      </c>
      <c r="AS643" s="17">
        <v>0.42370946160501899</v>
      </c>
      <c r="AT643" s="17">
        <v>0.51604335106913402</v>
      </c>
      <c r="AU643" s="17">
        <v>0.19121021600448401</v>
      </c>
    </row>
    <row r="644" spans="2:47" x14ac:dyDescent="0.3">
      <c r="B644" t="s">
        <v>305</v>
      </c>
      <c r="C644" s="17">
        <v>0.42606886991586501</v>
      </c>
      <c r="D644" s="17">
        <v>0.370225695933531</v>
      </c>
      <c r="E644" s="17">
        <v>0.48116165229858698</v>
      </c>
      <c r="F644" s="17"/>
      <c r="G644" s="17">
        <v>0.33294352554427598</v>
      </c>
      <c r="H644" s="17">
        <v>0.32914639522371297</v>
      </c>
      <c r="I644" s="17">
        <v>0.39915094440225402</v>
      </c>
      <c r="J644" s="17">
        <v>0.56044047097085903</v>
      </c>
      <c r="K644" s="17">
        <v>0.41748727561012999</v>
      </c>
      <c r="L644" s="17">
        <v>0.49029562175445701</v>
      </c>
      <c r="M644" s="17"/>
      <c r="N644" s="17">
        <v>0.34941890484740101</v>
      </c>
      <c r="O644" s="17">
        <v>0.40945135062780802</v>
      </c>
      <c r="P644" s="17">
        <v>0.40012571617603299</v>
      </c>
      <c r="Q644" s="17">
        <v>0.54773062688817398</v>
      </c>
      <c r="R644" s="17"/>
      <c r="S644" s="17">
        <v>0.38854234468691701</v>
      </c>
      <c r="T644" s="17">
        <v>0.45187465329542897</v>
      </c>
      <c r="U644" s="17">
        <v>0.41987781586075301</v>
      </c>
      <c r="V644" s="17">
        <v>0.49104052608323201</v>
      </c>
      <c r="W644" s="17">
        <v>0.39447150057776098</v>
      </c>
      <c r="X644" s="17">
        <v>0.39385927900592499</v>
      </c>
      <c r="Y644" s="17">
        <v>0.454044550588034</v>
      </c>
      <c r="Z644" s="17">
        <v>0.41638440077481798</v>
      </c>
      <c r="AA644" s="17">
        <v>0.37632427878338698</v>
      </c>
      <c r="AB644" s="17">
        <v>0.56660903552267095</v>
      </c>
      <c r="AC644" s="17"/>
      <c r="AD644" s="17">
        <v>0.50241282244269403</v>
      </c>
      <c r="AE644" s="17">
        <v>0.41122092021025602</v>
      </c>
      <c r="AF644" s="17">
        <v>0.37669447085652602</v>
      </c>
      <c r="AG644" s="17">
        <v>0.44217781369964798</v>
      </c>
      <c r="AH644" s="17"/>
      <c r="AI644" s="17">
        <v>0.488339044376425</v>
      </c>
      <c r="AJ644" s="17">
        <v>0.37763703355811501</v>
      </c>
      <c r="AK644" s="17">
        <v>0.42039228828265202</v>
      </c>
      <c r="AL644" s="17"/>
      <c r="AM644" s="17">
        <v>0.399028779827651</v>
      </c>
      <c r="AN644" s="17">
        <v>0.48621253019623401</v>
      </c>
      <c r="AO644" s="17">
        <v>0.36437451192758802</v>
      </c>
      <c r="AP644" s="17"/>
      <c r="AQ644" s="17">
        <v>0.47411588900606599</v>
      </c>
      <c r="AR644" s="17">
        <v>0.53534564904119897</v>
      </c>
      <c r="AS644" s="17">
        <v>0.34110343916130598</v>
      </c>
      <c r="AT644" s="17">
        <v>0.28433469861111299</v>
      </c>
      <c r="AU644" s="17">
        <v>0.80878978399551604</v>
      </c>
    </row>
    <row r="645" spans="2:47" x14ac:dyDescent="0.3">
      <c r="B645" t="s">
        <v>306</v>
      </c>
      <c r="C645" s="17">
        <v>3.07852445797102E-2</v>
      </c>
      <c r="D645" s="17">
        <v>3.3031278307475903E-2</v>
      </c>
      <c r="E645" s="17">
        <v>2.8764935352721299E-2</v>
      </c>
      <c r="F645" s="17"/>
      <c r="G645" s="17">
        <v>3.2402210625281702E-2</v>
      </c>
      <c r="H645" s="17">
        <v>2.36868805088929E-2</v>
      </c>
      <c r="I645" s="17">
        <v>2.6064600009276701E-2</v>
      </c>
      <c r="J645" s="17">
        <v>3.8676087239741898E-2</v>
      </c>
      <c r="K645" s="17">
        <v>3.99934085562434E-2</v>
      </c>
      <c r="L645" s="17">
        <v>2.6602286857481099E-2</v>
      </c>
      <c r="M645" s="17"/>
      <c r="N645" s="17">
        <v>1.17972134131294E-2</v>
      </c>
      <c r="O645" s="17">
        <v>3.197231910422E-2</v>
      </c>
      <c r="P645" s="17">
        <v>4.4509835094348402E-2</v>
      </c>
      <c r="Q645" s="17">
        <v>3.1355787593287797E-2</v>
      </c>
      <c r="R645" s="17"/>
      <c r="S645" s="17">
        <v>2.71236632334254E-2</v>
      </c>
      <c r="T645" s="17">
        <v>1.6074211430571299E-2</v>
      </c>
      <c r="U645" s="17">
        <v>6.6400334801833702E-2</v>
      </c>
      <c r="V645" s="17">
        <v>5.5432196946405603E-2</v>
      </c>
      <c r="W645" s="17">
        <v>2.2115348915806299E-2</v>
      </c>
      <c r="X645" s="17">
        <v>3.1217068134299399E-2</v>
      </c>
      <c r="Y645" s="17">
        <v>3.48748016832909E-2</v>
      </c>
      <c r="Z645" s="17">
        <v>5.4326178524667201E-2</v>
      </c>
      <c r="AA645" s="17">
        <v>1.36631889833096E-2</v>
      </c>
      <c r="AB645" s="17">
        <v>0</v>
      </c>
      <c r="AC645" s="17"/>
      <c r="AD645" s="17">
        <v>3.8617213190701501E-2</v>
      </c>
      <c r="AE645" s="17">
        <v>5.5453589771371102E-3</v>
      </c>
      <c r="AF645" s="17">
        <v>4.1429926262535798E-2</v>
      </c>
      <c r="AG645" s="17">
        <v>2.9648887350621499E-2</v>
      </c>
      <c r="AH645" s="17"/>
      <c r="AI645" s="17">
        <v>5.4018058942227401E-2</v>
      </c>
      <c r="AJ645" s="17">
        <v>0</v>
      </c>
      <c r="AK645" s="17">
        <v>3.0467512808332101E-2</v>
      </c>
      <c r="AL645" s="17"/>
      <c r="AM645" s="17">
        <v>8.4091015578950101E-3</v>
      </c>
      <c r="AN645" s="17">
        <v>3.4753517492550401E-2</v>
      </c>
      <c r="AO645" s="17">
        <v>3.7323189877912499E-2</v>
      </c>
      <c r="AP645" s="17"/>
      <c r="AQ645" s="17">
        <v>2.4158814343151799E-2</v>
      </c>
      <c r="AR645" s="17">
        <v>3.1550278693642797E-2</v>
      </c>
      <c r="AS645" s="17">
        <v>3.6981049831185699E-2</v>
      </c>
      <c r="AT645" s="17">
        <v>2.7214000796780598E-2</v>
      </c>
      <c r="AU645" s="17">
        <v>0</v>
      </c>
    </row>
    <row r="646" spans="2:47" x14ac:dyDescent="0.3">
      <c r="B646" t="s">
        <v>307</v>
      </c>
      <c r="C646" s="17">
        <v>1.3865337627850799E-2</v>
      </c>
      <c r="D646" s="17">
        <v>1.55041739410243E-2</v>
      </c>
      <c r="E646" s="17">
        <v>1.2356121787242E-2</v>
      </c>
      <c r="F646" s="17"/>
      <c r="G646" s="17">
        <v>1.9423771505516899E-2</v>
      </c>
      <c r="H646" s="17">
        <v>1.8250936945733699E-2</v>
      </c>
      <c r="I646" s="17">
        <v>2.71374094797294E-2</v>
      </c>
      <c r="J646" s="17">
        <v>0</v>
      </c>
      <c r="K646" s="17">
        <v>1.18514352999954E-2</v>
      </c>
      <c r="L646" s="17">
        <v>9.2218050149410497E-3</v>
      </c>
      <c r="M646" s="17"/>
      <c r="N646" s="17">
        <v>2.2234089373584599E-2</v>
      </c>
      <c r="O646" s="17">
        <v>1.6843361662756101E-2</v>
      </c>
      <c r="P646" s="17">
        <v>7.6994415215748098E-3</v>
      </c>
      <c r="Q646" s="17">
        <v>7.2997291626268404E-3</v>
      </c>
      <c r="R646" s="17"/>
      <c r="S646" s="17">
        <v>2.3231507577056901E-2</v>
      </c>
      <c r="T646" s="17">
        <v>1.5882083473411801E-2</v>
      </c>
      <c r="U646" s="17">
        <v>0</v>
      </c>
      <c r="V646" s="17">
        <v>0</v>
      </c>
      <c r="W646" s="17">
        <v>5.5863424008509799E-2</v>
      </c>
      <c r="X646" s="17">
        <v>0</v>
      </c>
      <c r="Y646" s="17">
        <v>1.9533172572997401E-2</v>
      </c>
      <c r="Z646" s="17">
        <v>0</v>
      </c>
      <c r="AA646" s="17">
        <v>0</v>
      </c>
      <c r="AB646" s="17">
        <v>3.2506117420753398E-2</v>
      </c>
      <c r="AC646" s="17"/>
      <c r="AD646" s="17">
        <v>1.0232442443941E-2</v>
      </c>
      <c r="AE646" s="17">
        <v>9.4689551762165598E-3</v>
      </c>
      <c r="AF646" s="17">
        <v>2.54298188848835E-2</v>
      </c>
      <c r="AG646" s="17">
        <v>3.69530848526093E-2</v>
      </c>
      <c r="AH646" s="17"/>
      <c r="AI646" s="17">
        <v>0</v>
      </c>
      <c r="AJ646" s="17">
        <v>5.2857764744308304E-3</v>
      </c>
      <c r="AK646" s="17">
        <v>3.2819746678029102E-2</v>
      </c>
      <c r="AL646" s="17"/>
      <c r="AM646" s="17">
        <v>0</v>
      </c>
      <c r="AN646" s="17">
        <v>1.5143811043149E-2</v>
      </c>
      <c r="AO646" s="17">
        <v>1.1676344123933501E-2</v>
      </c>
      <c r="AP646" s="17"/>
      <c r="AQ646" s="17">
        <v>1.6508242129682899E-2</v>
      </c>
      <c r="AR646" s="17">
        <v>7.8008928542958704E-3</v>
      </c>
      <c r="AS646" s="17">
        <v>3.2184660467571201E-2</v>
      </c>
      <c r="AT646" s="17">
        <v>0</v>
      </c>
      <c r="AU646" s="17">
        <v>0</v>
      </c>
    </row>
    <row r="647" spans="2:47" x14ac:dyDescent="0.3">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row>
    <row r="648" spans="2:47" x14ac:dyDescent="0.3">
      <c r="B648" s="6" t="s">
        <v>313</v>
      </c>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c r="AN648" s="17"/>
      <c r="AO648" s="17"/>
      <c r="AP648" s="17"/>
      <c r="AQ648" s="17"/>
      <c r="AR648" s="17"/>
      <c r="AS648" s="17"/>
      <c r="AT648" s="17"/>
      <c r="AU648" s="17"/>
    </row>
    <row r="649" spans="2:47" x14ac:dyDescent="0.3">
      <c r="B649" s="24" t="s">
        <v>472</v>
      </c>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row>
    <row r="650" spans="2:47" x14ac:dyDescent="0.3">
      <c r="B650" t="s">
        <v>303</v>
      </c>
      <c r="C650" s="17">
        <v>4.2693248661023399E-2</v>
      </c>
      <c r="D650" s="17">
        <v>5.1915881512545302E-2</v>
      </c>
      <c r="E650" s="17">
        <v>3.40558798669496E-2</v>
      </c>
      <c r="F650" s="17"/>
      <c r="G650" s="17">
        <v>9.5812832479419005E-2</v>
      </c>
      <c r="H650" s="17">
        <v>7.7139547013504603E-2</v>
      </c>
      <c r="I650" s="17">
        <v>8.3770843820549903E-2</v>
      </c>
      <c r="J650" s="17">
        <v>0</v>
      </c>
      <c r="K650" s="17">
        <v>1.3105081023751099E-2</v>
      </c>
      <c r="L650" s="17">
        <v>0</v>
      </c>
      <c r="M650" s="17"/>
      <c r="N650" s="17">
        <v>0.100072789726601</v>
      </c>
      <c r="O650" s="17">
        <v>2.1950163860697699E-2</v>
      </c>
      <c r="P650" s="17">
        <v>4.4711908181254097E-2</v>
      </c>
      <c r="Q650" s="17">
        <v>0</v>
      </c>
      <c r="R650" s="17"/>
      <c r="S650" s="17">
        <v>6.4994278950696593E-2</v>
      </c>
      <c r="T650" s="17">
        <v>5.0321327111199403E-2</v>
      </c>
      <c r="U650" s="17">
        <v>0</v>
      </c>
      <c r="V650" s="17">
        <v>4.6050824024270902E-2</v>
      </c>
      <c r="W650" s="17">
        <v>6.5973644076989704E-2</v>
      </c>
      <c r="X650" s="17">
        <v>1.9374645888547998E-2</v>
      </c>
      <c r="Y650" s="17">
        <v>0</v>
      </c>
      <c r="Z650" s="17">
        <v>9.6187532001287906E-2</v>
      </c>
      <c r="AA650" s="17">
        <v>6.7211690532812299E-2</v>
      </c>
      <c r="AB650" s="17">
        <v>0</v>
      </c>
      <c r="AC650" s="17"/>
      <c r="AD650" s="17">
        <v>2.1432358262356899E-2</v>
      </c>
      <c r="AE650" s="17">
        <v>5.7038642862271498E-2</v>
      </c>
      <c r="AF650" s="17">
        <v>7.1933754716856299E-2</v>
      </c>
      <c r="AG650" s="17">
        <v>1.66550654049182E-2</v>
      </c>
      <c r="AH650" s="17"/>
      <c r="AI650" s="17">
        <v>2.3395065714222601E-2</v>
      </c>
      <c r="AJ650" s="17">
        <v>8.5781144914006E-2</v>
      </c>
      <c r="AK650" s="17">
        <v>5.61452079027598E-2</v>
      </c>
      <c r="AL650" s="17"/>
      <c r="AM650" s="17">
        <v>9.73102241123458E-3</v>
      </c>
      <c r="AN650" s="17">
        <v>2.5543383840029899E-2</v>
      </c>
      <c r="AO650" s="17">
        <v>9.5219948605401505E-2</v>
      </c>
      <c r="AP650" s="17"/>
      <c r="AQ650" s="17">
        <v>3.2483937763284801E-2</v>
      </c>
      <c r="AR650" s="17">
        <v>2.9324191611886301E-2</v>
      </c>
      <c r="AS650" s="17">
        <v>5.9174185033982002E-2</v>
      </c>
      <c r="AT650" s="17">
        <v>9.7871717168786801E-2</v>
      </c>
      <c r="AU650" s="17">
        <v>0</v>
      </c>
    </row>
    <row r="651" spans="2:47" x14ac:dyDescent="0.3">
      <c r="B651" t="s">
        <v>304</v>
      </c>
      <c r="C651" s="17">
        <v>9.1964181302230899E-2</v>
      </c>
      <c r="D651" s="17">
        <v>9.5129220426670394E-2</v>
      </c>
      <c r="E651" s="17">
        <v>8.9315465370990096E-2</v>
      </c>
      <c r="F651" s="17"/>
      <c r="G651" s="17">
        <v>0.120502526814775</v>
      </c>
      <c r="H651" s="17">
        <v>0.20163102824604001</v>
      </c>
      <c r="I651" s="17">
        <v>7.8224782224434297E-2</v>
      </c>
      <c r="J651" s="17">
        <v>0.105720983879144</v>
      </c>
      <c r="K651" s="17">
        <v>2.6765391801350801E-2</v>
      </c>
      <c r="L651" s="17">
        <v>1.7237965209773699E-2</v>
      </c>
      <c r="M651" s="17"/>
      <c r="N651" s="17">
        <v>0.13256251540967801</v>
      </c>
      <c r="O651" s="17">
        <v>6.2948346378651002E-2</v>
      </c>
      <c r="P651" s="17">
        <v>9.2420607467294996E-2</v>
      </c>
      <c r="Q651" s="17">
        <v>7.6595142863205498E-2</v>
      </c>
      <c r="R651" s="17"/>
      <c r="S651" s="17">
        <v>0.117295346486983</v>
      </c>
      <c r="T651" s="17">
        <v>7.1909604094794896E-2</v>
      </c>
      <c r="U651" s="17">
        <v>2.0566704518741499E-2</v>
      </c>
      <c r="V651" s="17">
        <v>4.7492905385378897E-2</v>
      </c>
      <c r="W651" s="17">
        <v>0.102226710339958</v>
      </c>
      <c r="X651" s="17">
        <v>0.16369016994684099</v>
      </c>
      <c r="Y651" s="17">
        <v>0.136572842908815</v>
      </c>
      <c r="Z651" s="17">
        <v>0.10307917994836301</v>
      </c>
      <c r="AA651" s="17">
        <v>0.101309868890274</v>
      </c>
      <c r="AB651" s="17">
        <v>0</v>
      </c>
      <c r="AC651" s="17"/>
      <c r="AD651" s="17">
        <v>6.1380745194689702E-2</v>
      </c>
      <c r="AE651" s="17">
        <v>0.113298224035227</v>
      </c>
      <c r="AF651" s="17">
        <v>9.0921128203537302E-2</v>
      </c>
      <c r="AG651" s="17">
        <v>0.10154746442734899</v>
      </c>
      <c r="AH651" s="17"/>
      <c r="AI651" s="17">
        <v>7.69212046129851E-2</v>
      </c>
      <c r="AJ651" s="17">
        <v>0.14845722194156499</v>
      </c>
      <c r="AK651" s="17">
        <v>9.9954374743352198E-2</v>
      </c>
      <c r="AL651" s="17"/>
      <c r="AM651" s="17">
        <v>3.3760183812327302E-2</v>
      </c>
      <c r="AN651" s="17">
        <v>7.0377334858902907E-2</v>
      </c>
      <c r="AO651" s="17">
        <v>0.17213290504022499</v>
      </c>
      <c r="AP651" s="17"/>
      <c r="AQ651" s="17">
        <v>5.9417968336111099E-2</v>
      </c>
      <c r="AR651" s="17">
        <v>0.10503957683434</v>
      </c>
      <c r="AS651" s="17">
        <v>0.102030793483122</v>
      </c>
      <c r="AT651" s="17">
        <v>0.11923791088862699</v>
      </c>
      <c r="AU651" s="17">
        <v>0</v>
      </c>
    </row>
    <row r="652" spans="2:47" x14ac:dyDescent="0.3">
      <c r="B652" t="s">
        <v>305</v>
      </c>
      <c r="C652" s="17">
        <v>0.23158873682275</v>
      </c>
      <c r="D652" s="17">
        <v>0.15933017264532501</v>
      </c>
      <c r="E652" s="17">
        <v>0.30157170112614001</v>
      </c>
      <c r="F652" s="17"/>
      <c r="G652" s="17">
        <v>0.24539334912189301</v>
      </c>
      <c r="H652" s="17">
        <v>0.168186024209245</v>
      </c>
      <c r="I652" s="17">
        <v>0.227169420273166</v>
      </c>
      <c r="J652" s="17">
        <v>0.27638617903219798</v>
      </c>
      <c r="K652" s="17">
        <v>0.22042871453575599</v>
      </c>
      <c r="L652" s="17">
        <v>0.25102252730873598</v>
      </c>
      <c r="M652" s="17"/>
      <c r="N652" s="17">
        <v>0.14537467948006699</v>
      </c>
      <c r="O652" s="17">
        <v>0.24824714614557</v>
      </c>
      <c r="P652" s="17">
        <v>0.28171433326753897</v>
      </c>
      <c r="Q652" s="17">
        <v>0.268165819448765</v>
      </c>
      <c r="R652" s="17"/>
      <c r="S652" s="17">
        <v>0.20532032229351799</v>
      </c>
      <c r="T652" s="17">
        <v>0.230859372316707</v>
      </c>
      <c r="U652" s="17">
        <v>0.21694828245398901</v>
      </c>
      <c r="V652" s="17">
        <v>0.21390590926251499</v>
      </c>
      <c r="W652" s="17">
        <v>0.22788948766842501</v>
      </c>
      <c r="X652" s="17">
        <v>0.35439294081164202</v>
      </c>
      <c r="Y652" s="17">
        <v>0.192583628138292</v>
      </c>
      <c r="Z652" s="17">
        <v>0.16397502398289299</v>
      </c>
      <c r="AA652" s="17">
        <v>0.22104274694491799</v>
      </c>
      <c r="AB652" s="17">
        <v>0.25386558215334698</v>
      </c>
      <c r="AC652" s="17"/>
      <c r="AD652" s="17">
        <v>0.209312422857615</v>
      </c>
      <c r="AE652" s="17">
        <v>0.22127755871045399</v>
      </c>
      <c r="AF652" s="17">
        <v>0.116542893108386</v>
      </c>
      <c r="AG652" s="17">
        <v>0.29107020597927702</v>
      </c>
      <c r="AH652" s="17"/>
      <c r="AI652" s="17">
        <v>0.26768232931858199</v>
      </c>
      <c r="AJ652" s="17">
        <v>0.219840756341175</v>
      </c>
      <c r="AK652" s="17">
        <v>0.114228109283634</v>
      </c>
      <c r="AL652" s="17"/>
      <c r="AM652" s="17">
        <v>0.27197882548253</v>
      </c>
      <c r="AN652" s="17">
        <v>0.26410123586829398</v>
      </c>
      <c r="AO652" s="17">
        <v>0.13652429073946101</v>
      </c>
      <c r="AP652" s="17"/>
      <c r="AQ652" s="17">
        <v>0.256178348870442</v>
      </c>
      <c r="AR652" s="17">
        <v>0.28730303608094598</v>
      </c>
      <c r="AS652" s="17">
        <v>0.190366056127383</v>
      </c>
      <c r="AT652" s="17">
        <v>0.16511046986814901</v>
      </c>
      <c r="AU652" s="17">
        <v>0.18582861698320799</v>
      </c>
    </row>
    <row r="653" spans="2:47" x14ac:dyDescent="0.3">
      <c r="B653" t="s">
        <v>306</v>
      </c>
      <c r="C653" s="17">
        <v>0.47143480908612501</v>
      </c>
      <c r="D653" s="17">
        <v>0.50121524844238297</v>
      </c>
      <c r="E653" s="17">
        <v>0.440824904046758</v>
      </c>
      <c r="F653" s="17"/>
      <c r="G653" s="17">
        <v>0.43990719547594997</v>
      </c>
      <c r="H653" s="17">
        <v>0.374706181608981</v>
      </c>
      <c r="I653" s="17">
        <v>0.51393007695033799</v>
      </c>
      <c r="J653" s="17">
        <v>0.47341967050252998</v>
      </c>
      <c r="K653" s="17">
        <v>0.54573655214958094</v>
      </c>
      <c r="L653" s="17">
        <v>0.49611360226982698</v>
      </c>
      <c r="M653" s="17"/>
      <c r="N653" s="17">
        <v>0.46271273400754998</v>
      </c>
      <c r="O653" s="17">
        <v>0.52309522533868802</v>
      </c>
      <c r="P653" s="17">
        <v>0.43959584319696399</v>
      </c>
      <c r="Q653" s="17">
        <v>0.46138067496680801</v>
      </c>
      <c r="R653" s="17"/>
      <c r="S653" s="17">
        <v>0.438212597292304</v>
      </c>
      <c r="T653" s="17">
        <v>0.463002845084311</v>
      </c>
      <c r="U653" s="17">
        <v>0.59206656629402499</v>
      </c>
      <c r="V653" s="17">
        <v>0.40853238096993699</v>
      </c>
      <c r="W653" s="17">
        <v>0.53174545885065005</v>
      </c>
      <c r="X653" s="17">
        <v>0.44822296242882997</v>
      </c>
      <c r="Y653" s="17">
        <v>0.37539738977238601</v>
      </c>
      <c r="Z653" s="17">
        <v>0.51690538565597999</v>
      </c>
      <c r="AA653" s="17">
        <v>0.47923310925625301</v>
      </c>
      <c r="AB653" s="17">
        <v>0.53516342360950997</v>
      </c>
      <c r="AC653" s="17"/>
      <c r="AD653" s="17">
        <v>0.47969922985879798</v>
      </c>
      <c r="AE653" s="17">
        <v>0.47656751470014103</v>
      </c>
      <c r="AF653" s="17">
        <v>0.44835505039036</v>
      </c>
      <c r="AG653" s="17">
        <v>0.42872085118245601</v>
      </c>
      <c r="AH653" s="17"/>
      <c r="AI653" s="17">
        <v>0.45096557995816799</v>
      </c>
      <c r="AJ653" s="17">
        <v>0.43289260701860599</v>
      </c>
      <c r="AK653" s="17">
        <v>0.43962285661575801</v>
      </c>
      <c r="AL653" s="17"/>
      <c r="AM653" s="17">
        <v>0.57190499929063199</v>
      </c>
      <c r="AN653" s="17">
        <v>0.45774488493509702</v>
      </c>
      <c r="AO653" s="17">
        <v>0.410652814095468</v>
      </c>
      <c r="AP653" s="17"/>
      <c r="AQ653" s="17">
        <v>0.46094154058277098</v>
      </c>
      <c r="AR653" s="17">
        <v>0.44157538961007597</v>
      </c>
      <c r="AS653" s="17">
        <v>0.50004391895128597</v>
      </c>
      <c r="AT653" s="17">
        <v>0.51016565878784803</v>
      </c>
      <c r="AU653" s="17">
        <v>0.33424815885826598</v>
      </c>
    </row>
    <row r="654" spans="2:47" x14ac:dyDescent="0.3">
      <c r="B654" t="s">
        <v>307</v>
      </c>
      <c r="C654" s="17">
        <v>0.162319024127871</v>
      </c>
      <c r="D654" s="17">
        <v>0.192409476973076</v>
      </c>
      <c r="E654" s="17">
        <v>0.13423204958916199</v>
      </c>
      <c r="F654" s="17"/>
      <c r="G654" s="17">
        <v>9.8384096107963795E-2</v>
      </c>
      <c r="H654" s="17">
        <v>0.17833721892222901</v>
      </c>
      <c r="I654" s="17">
        <v>9.69048767315112E-2</v>
      </c>
      <c r="J654" s="17">
        <v>0.14447316658612799</v>
      </c>
      <c r="K654" s="17">
        <v>0.193964260489561</v>
      </c>
      <c r="L654" s="17">
        <v>0.23562590521166299</v>
      </c>
      <c r="M654" s="17"/>
      <c r="N654" s="17">
        <v>0.159277281376103</v>
      </c>
      <c r="O654" s="17">
        <v>0.14375911827639301</v>
      </c>
      <c r="P654" s="17">
        <v>0.14155730788694701</v>
      </c>
      <c r="Q654" s="17">
        <v>0.19385836272122201</v>
      </c>
      <c r="R654" s="17"/>
      <c r="S654" s="17">
        <v>0.174177454976499</v>
      </c>
      <c r="T654" s="17">
        <v>0.18390685139298801</v>
      </c>
      <c r="U654" s="17">
        <v>0.17041844673324499</v>
      </c>
      <c r="V654" s="17">
        <v>0.28401798035789899</v>
      </c>
      <c r="W654" s="17">
        <v>7.21646990639771E-2</v>
      </c>
      <c r="X654" s="17">
        <v>1.4319280924137799E-2</v>
      </c>
      <c r="Y654" s="17">
        <v>0.29544613918050699</v>
      </c>
      <c r="Z654" s="17">
        <v>0.119852878411476</v>
      </c>
      <c r="AA654" s="17">
        <v>0.131202584375743</v>
      </c>
      <c r="AB654" s="17">
        <v>0.21097099423714399</v>
      </c>
      <c r="AC654" s="17"/>
      <c r="AD654" s="17">
        <v>0.22817524382654</v>
      </c>
      <c r="AE654" s="17">
        <v>0.13181805969190699</v>
      </c>
      <c r="AF654" s="17">
        <v>0.27224717358085998</v>
      </c>
      <c r="AG654" s="17">
        <v>0.16200641300599999</v>
      </c>
      <c r="AH654" s="17"/>
      <c r="AI654" s="17">
        <v>0.18103582039604299</v>
      </c>
      <c r="AJ654" s="17">
        <v>0.113028269784647</v>
      </c>
      <c r="AK654" s="17">
        <v>0.29004945145449601</v>
      </c>
      <c r="AL654" s="17"/>
      <c r="AM654" s="17">
        <v>0.112624969003277</v>
      </c>
      <c r="AN654" s="17">
        <v>0.18223316049767599</v>
      </c>
      <c r="AO654" s="17">
        <v>0.18547004151944499</v>
      </c>
      <c r="AP654" s="17"/>
      <c r="AQ654" s="17">
        <v>0.190978204447392</v>
      </c>
      <c r="AR654" s="17">
        <v>0.13675780586275099</v>
      </c>
      <c r="AS654" s="17">
        <v>0.14838504640422701</v>
      </c>
      <c r="AT654" s="17">
        <v>0.107614243286589</v>
      </c>
      <c r="AU654" s="17">
        <v>0.47992322415852601</v>
      </c>
    </row>
    <row r="655" spans="2:47" x14ac:dyDescent="0.3">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row>
    <row r="656" spans="2:47" x14ac:dyDescent="0.3">
      <c r="B656" s="6" t="s">
        <v>314</v>
      </c>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row>
    <row r="657" spans="2:47" x14ac:dyDescent="0.3">
      <c r="B657" s="24" t="s">
        <v>472</v>
      </c>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row>
    <row r="658" spans="2:47" x14ac:dyDescent="0.3">
      <c r="B658" t="s">
        <v>303</v>
      </c>
      <c r="C658" s="17">
        <v>0.104401393085593</v>
      </c>
      <c r="D658" s="17">
        <v>0.13301413233022899</v>
      </c>
      <c r="E658" s="17">
        <v>7.7489939272800401E-2</v>
      </c>
      <c r="F658" s="17"/>
      <c r="G658" s="17">
        <v>0.22099876464777299</v>
      </c>
      <c r="H658" s="17">
        <v>0.20720892677274899</v>
      </c>
      <c r="I658" s="17">
        <v>6.5984175715565405E-2</v>
      </c>
      <c r="J658" s="17">
        <v>5.2540291369589903E-2</v>
      </c>
      <c r="K658" s="17">
        <v>6.7710409081510894E-2</v>
      </c>
      <c r="L658" s="17">
        <v>2.7920087052847199E-2</v>
      </c>
      <c r="M658" s="17"/>
      <c r="N658" s="17">
        <v>0.15312134133043401</v>
      </c>
      <c r="O658" s="17">
        <v>6.8673255143493206E-2</v>
      </c>
      <c r="P658" s="17">
        <v>0.112397541964214</v>
      </c>
      <c r="Q658" s="17">
        <v>8.0674325253633203E-2</v>
      </c>
      <c r="R658" s="17"/>
      <c r="S658" s="17">
        <v>0.16768927917750201</v>
      </c>
      <c r="T658" s="17">
        <v>9.2136935768671394E-2</v>
      </c>
      <c r="U658" s="17">
        <v>2.21796138797705E-2</v>
      </c>
      <c r="V658" s="17">
        <v>7.7906411628098596E-2</v>
      </c>
      <c r="W658" s="17">
        <v>0.13197631466428</v>
      </c>
      <c r="X658" s="17">
        <v>0.14768586302361</v>
      </c>
      <c r="Y658" s="17">
        <v>6.7351998759176995E-2</v>
      </c>
      <c r="Z658" s="17">
        <v>9.7871134642345703E-2</v>
      </c>
      <c r="AA658" s="17">
        <v>0.13339831769074101</v>
      </c>
      <c r="AB658" s="17">
        <v>0</v>
      </c>
      <c r="AC658" s="17"/>
      <c r="AD658" s="17">
        <v>5.6229993171731697E-2</v>
      </c>
      <c r="AE658" s="17">
        <v>0.17815535580299199</v>
      </c>
      <c r="AF658" s="17">
        <v>7.5578516959617897E-2</v>
      </c>
      <c r="AG658" s="17">
        <v>6.12834609356607E-2</v>
      </c>
      <c r="AH658" s="17"/>
      <c r="AI658" s="17">
        <v>3.8529218927785998E-2</v>
      </c>
      <c r="AJ658" s="17">
        <v>0.217789292427498</v>
      </c>
      <c r="AK658" s="17">
        <v>9.4322208729974599E-2</v>
      </c>
      <c r="AL658" s="17"/>
      <c r="AM658" s="17">
        <v>0.103388612001461</v>
      </c>
      <c r="AN658" s="17">
        <v>4.6212939494829401E-2</v>
      </c>
      <c r="AO658" s="17">
        <v>0.177460120195644</v>
      </c>
      <c r="AP658" s="17"/>
      <c r="AQ658" s="17">
        <v>7.5124705812600598E-2</v>
      </c>
      <c r="AR658" s="17">
        <v>2.5785785654931601E-2</v>
      </c>
      <c r="AS658" s="17">
        <v>0.15210124238632899</v>
      </c>
      <c r="AT658" s="17">
        <v>0.218405000290815</v>
      </c>
      <c r="AU658" s="17">
        <v>0</v>
      </c>
    </row>
    <row r="659" spans="2:47" x14ac:dyDescent="0.3">
      <c r="B659" t="s">
        <v>304</v>
      </c>
      <c r="C659" s="17">
        <v>0.39966314018039001</v>
      </c>
      <c r="D659" s="17">
        <v>0.43967987971280098</v>
      </c>
      <c r="E659" s="17">
        <v>0.36306077051374203</v>
      </c>
      <c r="F659" s="17"/>
      <c r="G659" s="17">
        <v>0.41286958857593697</v>
      </c>
      <c r="H659" s="17">
        <v>0.36433963083793203</v>
      </c>
      <c r="I659" s="17">
        <v>0.43731097480512798</v>
      </c>
      <c r="J659" s="17">
        <v>0.34982136486183302</v>
      </c>
      <c r="K659" s="17">
        <v>0.39873954325104799</v>
      </c>
      <c r="L659" s="17">
        <v>0.43617668025719802</v>
      </c>
      <c r="M659" s="17"/>
      <c r="N659" s="17">
        <v>0.46097713143154301</v>
      </c>
      <c r="O659" s="17">
        <v>0.43012578219887398</v>
      </c>
      <c r="P659" s="17">
        <v>0.36890429543645398</v>
      </c>
      <c r="Q659" s="17">
        <v>0.333801729578662</v>
      </c>
      <c r="R659" s="17"/>
      <c r="S659" s="17">
        <v>0.45413514210290101</v>
      </c>
      <c r="T659" s="17">
        <v>0.45391946279016299</v>
      </c>
      <c r="U659" s="17">
        <v>0.45687688240946001</v>
      </c>
      <c r="V659" s="17">
        <v>0.33871946621298199</v>
      </c>
      <c r="W659" s="17">
        <v>0.27439288617429902</v>
      </c>
      <c r="X659" s="17">
        <v>0.42575124487376897</v>
      </c>
      <c r="Y659" s="17">
        <v>0.34815138125488898</v>
      </c>
      <c r="Z659" s="17">
        <v>0.32221734658252199</v>
      </c>
      <c r="AA659" s="17">
        <v>0.479545561138286</v>
      </c>
      <c r="AB659" s="17">
        <v>0.23038201461763599</v>
      </c>
      <c r="AC659" s="17"/>
      <c r="AD659" s="17">
        <v>0.415272865358221</v>
      </c>
      <c r="AE659" s="17">
        <v>0.41459090071975901</v>
      </c>
      <c r="AF659" s="17">
        <v>0.29766393271147901</v>
      </c>
      <c r="AG659" s="17">
        <v>0.41693125174660201</v>
      </c>
      <c r="AH659" s="17"/>
      <c r="AI659" s="17">
        <v>0.41252006335724301</v>
      </c>
      <c r="AJ659" s="17">
        <v>0.40942162062558901</v>
      </c>
      <c r="AK659" s="17">
        <v>0.32001277194453298</v>
      </c>
      <c r="AL659" s="17"/>
      <c r="AM659" s="17">
        <v>0.47274004446297002</v>
      </c>
      <c r="AN659" s="17">
        <v>0.36480363738557697</v>
      </c>
      <c r="AO659" s="17">
        <v>0.41399383697345998</v>
      </c>
      <c r="AP659" s="17"/>
      <c r="AQ659" s="17">
        <v>0.327271015524077</v>
      </c>
      <c r="AR659" s="17">
        <v>0.36776634995701601</v>
      </c>
      <c r="AS659" s="17">
        <v>0.43288412993799202</v>
      </c>
      <c r="AT659" s="17">
        <v>0.48508914018128402</v>
      </c>
      <c r="AU659" s="17">
        <v>0.70268086949361197</v>
      </c>
    </row>
    <row r="660" spans="2:47" x14ac:dyDescent="0.3">
      <c r="B660" t="s">
        <v>305</v>
      </c>
      <c r="C660" s="17">
        <v>0.45408800530351001</v>
      </c>
      <c r="D660" s="17">
        <v>0.36606799241134402</v>
      </c>
      <c r="E660" s="17">
        <v>0.53595736321637</v>
      </c>
      <c r="F660" s="17"/>
      <c r="G660" s="17">
        <v>0.35305218476546102</v>
      </c>
      <c r="H660" s="17">
        <v>0.36777475914500701</v>
      </c>
      <c r="I660" s="17">
        <v>0.42697746280879101</v>
      </c>
      <c r="J660" s="17">
        <v>0.56649178139759804</v>
      </c>
      <c r="K660" s="17">
        <v>0.50762498912457599</v>
      </c>
      <c r="L660" s="17">
        <v>0.49139670415715903</v>
      </c>
      <c r="M660" s="17"/>
      <c r="N660" s="17">
        <v>0.35037371773457399</v>
      </c>
      <c r="O660" s="17">
        <v>0.45701954125869798</v>
      </c>
      <c r="P660" s="17">
        <v>0.47560890553277302</v>
      </c>
      <c r="Q660" s="17">
        <v>0.54735753088263495</v>
      </c>
      <c r="R660" s="17"/>
      <c r="S660" s="17">
        <v>0.33750552329524097</v>
      </c>
      <c r="T660" s="17">
        <v>0.41715930156118902</v>
      </c>
      <c r="U660" s="17">
        <v>0.45122985523304299</v>
      </c>
      <c r="V660" s="17">
        <v>0.48260823305078399</v>
      </c>
      <c r="W660" s="17">
        <v>0.57117371893383495</v>
      </c>
      <c r="X660" s="17">
        <v>0.42656289210262099</v>
      </c>
      <c r="Y660" s="17">
        <v>0.51974855676007803</v>
      </c>
      <c r="Z660" s="17">
        <v>0.54444194131247003</v>
      </c>
      <c r="AA660" s="17">
        <v>0.36040544890363801</v>
      </c>
      <c r="AB660" s="17">
        <v>0.73711186796161099</v>
      </c>
      <c r="AC660" s="17"/>
      <c r="AD660" s="17">
        <v>0.48851013685300698</v>
      </c>
      <c r="AE660" s="17">
        <v>0.36683279013506598</v>
      </c>
      <c r="AF660" s="17">
        <v>0.53106017239453396</v>
      </c>
      <c r="AG660" s="17">
        <v>0.48899630146981499</v>
      </c>
      <c r="AH660" s="17"/>
      <c r="AI660" s="17">
        <v>0.51572522854317404</v>
      </c>
      <c r="AJ660" s="17">
        <v>0.32649820525726803</v>
      </c>
      <c r="AK660" s="17">
        <v>0.50190240884708803</v>
      </c>
      <c r="AL660" s="17"/>
      <c r="AM660" s="17">
        <v>0.40445676799221503</v>
      </c>
      <c r="AN660" s="17">
        <v>0.53232856111759597</v>
      </c>
      <c r="AO660" s="17">
        <v>0.36497843776009797</v>
      </c>
      <c r="AP660" s="17"/>
      <c r="AQ660" s="17">
        <v>0.54692638143563299</v>
      </c>
      <c r="AR660" s="17">
        <v>0.56391554767350605</v>
      </c>
      <c r="AS660" s="17">
        <v>0.36805176302730402</v>
      </c>
      <c r="AT660" s="17">
        <v>0.29650585952789998</v>
      </c>
      <c r="AU660" s="17">
        <v>0.18582861698320799</v>
      </c>
    </row>
    <row r="661" spans="2:47" x14ac:dyDescent="0.3">
      <c r="B661" t="s">
        <v>306</v>
      </c>
      <c r="C661" s="17">
        <v>2.5977585276129599E-2</v>
      </c>
      <c r="D661" s="17">
        <v>3.2814433981854997E-2</v>
      </c>
      <c r="E661" s="17">
        <v>1.9551457790571401E-2</v>
      </c>
      <c r="F661" s="17"/>
      <c r="G661" s="17">
        <v>0</v>
      </c>
      <c r="H661" s="17">
        <v>2.6378189435542501E-2</v>
      </c>
      <c r="I661" s="17">
        <v>4.2589977190786603E-2</v>
      </c>
      <c r="J661" s="17">
        <v>3.1146562370979E-2</v>
      </c>
      <c r="K661" s="17">
        <v>1.40736232428699E-2</v>
      </c>
      <c r="L661" s="17">
        <v>3.52847235178552E-2</v>
      </c>
      <c r="M661" s="17"/>
      <c r="N661" s="17">
        <v>1.56105348354774E-2</v>
      </c>
      <c r="O661" s="17">
        <v>1.6616842890322499E-2</v>
      </c>
      <c r="P661" s="17">
        <v>3.5389815544984098E-2</v>
      </c>
      <c r="Q661" s="17">
        <v>3.0866685122443002E-2</v>
      </c>
      <c r="R661" s="17"/>
      <c r="S661" s="17">
        <v>1.4598108076142501E-2</v>
      </c>
      <c r="T661" s="17">
        <v>0</v>
      </c>
      <c r="U661" s="17">
        <v>6.97136484777265E-2</v>
      </c>
      <c r="V661" s="17">
        <v>0.100765889108135</v>
      </c>
      <c r="W661" s="17">
        <v>0</v>
      </c>
      <c r="X661" s="17">
        <v>0</v>
      </c>
      <c r="Y661" s="17">
        <v>2.44498719259621E-2</v>
      </c>
      <c r="Z661" s="17">
        <v>3.5469577462661703E-2</v>
      </c>
      <c r="AA661" s="17">
        <v>2.6650672267335002E-2</v>
      </c>
      <c r="AB661" s="17">
        <v>0</v>
      </c>
      <c r="AC661" s="17"/>
      <c r="AD661" s="17">
        <v>2.9754562173099401E-2</v>
      </c>
      <c r="AE661" s="17">
        <v>1.7778600140656499E-2</v>
      </c>
      <c r="AF661" s="17">
        <v>7.0267559049486394E-2</v>
      </c>
      <c r="AG661" s="17">
        <v>1.6849635793683801E-2</v>
      </c>
      <c r="AH661" s="17"/>
      <c r="AI661" s="17">
        <v>3.3225489171796602E-2</v>
      </c>
      <c r="AJ661" s="17">
        <v>2.3553030904106299E-2</v>
      </c>
      <c r="AK661" s="17">
        <v>5.0942863800375202E-2</v>
      </c>
      <c r="AL661" s="17"/>
      <c r="AM661" s="17">
        <v>1.94145755433539E-2</v>
      </c>
      <c r="AN661" s="17">
        <v>3.1975488921695799E-2</v>
      </c>
      <c r="AO661" s="17">
        <v>2.3693283642056199E-2</v>
      </c>
      <c r="AP661" s="17"/>
      <c r="AQ661" s="17">
        <v>3.4169655098006499E-2</v>
      </c>
      <c r="AR661" s="17">
        <v>3.4731423860250799E-2</v>
      </c>
      <c r="AS661" s="17">
        <v>2.4648245503853802E-2</v>
      </c>
      <c r="AT661" s="17">
        <v>0</v>
      </c>
      <c r="AU661" s="17">
        <v>0</v>
      </c>
    </row>
    <row r="662" spans="2:47" x14ac:dyDescent="0.3">
      <c r="B662" t="s">
        <v>307</v>
      </c>
      <c r="C662" s="17">
        <v>1.5869876154377301E-2</v>
      </c>
      <c r="D662" s="17">
        <v>2.8423561563770901E-2</v>
      </c>
      <c r="E662" s="17">
        <v>3.94046920651628E-3</v>
      </c>
      <c r="F662" s="17"/>
      <c r="G662" s="17">
        <v>1.3079462010828999E-2</v>
      </c>
      <c r="H662" s="17">
        <v>3.4298493808769197E-2</v>
      </c>
      <c r="I662" s="17">
        <v>2.71374094797294E-2</v>
      </c>
      <c r="J662" s="17">
        <v>0</v>
      </c>
      <c r="K662" s="17">
        <v>1.18514352999954E-2</v>
      </c>
      <c r="L662" s="17">
        <v>9.2218050149410497E-3</v>
      </c>
      <c r="M662" s="17"/>
      <c r="N662" s="17">
        <v>1.9917274667971701E-2</v>
      </c>
      <c r="O662" s="17">
        <v>2.75645785086121E-2</v>
      </c>
      <c r="P662" s="17">
        <v>7.6994415215748098E-3</v>
      </c>
      <c r="Q662" s="17">
        <v>7.2997291626268404E-3</v>
      </c>
      <c r="R662" s="17"/>
      <c r="S662" s="17">
        <v>2.6071947348213401E-2</v>
      </c>
      <c r="T662" s="17">
        <v>3.6784299879976397E-2</v>
      </c>
      <c r="U662" s="17">
        <v>0</v>
      </c>
      <c r="V662" s="17">
        <v>0</v>
      </c>
      <c r="W662" s="17">
        <v>2.2457080227586999E-2</v>
      </c>
      <c r="X662" s="17">
        <v>0</v>
      </c>
      <c r="Y662" s="17">
        <v>4.0298191299894599E-2</v>
      </c>
      <c r="Z662" s="17">
        <v>0</v>
      </c>
      <c r="AA662" s="17">
        <v>0</v>
      </c>
      <c r="AB662" s="17">
        <v>3.2506117420753398E-2</v>
      </c>
      <c r="AC662" s="17"/>
      <c r="AD662" s="17">
        <v>1.0232442443941E-2</v>
      </c>
      <c r="AE662" s="17">
        <v>2.2642353201526501E-2</v>
      </c>
      <c r="AF662" s="17">
        <v>2.54298188848835E-2</v>
      </c>
      <c r="AG662" s="17">
        <v>1.5939350054238601E-2</v>
      </c>
      <c r="AH662" s="17"/>
      <c r="AI662" s="17">
        <v>0</v>
      </c>
      <c r="AJ662" s="17">
        <v>2.2737850785539099E-2</v>
      </c>
      <c r="AK662" s="17">
        <v>3.2819746678029102E-2</v>
      </c>
      <c r="AL662" s="17"/>
      <c r="AM662" s="17">
        <v>0</v>
      </c>
      <c r="AN662" s="17">
        <v>2.4679373080301301E-2</v>
      </c>
      <c r="AO662" s="17">
        <v>1.98743214287419E-2</v>
      </c>
      <c r="AP662" s="17"/>
      <c r="AQ662" s="17">
        <v>1.6508242129682899E-2</v>
      </c>
      <c r="AR662" s="17">
        <v>7.8008928542958704E-3</v>
      </c>
      <c r="AS662" s="17">
        <v>2.2314619144520799E-2</v>
      </c>
      <c r="AT662" s="17">
        <v>0</v>
      </c>
      <c r="AU662" s="17">
        <v>0.11149051352318</v>
      </c>
    </row>
    <row r="663" spans="2:47" x14ac:dyDescent="0.3">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row>
    <row r="664" spans="2:47" x14ac:dyDescent="0.3">
      <c r="B664" s="6" t="s">
        <v>320</v>
      </c>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7"/>
      <c r="AL664" s="17"/>
      <c r="AM664" s="17"/>
      <c r="AN664" s="17"/>
      <c r="AO664" s="17"/>
      <c r="AP664" s="17"/>
      <c r="AQ664" s="17"/>
      <c r="AR664" s="17"/>
      <c r="AS664" s="17"/>
      <c r="AT664" s="17"/>
      <c r="AU664" s="17"/>
    </row>
    <row r="665" spans="2:47" x14ac:dyDescent="0.3">
      <c r="B665" s="24" t="s">
        <v>472</v>
      </c>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row>
    <row r="666" spans="2:47" x14ac:dyDescent="0.3">
      <c r="B666" t="s">
        <v>315</v>
      </c>
      <c r="C666" s="17">
        <v>5.6505084668245498E-2</v>
      </c>
      <c r="D666" s="17">
        <v>5.9984396646255198E-2</v>
      </c>
      <c r="E666" s="17">
        <v>5.3411413645747002E-2</v>
      </c>
      <c r="F666" s="17"/>
      <c r="G666" s="17">
        <v>8.3348520827578806E-2</v>
      </c>
      <c r="H666" s="17">
        <v>0.115897662517134</v>
      </c>
      <c r="I666" s="17">
        <v>6.9173291410624296E-2</v>
      </c>
      <c r="J666" s="17">
        <v>5.11071192820561E-2</v>
      </c>
      <c r="K666" s="17">
        <v>2.6951981190757701E-2</v>
      </c>
      <c r="L666" s="17">
        <v>0</v>
      </c>
      <c r="M666" s="17"/>
      <c r="N666" s="17">
        <v>8.1277152577075407E-2</v>
      </c>
      <c r="O666" s="17">
        <v>5.4235690611879502E-2</v>
      </c>
      <c r="P666" s="17">
        <v>6.9483109758223194E-2</v>
      </c>
      <c r="Q666" s="17">
        <v>1.46279425324298E-2</v>
      </c>
      <c r="R666" s="17"/>
      <c r="S666" s="17">
        <v>0.10674799947258901</v>
      </c>
      <c r="T666" s="17">
        <v>4.0040698536519502E-2</v>
      </c>
      <c r="U666" s="17">
        <v>2.11889799182928E-2</v>
      </c>
      <c r="V666" s="17">
        <v>6.1388769936025198E-2</v>
      </c>
      <c r="W666" s="17">
        <v>5.7312437407456798E-2</v>
      </c>
      <c r="X666" s="17">
        <v>5.2168830496779998E-2</v>
      </c>
      <c r="Y666" s="17">
        <v>2.6602873746602699E-2</v>
      </c>
      <c r="Z666" s="17">
        <v>9.6187532001287906E-2</v>
      </c>
      <c r="AA666" s="17">
        <v>6.5995051202144703E-2</v>
      </c>
      <c r="AB666" s="17">
        <v>0</v>
      </c>
      <c r="AC666" s="17"/>
      <c r="AD666" s="17">
        <v>3.2759028281515598E-2</v>
      </c>
      <c r="AE666" s="17">
        <v>8.0806009413575103E-2</v>
      </c>
      <c r="AF666" s="17">
        <v>1.6393697462009402E-2</v>
      </c>
      <c r="AG666" s="17">
        <v>3.1652689070887897E-2</v>
      </c>
      <c r="AH666" s="17"/>
      <c r="AI666" s="17">
        <v>4.7213701948740701E-2</v>
      </c>
      <c r="AJ666" s="17">
        <v>0.108521122312598</v>
      </c>
      <c r="AK666" s="17">
        <v>1.0003640471137399E-2</v>
      </c>
      <c r="AL666" s="17"/>
      <c r="AM666" s="17">
        <v>6.4046086464049704E-2</v>
      </c>
      <c r="AN666" s="17">
        <v>1.9095838778003599E-2</v>
      </c>
      <c r="AO666" s="17">
        <v>0.101232412366231</v>
      </c>
      <c r="AP666" s="17"/>
      <c r="AQ666" s="17">
        <v>2.7300847973439801E-2</v>
      </c>
      <c r="AR666" s="17">
        <v>2.26687622576782E-2</v>
      </c>
      <c r="AS666" s="17">
        <v>9.6330405702202707E-2</v>
      </c>
      <c r="AT666" s="17">
        <v>0.13138582405355501</v>
      </c>
      <c r="AU666" s="17">
        <v>0</v>
      </c>
    </row>
    <row r="667" spans="2:47" x14ac:dyDescent="0.3">
      <c r="B667" t="s">
        <v>316</v>
      </c>
      <c r="C667" s="17">
        <v>0.2137442613961</v>
      </c>
      <c r="D667" s="17">
        <v>0.240144852359259</v>
      </c>
      <c r="E667" s="17">
        <v>0.18939252904847101</v>
      </c>
      <c r="F667" s="17"/>
      <c r="G667" s="17">
        <v>0.33951107617680598</v>
      </c>
      <c r="H667" s="17">
        <v>0.318052219112889</v>
      </c>
      <c r="I667" s="17">
        <v>0.236977917871948</v>
      </c>
      <c r="J667" s="17">
        <v>0.226612146625119</v>
      </c>
      <c r="K667" s="17">
        <v>0.152833818742133</v>
      </c>
      <c r="L667" s="17">
        <v>4.5501570070397103E-2</v>
      </c>
      <c r="M667" s="17"/>
      <c r="N667" s="17">
        <v>0.33669903043934801</v>
      </c>
      <c r="O667" s="17">
        <v>0.21162235719457001</v>
      </c>
      <c r="P667" s="17">
        <v>0.143404898216276</v>
      </c>
      <c r="Q667" s="17">
        <v>0.14422248301080801</v>
      </c>
      <c r="R667" s="17"/>
      <c r="S667" s="17">
        <v>0.30255720474526299</v>
      </c>
      <c r="T667" s="17">
        <v>0.17932742203628699</v>
      </c>
      <c r="U667" s="17">
        <v>0.16235511520363599</v>
      </c>
      <c r="V667" s="17">
        <v>0.16134280934924999</v>
      </c>
      <c r="W667" s="17">
        <v>0.14917970061946501</v>
      </c>
      <c r="X667" s="17">
        <v>0.28827843206945097</v>
      </c>
      <c r="Y667" s="17">
        <v>0.14655760603183601</v>
      </c>
      <c r="Z667" s="17">
        <v>0.32388546703191701</v>
      </c>
      <c r="AA667" s="17">
        <v>0.22519708139521399</v>
      </c>
      <c r="AB667" s="17">
        <v>0.141266002265764</v>
      </c>
      <c r="AC667" s="17"/>
      <c r="AD667" s="17">
        <v>0.19190969860725399</v>
      </c>
      <c r="AE667" s="17">
        <v>0.275731767647937</v>
      </c>
      <c r="AF667" s="17">
        <v>0.18238352647472</v>
      </c>
      <c r="AG667" s="17">
        <v>0.12629046483773701</v>
      </c>
      <c r="AH667" s="17"/>
      <c r="AI667" s="17">
        <v>0.18049552633857899</v>
      </c>
      <c r="AJ667" s="17">
        <v>0.333354535769745</v>
      </c>
      <c r="AK667" s="17">
        <v>0.157535736044841</v>
      </c>
      <c r="AL667" s="17"/>
      <c r="AM667" s="17">
        <v>0.25458878440685601</v>
      </c>
      <c r="AN667" s="17">
        <v>0.165799588258673</v>
      </c>
      <c r="AO667" s="17">
        <v>0.266514002116846</v>
      </c>
      <c r="AP667" s="17"/>
      <c r="AQ667" s="17">
        <v>0.104165722077754</v>
      </c>
      <c r="AR667" s="17">
        <v>0.167745130422436</v>
      </c>
      <c r="AS667" s="17">
        <v>0.329338219764303</v>
      </c>
      <c r="AT667" s="17">
        <v>0.34105916933404801</v>
      </c>
      <c r="AU667" s="17">
        <v>0.39442282833092701</v>
      </c>
    </row>
    <row r="668" spans="2:47" x14ac:dyDescent="0.3">
      <c r="B668" t="s">
        <v>317</v>
      </c>
      <c r="C668" s="17">
        <v>0.30641942791514798</v>
      </c>
      <c r="D668" s="17">
        <v>0.33152694725686099</v>
      </c>
      <c r="E668" s="17">
        <v>0.28368129201391701</v>
      </c>
      <c r="F668" s="17"/>
      <c r="G668" s="17">
        <v>0.262757184322083</v>
      </c>
      <c r="H668" s="17">
        <v>0.24053855692274101</v>
      </c>
      <c r="I668" s="17">
        <v>0.345729055820791</v>
      </c>
      <c r="J668" s="17">
        <v>0.28953707088736702</v>
      </c>
      <c r="K668" s="17">
        <v>0.31469030708262102</v>
      </c>
      <c r="L668" s="17">
        <v>0.37498891712559201</v>
      </c>
      <c r="M668" s="17"/>
      <c r="N668" s="17">
        <v>0.264897122446967</v>
      </c>
      <c r="O668" s="17">
        <v>0.36042144340554799</v>
      </c>
      <c r="P668" s="17">
        <v>0.30663059696238099</v>
      </c>
      <c r="Q668" s="17">
        <v>0.30154322124372601</v>
      </c>
      <c r="R668" s="17"/>
      <c r="S668" s="17">
        <v>0.384199758141544</v>
      </c>
      <c r="T668" s="17">
        <v>0.31710006545811398</v>
      </c>
      <c r="U668" s="17">
        <v>0.272269865025282</v>
      </c>
      <c r="V668" s="17">
        <v>0.29609585509474401</v>
      </c>
      <c r="W668" s="17">
        <v>0.32154157413121498</v>
      </c>
      <c r="X668" s="17">
        <v>0.30401180423920299</v>
      </c>
      <c r="Y668" s="17">
        <v>0.34336990618193097</v>
      </c>
      <c r="Z668" s="17">
        <v>8.69502741148378E-2</v>
      </c>
      <c r="AA668" s="17">
        <v>0.26772568758300502</v>
      </c>
      <c r="AB668" s="17">
        <v>0.35334836608141301</v>
      </c>
      <c r="AC668" s="17"/>
      <c r="AD668" s="17">
        <v>0.274106819519982</v>
      </c>
      <c r="AE668" s="17">
        <v>0.31399924898389397</v>
      </c>
      <c r="AF668" s="17">
        <v>0.24611737298625999</v>
      </c>
      <c r="AG668" s="17">
        <v>0.42416389795839399</v>
      </c>
      <c r="AH668" s="17"/>
      <c r="AI668" s="17">
        <v>0.27261190487286402</v>
      </c>
      <c r="AJ668" s="17">
        <v>0.27452027101195497</v>
      </c>
      <c r="AK668" s="17">
        <v>0.32616515302648502</v>
      </c>
      <c r="AL668" s="17"/>
      <c r="AM668" s="17">
        <v>0.33540990501263201</v>
      </c>
      <c r="AN668" s="17">
        <v>0.33816599260930302</v>
      </c>
      <c r="AO668" s="17">
        <v>0.255203058074286</v>
      </c>
      <c r="AP668" s="17"/>
      <c r="AQ668" s="17">
        <v>0.32813443725064501</v>
      </c>
      <c r="AR668" s="17">
        <v>0.32116295882781198</v>
      </c>
      <c r="AS668" s="17">
        <v>0.27043882281991799</v>
      </c>
      <c r="AT668" s="17">
        <v>0.28125532861951802</v>
      </c>
      <c r="AU668" s="17">
        <v>0.18582861698320799</v>
      </c>
    </row>
    <row r="669" spans="2:47" x14ac:dyDescent="0.3">
      <c r="B669" t="s">
        <v>318</v>
      </c>
      <c r="C669" s="17">
        <v>0.221903255470701</v>
      </c>
      <c r="D669" s="17">
        <v>0.21378837424903499</v>
      </c>
      <c r="E669" s="17">
        <v>0.226481459699542</v>
      </c>
      <c r="F669" s="17"/>
      <c r="G669" s="17">
        <v>0.194348937133554</v>
      </c>
      <c r="H669" s="17">
        <v>0.164982785206577</v>
      </c>
      <c r="I669" s="17">
        <v>0.17623491400132599</v>
      </c>
      <c r="J669" s="17">
        <v>0.213021383594198</v>
      </c>
      <c r="K669" s="17">
        <v>0.27252438731637801</v>
      </c>
      <c r="L669" s="17">
        <v>0.29908418512152801</v>
      </c>
      <c r="M669" s="17"/>
      <c r="N669" s="17">
        <v>0.19494731284311501</v>
      </c>
      <c r="O669" s="17">
        <v>0.22948553592197901</v>
      </c>
      <c r="P669" s="17">
        <v>0.21630530774447801</v>
      </c>
      <c r="Q669" s="17">
        <v>0.249626124346049</v>
      </c>
      <c r="R669" s="17"/>
      <c r="S669" s="17">
        <v>0.13611331887259101</v>
      </c>
      <c r="T669" s="17">
        <v>0.19295033182757601</v>
      </c>
      <c r="U669" s="17">
        <v>0.302820820767842</v>
      </c>
      <c r="V669" s="17">
        <v>0.30110221572037699</v>
      </c>
      <c r="W669" s="17">
        <v>0.31626123533828499</v>
      </c>
      <c r="X669" s="17">
        <v>0.17947167414882501</v>
      </c>
      <c r="Y669" s="17">
        <v>0.146216055239766</v>
      </c>
      <c r="Z669" s="17">
        <v>0.31421679218638199</v>
      </c>
      <c r="AA669" s="17">
        <v>0.242997758629518</v>
      </c>
      <c r="AB669" s="17">
        <v>0.181859559798174</v>
      </c>
      <c r="AC669" s="17"/>
      <c r="AD669" s="17">
        <v>0.24300828544522701</v>
      </c>
      <c r="AE669" s="17">
        <v>0.18837899599198801</v>
      </c>
      <c r="AF669" s="17">
        <v>0.31486947662472298</v>
      </c>
      <c r="AG669" s="17">
        <v>0.206877837341048</v>
      </c>
      <c r="AH669" s="17"/>
      <c r="AI669" s="17">
        <v>0.26531892403302398</v>
      </c>
      <c r="AJ669" s="17">
        <v>0.193594152124378</v>
      </c>
      <c r="AK669" s="17">
        <v>0.23463294154770301</v>
      </c>
      <c r="AL669" s="17"/>
      <c r="AM669" s="17">
        <v>0.21118873468780799</v>
      </c>
      <c r="AN669" s="17">
        <v>0.254323756155659</v>
      </c>
      <c r="AO669" s="17">
        <v>0.21325196453435999</v>
      </c>
      <c r="AP669" s="17"/>
      <c r="AQ669" s="17">
        <v>0.28057977966796799</v>
      </c>
      <c r="AR669" s="17">
        <v>0.227822922804817</v>
      </c>
      <c r="AS669" s="17">
        <v>0.180777356479491</v>
      </c>
      <c r="AT669" s="17">
        <v>0.14808891085614401</v>
      </c>
      <c r="AU669" s="17">
        <v>0.19121021600448401</v>
      </c>
    </row>
    <row r="670" spans="2:47" x14ac:dyDescent="0.3">
      <c r="B670" t="s">
        <v>319</v>
      </c>
      <c r="C670" s="17">
        <v>0.14160991333402201</v>
      </c>
      <c r="D670" s="17">
        <v>0.10470324709117</v>
      </c>
      <c r="E670" s="17">
        <v>0.177449470705485</v>
      </c>
      <c r="F670" s="17"/>
      <c r="G670" s="17">
        <v>8.4111373542104004E-2</v>
      </c>
      <c r="H670" s="17">
        <v>0.13656583152321999</v>
      </c>
      <c r="I670" s="17">
        <v>0.11882540619957201</v>
      </c>
      <c r="J670" s="17">
        <v>0.16619790120594</v>
      </c>
      <c r="K670" s="17">
        <v>0.116527089197151</v>
      </c>
      <c r="L670" s="17">
        <v>0.19977074843546899</v>
      </c>
      <c r="M670" s="17"/>
      <c r="N670" s="17">
        <v>9.0723350434736894E-2</v>
      </c>
      <c r="O670" s="17">
        <v>0.12103955182045401</v>
      </c>
      <c r="P670" s="17">
        <v>0.16794393121198301</v>
      </c>
      <c r="Q670" s="17">
        <v>0.19469147359203801</v>
      </c>
      <c r="R670" s="17"/>
      <c r="S670" s="17">
        <v>5.6570570061452101E-2</v>
      </c>
      <c r="T670" s="17">
        <v>0.20819747769458899</v>
      </c>
      <c r="U670" s="17">
        <v>0.149706042842918</v>
      </c>
      <c r="V670" s="17">
        <v>0.161283960483116</v>
      </c>
      <c r="W670" s="17">
        <v>8.8613001631353494E-2</v>
      </c>
      <c r="X670" s="17">
        <v>0.112362651297734</v>
      </c>
      <c r="Y670" s="17">
        <v>0.25315642087266998</v>
      </c>
      <c r="Z670" s="17">
        <v>0.106560649284363</v>
      </c>
      <c r="AA670" s="17">
        <v>0.10229177023564399</v>
      </c>
      <c r="AB670" s="17">
        <v>0.27558149251158298</v>
      </c>
      <c r="AC670" s="17"/>
      <c r="AD670" s="17">
        <v>0.179462640853321</v>
      </c>
      <c r="AE670" s="17">
        <v>0.10860644336572001</v>
      </c>
      <c r="AF670" s="17">
        <v>0.240235926452288</v>
      </c>
      <c r="AG670" s="17">
        <v>8.3749720044231105E-2</v>
      </c>
      <c r="AH670" s="17"/>
      <c r="AI670" s="17">
        <v>0.148394417049622</v>
      </c>
      <c r="AJ670" s="17">
        <v>9.0009918781324402E-2</v>
      </c>
      <c r="AK670" s="17">
        <v>0.25463891136031103</v>
      </c>
      <c r="AL670" s="17"/>
      <c r="AM670" s="17">
        <v>9.9654283216734502E-2</v>
      </c>
      <c r="AN670" s="17">
        <v>0.15666098635673101</v>
      </c>
      <c r="AO670" s="17">
        <v>0.14648472248873801</v>
      </c>
      <c r="AP670" s="17"/>
      <c r="AQ670" s="17">
        <v>0.17709060189878201</v>
      </c>
      <c r="AR670" s="17">
        <v>0.18608526490704599</v>
      </c>
      <c r="AS670" s="17">
        <v>9.8833277362663299E-2</v>
      </c>
      <c r="AT670" s="17">
        <v>5.5053989976962703E-2</v>
      </c>
      <c r="AU670" s="17">
        <v>0.11149051352318</v>
      </c>
    </row>
    <row r="671" spans="2:47" x14ac:dyDescent="0.3">
      <c r="B671" t="s">
        <v>94</v>
      </c>
      <c r="C671" s="17">
        <v>5.9818057215783399E-2</v>
      </c>
      <c r="D671" s="17">
        <v>4.9852182397419197E-2</v>
      </c>
      <c r="E671" s="17">
        <v>6.9583834886837295E-2</v>
      </c>
      <c r="F671" s="17"/>
      <c r="G671" s="17">
        <v>3.5922907997874703E-2</v>
      </c>
      <c r="H671" s="17">
        <v>2.3962944717438799E-2</v>
      </c>
      <c r="I671" s="17">
        <v>5.3059414695738598E-2</v>
      </c>
      <c r="J671" s="17">
        <v>5.3524378405320601E-2</v>
      </c>
      <c r="K671" s="17">
        <v>0.116472416470958</v>
      </c>
      <c r="L671" s="17">
        <v>8.0654579247013095E-2</v>
      </c>
      <c r="M671" s="17"/>
      <c r="N671" s="17">
        <v>3.1456031258758302E-2</v>
      </c>
      <c r="O671" s="17">
        <v>2.3195421045569001E-2</v>
      </c>
      <c r="P671" s="17">
        <v>9.6232156106659097E-2</v>
      </c>
      <c r="Q671" s="17">
        <v>9.5288755274948705E-2</v>
      </c>
      <c r="R671" s="17"/>
      <c r="S671" s="17">
        <v>1.3811148706560699E-2</v>
      </c>
      <c r="T671" s="17">
        <v>6.2384004446914498E-2</v>
      </c>
      <c r="U671" s="17">
        <v>9.1659176242028698E-2</v>
      </c>
      <c r="V671" s="17">
        <v>1.8786389416487002E-2</v>
      </c>
      <c r="W671" s="17">
        <v>6.7092050872225001E-2</v>
      </c>
      <c r="X671" s="17">
        <v>6.3706607748007293E-2</v>
      </c>
      <c r="Y671" s="17">
        <v>8.4097137927193005E-2</v>
      </c>
      <c r="Z671" s="17">
        <v>7.2199285381212105E-2</v>
      </c>
      <c r="AA671" s="17">
        <v>9.5792650954474604E-2</v>
      </c>
      <c r="AB671" s="17">
        <v>4.7944579343066202E-2</v>
      </c>
      <c r="AC671" s="17"/>
      <c r="AD671" s="17">
        <v>7.8753527292699799E-2</v>
      </c>
      <c r="AE671" s="17">
        <v>3.2477534596886397E-2</v>
      </c>
      <c r="AF671" s="17">
        <v>0</v>
      </c>
      <c r="AG671" s="17">
        <v>0.12726539074770299</v>
      </c>
      <c r="AH671" s="17"/>
      <c r="AI671" s="17">
        <v>8.5965525757170203E-2</v>
      </c>
      <c r="AJ671" s="17">
        <v>0</v>
      </c>
      <c r="AK671" s="17">
        <v>1.70236175495222E-2</v>
      </c>
      <c r="AL671" s="17"/>
      <c r="AM671" s="17">
        <v>3.5112206211919898E-2</v>
      </c>
      <c r="AN671" s="17">
        <v>6.5953837841630003E-2</v>
      </c>
      <c r="AO671" s="17">
        <v>1.7313840419540202E-2</v>
      </c>
      <c r="AP671" s="17"/>
      <c r="AQ671" s="17">
        <v>8.2728611131410904E-2</v>
      </c>
      <c r="AR671" s="17">
        <v>7.4514960780210707E-2</v>
      </c>
      <c r="AS671" s="17">
        <v>2.42819178714219E-2</v>
      </c>
      <c r="AT671" s="17">
        <v>4.31567771597718E-2</v>
      </c>
      <c r="AU671" s="17">
        <v>0.117047825158201</v>
      </c>
    </row>
    <row r="672" spans="2:47" x14ac:dyDescent="0.3">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row>
    <row r="673" spans="2:47" x14ac:dyDescent="0.3">
      <c r="B673" s="6" t="s">
        <v>329</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row>
    <row r="674" spans="2:47" x14ac:dyDescent="0.3">
      <c r="B674" s="24" t="s">
        <v>473</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row>
    <row r="675" spans="2:47" x14ac:dyDescent="0.3">
      <c r="B675" t="s">
        <v>321</v>
      </c>
      <c r="C675" s="17">
        <v>0.68334780703932796</v>
      </c>
      <c r="D675" s="17">
        <v>0.72045395964574199</v>
      </c>
      <c r="E675" s="17">
        <v>0.66229744601343399</v>
      </c>
      <c r="F675" s="17"/>
      <c r="G675" s="17">
        <v>0.55682574210757296</v>
      </c>
      <c r="H675" s="17">
        <v>0.61075275849766997</v>
      </c>
      <c r="I675" s="17">
        <v>0.54709413677390795</v>
      </c>
      <c r="J675" s="17">
        <v>0.63454820601744799</v>
      </c>
      <c r="K675" s="17">
        <v>0.79595247310995099</v>
      </c>
      <c r="L675" s="17">
        <v>0.80408456454472199</v>
      </c>
      <c r="M675" s="17"/>
      <c r="N675" s="17">
        <v>0.67815477369520405</v>
      </c>
      <c r="O675" s="17">
        <v>0.70514091743754503</v>
      </c>
      <c r="P675" s="17">
        <v>0.625429108163295</v>
      </c>
      <c r="Q675" s="17">
        <v>0.71162616604921403</v>
      </c>
      <c r="R675" s="17"/>
      <c r="S675" s="17">
        <v>0.79961757953302404</v>
      </c>
      <c r="T675" s="17">
        <v>0.674378879993767</v>
      </c>
      <c r="U675" s="17">
        <v>0.58683428649374003</v>
      </c>
      <c r="V675" s="17">
        <v>0.60028350960630905</v>
      </c>
      <c r="W675" s="17">
        <v>0.65918462355176699</v>
      </c>
      <c r="X675" s="17">
        <v>0.62942469657209998</v>
      </c>
      <c r="Y675" s="17">
        <v>0.617615361412021</v>
      </c>
      <c r="Z675" s="17">
        <v>0.83140932014470803</v>
      </c>
      <c r="AA675" s="17">
        <v>0.77737111565800598</v>
      </c>
      <c r="AB675" s="17">
        <v>0.76542706546515205</v>
      </c>
      <c r="AC675" s="17"/>
      <c r="AD675" s="17">
        <v>0.78018556169804198</v>
      </c>
      <c r="AE675" s="17">
        <v>0.70346647018053599</v>
      </c>
      <c r="AF675" s="17">
        <v>0.69681057178267103</v>
      </c>
      <c r="AG675" s="17">
        <v>0.63867415547404305</v>
      </c>
      <c r="AH675" s="17"/>
      <c r="AI675" s="17">
        <v>0.80645797435962197</v>
      </c>
      <c r="AJ675" s="17">
        <v>0.63668070113242803</v>
      </c>
      <c r="AK675" s="17">
        <v>0.67664895766627098</v>
      </c>
      <c r="AL675" s="17"/>
      <c r="AM675" s="17">
        <v>0.67104838939163902</v>
      </c>
      <c r="AN675" s="17">
        <v>0.66433833995080505</v>
      </c>
      <c r="AO675" s="17">
        <v>0.70054699914844298</v>
      </c>
      <c r="AP675" s="17"/>
      <c r="AQ675" s="17">
        <v>0.67975161118090799</v>
      </c>
      <c r="AR675" s="17">
        <v>0.72251100915673505</v>
      </c>
      <c r="AS675" s="17">
        <v>0.60586343124201103</v>
      </c>
      <c r="AT675" s="17">
        <v>0.65667111110865095</v>
      </c>
      <c r="AU675" s="17">
        <v>0.63168072406977405</v>
      </c>
    </row>
    <row r="676" spans="2:47" x14ac:dyDescent="0.3">
      <c r="B676" t="s">
        <v>322</v>
      </c>
      <c r="C676" s="17">
        <v>0.65012929027947197</v>
      </c>
      <c r="D676" s="17">
        <v>0.62553537592603803</v>
      </c>
      <c r="E676" s="17">
        <v>0.67522433763192502</v>
      </c>
      <c r="F676" s="17"/>
      <c r="G676" s="17">
        <v>0.58183475154603403</v>
      </c>
      <c r="H676" s="17">
        <v>0.72199759054387402</v>
      </c>
      <c r="I676" s="17">
        <v>0.69017610426990506</v>
      </c>
      <c r="J676" s="17">
        <v>0.479981940014367</v>
      </c>
      <c r="K676" s="17">
        <v>0.69165364920581396</v>
      </c>
      <c r="L676" s="17">
        <v>0.70807855249808804</v>
      </c>
      <c r="M676" s="17"/>
      <c r="N676" s="17">
        <v>0.61941038632651502</v>
      </c>
      <c r="O676" s="17">
        <v>0.63039862652620204</v>
      </c>
      <c r="P676" s="17">
        <v>0.64097381744325599</v>
      </c>
      <c r="Q676" s="17">
        <v>0.69235202790769601</v>
      </c>
      <c r="R676" s="17"/>
      <c r="S676" s="17">
        <v>0.75715693468068801</v>
      </c>
      <c r="T676" s="17">
        <v>0.63294774936699405</v>
      </c>
      <c r="U676" s="17">
        <v>0.519642416824037</v>
      </c>
      <c r="V676" s="17">
        <v>0.62764302147814299</v>
      </c>
      <c r="W676" s="17">
        <v>0.54721184551680802</v>
      </c>
      <c r="X676" s="17">
        <v>0.647763746385144</v>
      </c>
      <c r="Y676" s="17">
        <v>0.79275807485340999</v>
      </c>
      <c r="Z676" s="17">
        <v>0.83140932014470803</v>
      </c>
      <c r="AA676" s="17">
        <v>0.57350931130036698</v>
      </c>
      <c r="AB676" s="17">
        <v>0.75489360029302</v>
      </c>
      <c r="AC676" s="17"/>
      <c r="AD676" s="17">
        <v>0.79069934280778098</v>
      </c>
      <c r="AE676" s="17">
        <v>0.60077128115003797</v>
      </c>
      <c r="AF676" s="17">
        <v>0.60108690938169496</v>
      </c>
      <c r="AG676" s="17">
        <v>0.50725642461165998</v>
      </c>
      <c r="AH676" s="17"/>
      <c r="AI676" s="17">
        <v>0.76825887147054495</v>
      </c>
      <c r="AJ676" s="17">
        <v>0.53817257168070198</v>
      </c>
      <c r="AK676" s="17">
        <v>0.63361809841815897</v>
      </c>
      <c r="AL676" s="17"/>
      <c r="AM676" s="17">
        <v>0.58508811183101295</v>
      </c>
      <c r="AN676" s="17">
        <v>0.62624063776175798</v>
      </c>
      <c r="AO676" s="17">
        <v>0.71513375053310302</v>
      </c>
      <c r="AP676" s="17"/>
      <c r="AQ676" s="17">
        <v>0.64742212517671105</v>
      </c>
      <c r="AR676" s="17">
        <v>0.65999705696843602</v>
      </c>
      <c r="AS676" s="17">
        <v>0.59990063042912301</v>
      </c>
      <c r="AT676" s="17">
        <v>0.632811855151584</v>
      </c>
      <c r="AU676" s="17">
        <v>0.63168072406977405</v>
      </c>
    </row>
    <row r="677" spans="2:47" x14ac:dyDescent="0.3">
      <c r="B677" t="s">
        <v>323</v>
      </c>
      <c r="C677" s="17">
        <v>0.48313522420487198</v>
      </c>
      <c r="D677" s="17">
        <v>0.44929909253698802</v>
      </c>
      <c r="E677" s="17">
        <v>0.50340394720876502</v>
      </c>
      <c r="F677" s="17"/>
      <c r="G677" s="17">
        <v>0.29406991948882899</v>
      </c>
      <c r="H677" s="17">
        <v>0.33413973004125302</v>
      </c>
      <c r="I677" s="17">
        <v>0.36030698127197203</v>
      </c>
      <c r="J677" s="17">
        <v>0.52906828379216198</v>
      </c>
      <c r="K677" s="17">
        <v>0.56139744221652998</v>
      </c>
      <c r="L677" s="17">
        <v>0.62090311101345996</v>
      </c>
      <c r="M677" s="17"/>
      <c r="N677" s="17">
        <v>0.38881958938917199</v>
      </c>
      <c r="O677" s="17">
        <v>0.42509828483121098</v>
      </c>
      <c r="P677" s="17">
        <v>0.47432144911924601</v>
      </c>
      <c r="Q677" s="17">
        <v>0.59720865167901704</v>
      </c>
      <c r="R677" s="17"/>
      <c r="S677" s="17">
        <v>0.43252041863590801</v>
      </c>
      <c r="T677" s="17">
        <v>0.64381610853682503</v>
      </c>
      <c r="U677" s="17">
        <v>0.33470738652086401</v>
      </c>
      <c r="V677" s="17">
        <v>0.63426383398844699</v>
      </c>
      <c r="W677" s="17">
        <v>0.47434388419833701</v>
      </c>
      <c r="X677" s="17">
        <v>0.27038237036261298</v>
      </c>
      <c r="Y677" s="17">
        <v>0.60103823210094398</v>
      </c>
      <c r="Z677" s="17">
        <v>0.72449381501215304</v>
      </c>
      <c r="AA677" s="17">
        <v>0.32673256721343003</v>
      </c>
      <c r="AB677" s="17">
        <v>0.42895652031713</v>
      </c>
      <c r="AC677" s="17"/>
      <c r="AD677" s="17">
        <v>0.59915849646263797</v>
      </c>
      <c r="AE677" s="17">
        <v>0.446992358752272</v>
      </c>
      <c r="AF677" s="17">
        <v>0.56876049011956198</v>
      </c>
      <c r="AG677" s="17">
        <v>0.24053685165230601</v>
      </c>
      <c r="AH677" s="17"/>
      <c r="AI677" s="17">
        <v>0.60068286733298204</v>
      </c>
      <c r="AJ677" s="17">
        <v>0.498252318745044</v>
      </c>
      <c r="AK677" s="17">
        <v>0.55410614441721495</v>
      </c>
      <c r="AL677" s="17"/>
      <c r="AM677" s="17">
        <v>0.41117377995510601</v>
      </c>
      <c r="AN677" s="17">
        <v>0.51001672306888501</v>
      </c>
      <c r="AO677" s="17">
        <v>0.45679140158095199</v>
      </c>
      <c r="AP677" s="17"/>
      <c r="AQ677" s="17">
        <v>0.55653582117292599</v>
      </c>
      <c r="AR677" s="17">
        <v>0.47809300932377402</v>
      </c>
      <c r="AS677" s="17">
        <v>0.38013438445799902</v>
      </c>
      <c r="AT677" s="17">
        <v>0.141918937931484</v>
      </c>
      <c r="AU677" s="17">
        <v>0.70381696194342103</v>
      </c>
    </row>
    <row r="678" spans="2:47" x14ac:dyDescent="0.3">
      <c r="B678" t="s">
        <v>324</v>
      </c>
      <c r="C678" s="17">
        <v>0.452111879178141</v>
      </c>
      <c r="D678" s="17">
        <v>0.459684721570639</v>
      </c>
      <c r="E678" s="17">
        <v>0.45097415243347799</v>
      </c>
      <c r="F678" s="17"/>
      <c r="G678" s="17">
        <v>0.133249964541757</v>
      </c>
      <c r="H678" s="17">
        <v>0.34300205688090302</v>
      </c>
      <c r="I678" s="17">
        <v>0.45089039699190298</v>
      </c>
      <c r="J678" s="17">
        <v>0.44840091040344898</v>
      </c>
      <c r="K678" s="17">
        <v>0.69466627126551805</v>
      </c>
      <c r="L678" s="17">
        <v>0.51195419187378899</v>
      </c>
      <c r="M678" s="17"/>
      <c r="N678" s="17">
        <v>0.31536229292416801</v>
      </c>
      <c r="O678" s="17">
        <v>0.42767752139941101</v>
      </c>
      <c r="P678" s="17">
        <v>0.55919085398241697</v>
      </c>
      <c r="Q678" s="17">
        <v>0.48802451428506299</v>
      </c>
      <c r="R678" s="17"/>
      <c r="S678" s="17">
        <v>0.58494990596403595</v>
      </c>
      <c r="T678" s="17">
        <v>0.422540840665656</v>
      </c>
      <c r="U678" s="17">
        <v>0.43202609213016901</v>
      </c>
      <c r="V678" s="17">
        <v>0.43668327182870997</v>
      </c>
      <c r="W678" s="17">
        <v>0.41590712106764899</v>
      </c>
      <c r="X678" s="17">
        <v>0.42933038523585998</v>
      </c>
      <c r="Y678" s="17">
        <v>0.63961199539171998</v>
      </c>
      <c r="Z678" s="17">
        <v>0.43726304227358398</v>
      </c>
      <c r="AA678" s="17">
        <v>0.35658038266846098</v>
      </c>
      <c r="AB678" s="17">
        <v>0.435084608567327</v>
      </c>
      <c r="AC678" s="17"/>
      <c r="AD678" s="17">
        <v>0.56137614137886505</v>
      </c>
      <c r="AE678" s="17">
        <v>0.32299769651467503</v>
      </c>
      <c r="AF678" s="17">
        <v>0.63937025111290102</v>
      </c>
      <c r="AG678" s="17">
        <v>0.242381463362878</v>
      </c>
      <c r="AH678" s="17"/>
      <c r="AI678" s="17">
        <v>0.51216054809539902</v>
      </c>
      <c r="AJ678" s="17">
        <v>0.29593180451738199</v>
      </c>
      <c r="AK678" s="17">
        <v>0.60046571305375995</v>
      </c>
      <c r="AL678" s="17"/>
      <c r="AM678" s="17">
        <v>0.37047074229683702</v>
      </c>
      <c r="AN678" s="17">
        <v>0.45048988369679999</v>
      </c>
      <c r="AO678" s="17">
        <v>0.48030712213674298</v>
      </c>
      <c r="AP678" s="17"/>
      <c r="AQ678" s="17">
        <v>0.48637984634016401</v>
      </c>
      <c r="AR678" s="17">
        <v>0.56783617079813198</v>
      </c>
      <c r="AS678" s="17">
        <v>0.31204089775532701</v>
      </c>
      <c r="AT678" s="17">
        <v>0.14393145988575401</v>
      </c>
      <c r="AU678" s="17">
        <v>0.33549768601319502</v>
      </c>
    </row>
    <row r="679" spans="2:47" x14ac:dyDescent="0.3">
      <c r="B679" t="s">
        <v>325</v>
      </c>
      <c r="C679" s="17">
        <v>0.41934173986836698</v>
      </c>
      <c r="D679" s="17">
        <v>0.34853396365475298</v>
      </c>
      <c r="E679" s="17">
        <v>0.47692003701931102</v>
      </c>
      <c r="F679" s="17"/>
      <c r="G679" s="17">
        <v>0.40864244045461201</v>
      </c>
      <c r="H679" s="17">
        <v>0.36946251868115298</v>
      </c>
      <c r="I679" s="17">
        <v>0.58296440655841297</v>
      </c>
      <c r="J679" s="17">
        <v>0.45437204797689501</v>
      </c>
      <c r="K679" s="17">
        <v>0.42372071921795901</v>
      </c>
      <c r="L679" s="17">
        <v>0.35366916915181601</v>
      </c>
      <c r="M679" s="17"/>
      <c r="N679" s="17">
        <v>0.46112802779545398</v>
      </c>
      <c r="O679" s="17">
        <v>0.36372332696613702</v>
      </c>
      <c r="P679" s="17">
        <v>0.46085983150794402</v>
      </c>
      <c r="Q679" s="17">
        <v>0.40293467064421801</v>
      </c>
      <c r="R679" s="17"/>
      <c r="S679" s="17">
        <v>0.52996954226943904</v>
      </c>
      <c r="T679" s="17">
        <v>0.49539723592971802</v>
      </c>
      <c r="U679" s="17">
        <v>0.51981248748962305</v>
      </c>
      <c r="V679" s="17">
        <v>0.25897374636934101</v>
      </c>
      <c r="W679" s="17">
        <v>0.49515423778933698</v>
      </c>
      <c r="X679" s="17">
        <v>0.34854173508994302</v>
      </c>
      <c r="Y679" s="17">
        <v>0.46910047161288798</v>
      </c>
      <c r="Z679" s="17">
        <v>0.273103062441786</v>
      </c>
      <c r="AA679" s="17">
        <v>0.45935500945135699</v>
      </c>
      <c r="AB679" s="17">
        <v>0.237103442853661</v>
      </c>
      <c r="AC679" s="17"/>
      <c r="AD679" s="17">
        <v>0.42308774360978002</v>
      </c>
      <c r="AE679" s="17">
        <v>0.34301118150318499</v>
      </c>
      <c r="AF679" s="17">
        <v>0.39255827244999197</v>
      </c>
      <c r="AG679" s="17">
        <v>0.59528084274775095</v>
      </c>
      <c r="AH679" s="17"/>
      <c r="AI679" s="17">
        <v>0.46395365269758998</v>
      </c>
      <c r="AJ679" s="17">
        <v>0.284310435166721</v>
      </c>
      <c r="AK679" s="17">
        <v>0.39939182711090498</v>
      </c>
      <c r="AL679" s="17"/>
      <c r="AM679" s="17">
        <v>0.43844446806664999</v>
      </c>
      <c r="AN679" s="17">
        <v>0.37387965334502299</v>
      </c>
      <c r="AO679" s="17">
        <v>0.41804416412870399</v>
      </c>
      <c r="AP679" s="17"/>
      <c r="AQ679" s="17">
        <v>0.35507079081773402</v>
      </c>
      <c r="AR679" s="17">
        <v>0.44165502574899601</v>
      </c>
      <c r="AS679" s="17">
        <v>0.41467992273892701</v>
      </c>
      <c r="AT679" s="17">
        <v>0.64731564064600899</v>
      </c>
      <c r="AU679" s="17">
        <v>0.63168072406977405</v>
      </c>
    </row>
    <row r="680" spans="2:47" x14ac:dyDescent="0.3">
      <c r="B680" t="s">
        <v>326</v>
      </c>
      <c r="C680" s="17">
        <v>0.369163120531942</v>
      </c>
      <c r="D680" s="17">
        <v>0.35275998513868101</v>
      </c>
      <c r="E680" s="17">
        <v>0.38524945998089</v>
      </c>
      <c r="F680" s="17"/>
      <c r="G680" s="17">
        <v>0.19049216111783099</v>
      </c>
      <c r="H680" s="17">
        <v>0.42028125340573502</v>
      </c>
      <c r="I680" s="17">
        <v>0.41300977076323198</v>
      </c>
      <c r="J680" s="17">
        <v>0.37398980586553598</v>
      </c>
      <c r="K680" s="17">
        <v>0.49006850209917202</v>
      </c>
      <c r="L680" s="17">
        <v>0.32655698002760503</v>
      </c>
      <c r="M680" s="17"/>
      <c r="N680" s="17">
        <v>0.26706979429649302</v>
      </c>
      <c r="O680" s="17">
        <v>0.413960366790317</v>
      </c>
      <c r="P680" s="17">
        <v>0.39086341646043299</v>
      </c>
      <c r="Q680" s="17">
        <v>0.39011521928267501</v>
      </c>
      <c r="R680" s="17"/>
      <c r="S680" s="17">
        <v>0.38595566452112601</v>
      </c>
      <c r="T680" s="17">
        <v>0.38144125048855798</v>
      </c>
      <c r="U680" s="17">
        <v>0.34383743157208602</v>
      </c>
      <c r="V680" s="17">
        <v>0.40020545667764801</v>
      </c>
      <c r="W680" s="17">
        <v>0.20748781884856901</v>
      </c>
      <c r="X680" s="17">
        <v>0.27325600186471799</v>
      </c>
      <c r="Y680" s="17">
        <v>0.47631492355997401</v>
      </c>
      <c r="Z680" s="17">
        <v>0.35537082489199801</v>
      </c>
      <c r="AA680" s="17">
        <v>0.54240869718299101</v>
      </c>
      <c r="AB680" s="17">
        <v>0.21409901175680901</v>
      </c>
      <c r="AC680" s="17"/>
      <c r="AD680" s="17">
        <v>0.368518849011572</v>
      </c>
      <c r="AE680" s="17">
        <v>0.41128949896588801</v>
      </c>
      <c r="AF680" s="17">
        <v>0.40922683667837301</v>
      </c>
      <c r="AG680" s="17">
        <v>0.20394740754038199</v>
      </c>
      <c r="AH680" s="17"/>
      <c r="AI680" s="17">
        <v>0.28833631796063702</v>
      </c>
      <c r="AJ680" s="17">
        <v>0.37126906333941501</v>
      </c>
      <c r="AK680" s="17">
        <v>0.37358309368224302</v>
      </c>
      <c r="AL680" s="17"/>
      <c r="AM680" s="17">
        <v>0.28693008221225802</v>
      </c>
      <c r="AN680" s="17">
        <v>0.37957425287996799</v>
      </c>
      <c r="AO680" s="17">
        <v>0.36266446124294899</v>
      </c>
      <c r="AP680" s="17"/>
      <c r="AQ680" s="17">
        <v>0.32713758086858502</v>
      </c>
      <c r="AR680" s="17">
        <v>0.44308013443000899</v>
      </c>
      <c r="AS680" s="17">
        <v>0.32462706153666698</v>
      </c>
      <c r="AT680" s="17">
        <v>0.39910960802422402</v>
      </c>
      <c r="AU680" s="17">
        <v>0.63168072406977405</v>
      </c>
    </row>
    <row r="681" spans="2:47" x14ac:dyDescent="0.3">
      <c r="B681" t="s">
        <v>327</v>
      </c>
      <c r="C681" s="17">
        <v>0.29186050085383802</v>
      </c>
      <c r="D681" s="17">
        <v>0.33771523111956298</v>
      </c>
      <c r="E681" s="17">
        <v>0.26026474997844101</v>
      </c>
      <c r="F681" s="17"/>
      <c r="G681" s="17">
        <v>0.128846751416753</v>
      </c>
      <c r="H681" s="17">
        <v>0.21257566637306699</v>
      </c>
      <c r="I681" s="17">
        <v>9.1342830862855703E-2</v>
      </c>
      <c r="J681" s="17">
        <v>0.201460661493645</v>
      </c>
      <c r="K681" s="17">
        <v>0.46091441604330402</v>
      </c>
      <c r="L681" s="17">
        <v>0.45580593606311998</v>
      </c>
      <c r="M681" s="17"/>
      <c r="N681" s="17">
        <v>0.22977924266668301</v>
      </c>
      <c r="O681" s="17">
        <v>0.35027720386199801</v>
      </c>
      <c r="P681" s="17">
        <v>0.271248323864065</v>
      </c>
      <c r="Q681" s="17">
        <v>0.30524672958752602</v>
      </c>
      <c r="R681" s="17"/>
      <c r="S681" s="17">
        <v>0.32006995722838</v>
      </c>
      <c r="T681" s="17">
        <v>0.25805088083699701</v>
      </c>
      <c r="U681" s="17">
        <v>0.13868023240645999</v>
      </c>
      <c r="V681" s="17">
        <v>0.38689490183389502</v>
      </c>
      <c r="W681" s="17">
        <v>0.35738643092269601</v>
      </c>
      <c r="X681" s="17">
        <v>0.15392877319804399</v>
      </c>
      <c r="Y681" s="17">
        <v>0.31662647986544701</v>
      </c>
      <c r="Z681" s="17">
        <v>0.337542398305826</v>
      </c>
      <c r="AA681" s="17">
        <v>0.373462615810909</v>
      </c>
      <c r="AB681" s="17">
        <v>0.28455675358332599</v>
      </c>
      <c r="AC681" s="17"/>
      <c r="AD681" s="17">
        <v>0.46538922989589099</v>
      </c>
      <c r="AE681" s="17">
        <v>0.171906234412431</v>
      </c>
      <c r="AF681" s="17">
        <v>0.39195629914132701</v>
      </c>
      <c r="AG681" s="17">
        <v>0.19289048327852401</v>
      </c>
      <c r="AH681" s="17"/>
      <c r="AI681" s="17">
        <v>0.35100188699643697</v>
      </c>
      <c r="AJ681" s="17">
        <v>0.169505020894651</v>
      </c>
      <c r="AK681" s="17">
        <v>0.41006014584733802</v>
      </c>
      <c r="AL681" s="17"/>
      <c r="AM681" s="17">
        <v>0.16984745441833199</v>
      </c>
      <c r="AN681" s="17">
        <v>0.27583607754704398</v>
      </c>
      <c r="AO681" s="17">
        <v>0.37109967132985999</v>
      </c>
      <c r="AP681" s="17"/>
      <c r="AQ681" s="17">
        <v>0.29561499683239101</v>
      </c>
      <c r="AR681" s="17">
        <v>0.32523684462046598</v>
      </c>
      <c r="AS681" s="17">
        <v>0.21635412233551801</v>
      </c>
      <c r="AT681" s="17">
        <v>5.7623493601154402E-2</v>
      </c>
      <c r="AU681" s="17">
        <v>0</v>
      </c>
    </row>
    <row r="682" spans="2:47" x14ac:dyDescent="0.3">
      <c r="B682" t="s">
        <v>328</v>
      </c>
      <c r="C682" s="17">
        <v>0.19966389161551701</v>
      </c>
      <c r="D682" s="17">
        <v>0.166485801944355</v>
      </c>
      <c r="E682" s="17">
        <v>0.226675173338241</v>
      </c>
      <c r="F682" s="17"/>
      <c r="G682" s="17">
        <v>0.187414596600671</v>
      </c>
      <c r="H682" s="17">
        <v>0.25049110349005299</v>
      </c>
      <c r="I682" s="17">
        <v>8.3641531918784401E-2</v>
      </c>
      <c r="J682" s="17">
        <v>0.29732283438012302</v>
      </c>
      <c r="K682" s="17">
        <v>0.16011051048121699</v>
      </c>
      <c r="L682" s="17">
        <v>0.18655002622651401</v>
      </c>
      <c r="M682" s="17"/>
      <c r="N682" s="17">
        <v>0.226427591550038</v>
      </c>
      <c r="O682" s="17">
        <v>0.111511665287547</v>
      </c>
      <c r="P682" s="17">
        <v>0.18159283433562701</v>
      </c>
      <c r="Q682" s="17">
        <v>0.26002692525076998</v>
      </c>
      <c r="R682" s="17"/>
      <c r="S682" s="17">
        <v>0.19653014849881301</v>
      </c>
      <c r="T682" s="17">
        <v>0.248612200001748</v>
      </c>
      <c r="U682" s="17">
        <v>0.13719181233765901</v>
      </c>
      <c r="V682" s="17">
        <v>0.20719657785050999</v>
      </c>
      <c r="W682" s="17">
        <v>0.205898172144928</v>
      </c>
      <c r="X682" s="17">
        <v>0.100064053577229</v>
      </c>
      <c r="Y682" s="17">
        <v>0.30076550378559003</v>
      </c>
      <c r="Z682" s="17">
        <v>0.168951718450534</v>
      </c>
      <c r="AA682" s="17">
        <v>0.23738216434208001</v>
      </c>
      <c r="AB682" s="17">
        <v>0.14370686467903901</v>
      </c>
      <c r="AC682" s="17"/>
      <c r="AD682" s="17">
        <v>0.145889765632605</v>
      </c>
      <c r="AE682" s="17">
        <v>0.23728274794431001</v>
      </c>
      <c r="AF682" s="17">
        <v>0.22210908432662699</v>
      </c>
      <c r="AG682" s="17">
        <v>0.14097883383004001</v>
      </c>
      <c r="AH682" s="17"/>
      <c r="AI682" s="17">
        <v>0.13528901921065001</v>
      </c>
      <c r="AJ682" s="17">
        <v>0.13800028073260401</v>
      </c>
      <c r="AK682" s="17">
        <v>0.30048388544909599</v>
      </c>
      <c r="AL682" s="17"/>
      <c r="AM682" s="17">
        <v>0.113300139038378</v>
      </c>
      <c r="AN682" s="17">
        <v>0.19941960285284799</v>
      </c>
      <c r="AO682" s="17">
        <v>0.20651766080421</v>
      </c>
      <c r="AP682" s="17"/>
      <c r="AQ682" s="17">
        <v>0.245758676558502</v>
      </c>
      <c r="AR682" s="17">
        <v>0.133199674707878</v>
      </c>
      <c r="AS682" s="17">
        <v>0.22289265695801699</v>
      </c>
      <c r="AT682" s="17">
        <v>0.208437149835039</v>
      </c>
      <c r="AU682" s="17">
        <v>0.29618303805657897</v>
      </c>
    </row>
    <row r="683" spans="2:47" x14ac:dyDescent="0.3">
      <c r="B683" t="s">
        <v>94</v>
      </c>
      <c r="C683" s="17">
        <v>5.26060110208238E-3</v>
      </c>
      <c r="D683" s="17">
        <v>0</v>
      </c>
      <c r="E683" s="17">
        <v>9.2767514558880805E-3</v>
      </c>
      <c r="F683" s="17"/>
      <c r="G683" s="17">
        <v>0</v>
      </c>
      <c r="H683" s="17">
        <v>3.4744393457753202E-2</v>
      </c>
      <c r="I683" s="17">
        <v>0</v>
      </c>
      <c r="J683" s="17">
        <v>0</v>
      </c>
      <c r="K683" s="17">
        <v>0</v>
      </c>
      <c r="L683" s="17">
        <v>0</v>
      </c>
      <c r="M683" s="17"/>
      <c r="N683" s="17">
        <v>0</v>
      </c>
      <c r="O683" s="17">
        <v>0</v>
      </c>
      <c r="P683" s="17">
        <v>0</v>
      </c>
      <c r="Q683" s="17">
        <v>1.65118942263788E-2</v>
      </c>
      <c r="R683" s="17"/>
      <c r="S683" s="17">
        <v>0</v>
      </c>
      <c r="T683" s="17">
        <v>0</v>
      </c>
      <c r="U683" s="17">
        <v>0</v>
      </c>
      <c r="V683" s="17">
        <v>0</v>
      </c>
      <c r="W683" s="17">
        <v>0</v>
      </c>
      <c r="X683" s="17">
        <v>5.6106432283035801E-2</v>
      </c>
      <c r="Y683" s="17">
        <v>0</v>
      </c>
      <c r="Z683" s="17">
        <v>0</v>
      </c>
      <c r="AA683" s="17">
        <v>0</v>
      </c>
      <c r="AB683" s="17">
        <v>0</v>
      </c>
      <c r="AC683" s="17"/>
      <c r="AD683" s="17">
        <v>0</v>
      </c>
      <c r="AE683" s="17">
        <v>0</v>
      </c>
      <c r="AF683" s="17">
        <v>0</v>
      </c>
      <c r="AG683" s="17">
        <v>0</v>
      </c>
      <c r="AH683" s="17"/>
      <c r="AI683" s="17">
        <v>0</v>
      </c>
      <c r="AJ683" s="17">
        <v>0</v>
      </c>
      <c r="AK683" s="17">
        <v>0</v>
      </c>
      <c r="AL683" s="17"/>
      <c r="AM683" s="17">
        <v>0</v>
      </c>
      <c r="AN683" s="17">
        <v>1.2146704616011901E-2</v>
      </c>
      <c r="AO683" s="17">
        <v>0</v>
      </c>
      <c r="AP683" s="17"/>
      <c r="AQ683" s="17">
        <v>0</v>
      </c>
      <c r="AR683" s="17">
        <v>0</v>
      </c>
      <c r="AS683" s="17">
        <v>0</v>
      </c>
      <c r="AT683" s="17">
        <v>0</v>
      </c>
      <c r="AU683" s="17">
        <v>0</v>
      </c>
    </row>
    <row r="684" spans="2:47" x14ac:dyDescent="0.3">
      <c r="B684" t="s">
        <v>77</v>
      </c>
      <c r="C684" s="17">
        <v>5.6735575204834004E-3</v>
      </c>
      <c r="D684" s="17">
        <v>0</v>
      </c>
      <c r="E684" s="17">
        <v>1.00049750906555E-2</v>
      </c>
      <c r="F684" s="17"/>
      <c r="G684" s="17">
        <v>0</v>
      </c>
      <c r="H684" s="17">
        <v>3.7471823271078203E-2</v>
      </c>
      <c r="I684" s="17">
        <v>0</v>
      </c>
      <c r="J684" s="17">
        <v>0</v>
      </c>
      <c r="K684" s="17">
        <v>0</v>
      </c>
      <c r="L684" s="17">
        <v>0</v>
      </c>
      <c r="M684" s="17"/>
      <c r="N684" s="17">
        <v>0</v>
      </c>
      <c r="O684" s="17">
        <v>0</v>
      </c>
      <c r="P684" s="17">
        <v>2.5149804919409002E-2</v>
      </c>
      <c r="Q684" s="17">
        <v>0</v>
      </c>
      <c r="R684" s="17"/>
      <c r="S684" s="17">
        <v>0</v>
      </c>
      <c r="T684" s="17">
        <v>0</v>
      </c>
      <c r="U684" s="17">
        <v>0</v>
      </c>
      <c r="V684" s="17">
        <v>0</v>
      </c>
      <c r="W684" s="17">
        <v>0</v>
      </c>
      <c r="X684" s="17">
        <v>0</v>
      </c>
      <c r="Y684" s="17">
        <v>0</v>
      </c>
      <c r="Z684" s="17">
        <v>0</v>
      </c>
      <c r="AA684" s="17">
        <v>0</v>
      </c>
      <c r="AB684" s="17">
        <v>7.8506546949421802E-2</v>
      </c>
      <c r="AC684" s="17"/>
      <c r="AD684" s="17">
        <v>0</v>
      </c>
      <c r="AE684" s="17">
        <v>1.8921148295485E-2</v>
      </c>
      <c r="AF684" s="17">
        <v>0</v>
      </c>
      <c r="AG684" s="17">
        <v>0</v>
      </c>
      <c r="AH684" s="17"/>
      <c r="AI684" s="17">
        <v>0</v>
      </c>
      <c r="AJ684" s="17">
        <v>0</v>
      </c>
      <c r="AK684" s="17">
        <v>1.8635591645839701E-2</v>
      </c>
      <c r="AL684" s="17"/>
      <c r="AM684" s="17">
        <v>0</v>
      </c>
      <c r="AN684" s="17">
        <v>1.3100219154800599E-2</v>
      </c>
      <c r="AO684" s="17">
        <v>0</v>
      </c>
      <c r="AP684" s="17"/>
      <c r="AQ684" s="17">
        <v>0</v>
      </c>
      <c r="AR684" s="17">
        <v>2.0428856201421201E-2</v>
      </c>
      <c r="AS684" s="17">
        <v>0</v>
      </c>
      <c r="AT684" s="17">
        <v>0</v>
      </c>
      <c r="AU684" s="17">
        <v>0</v>
      </c>
    </row>
    <row r="685" spans="2:47" x14ac:dyDescent="0.3">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c r="AR685" s="17"/>
      <c r="AS685" s="17"/>
      <c r="AT685" s="17"/>
      <c r="AU685" s="17"/>
    </row>
    <row r="686" spans="2:47" x14ac:dyDescent="0.3">
      <c r="B686" s="6" t="s">
        <v>330</v>
      </c>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c r="AK686" s="17"/>
      <c r="AL686" s="17"/>
      <c r="AM686" s="17"/>
      <c r="AN686" s="17"/>
      <c r="AO686" s="17"/>
      <c r="AP686" s="17"/>
      <c r="AQ686" s="17"/>
      <c r="AR686" s="17"/>
      <c r="AS686" s="17"/>
      <c r="AT686" s="17"/>
      <c r="AU686" s="17"/>
    </row>
    <row r="687" spans="2:47" x14ac:dyDescent="0.3">
      <c r="B687" s="24" t="s">
        <v>175</v>
      </c>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row>
    <row r="688" spans="2:47" x14ac:dyDescent="0.3">
      <c r="B688" t="s">
        <v>292</v>
      </c>
      <c r="C688" s="17">
        <v>0.47902087865551102</v>
      </c>
      <c r="D688" s="17">
        <v>0.46367794498508402</v>
      </c>
      <c r="E688" s="17">
        <v>0.49362571316915199</v>
      </c>
      <c r="F688" s="17"/>
      <c r="G688" s="17">
        <v>0.37776746494784003</v>
      </c>
      <c r="H688" s="17">
        <v>0.42201417485297299</v>
      </c>
      <c r="I688" s="17">
        <v>0.44986640576709302</v>
      </c>
      <c r="J688" s="17">
        <v>0.49658620860839398</v>
      </c>
      <c r="K688" s="17">
        <v>0.55054372421721598</v>
      </c>
      <c r="L688" s="17">
        <v>0.53782630594653702</v>
      </c>
      <c r="M688" s="17"/>
      <c r="N688" s="17">
        <v>0.46115603781161502</v>
      </c>
      <c r="O688" s="17">
        <v>0.38452401889424598</v>
      </c>
      <c r="P688" s="17">
        <v>0.52766551271575302</v>
      </c>
      <c r="Q688" s="17">
        <v>0.54765432217244003</v>
      </c>
      <c r="R688" s="17"/>
      <c r="S688" s="17">
        <v>0.39441629768417202</v>
      </c>
      <c r="T688" s="17">
        <v>0.45008679662053902</v>
      </c>
      <c r="U688" s="17">
        <v>0.54318283835513703</v>
      </c>
      <c r="V688" s="17">
        <v>0.63930536520788395</v>
      </c>
      <c r="W688" s="17">
        <v>0.49492633314555001</v>
      </c>
      <c r="X688" s="17">
        <v>0.40289762047887701</v>
      </c>
      <c r="Y688" s="17">
        <v>0.58896051626690804</v>
      </c>
      <c r="Z688" s="17">
        <v>0.56013825621308599</v>
      </c>
      <c r="AA688" s="17">
        <v>0.40548993273221201</v>
      </c>
      <c r="AB688" s="17">
        <v>0.518823003011608</v>
      </c>
      <c r="AC688" s="17"/>
      <c r="AD688" s="17">
        <v>0.58056626800376698</v>
      </c>
      <c r="AE688" s="17">
        <v>0.43294034140001197</v>
      </c>
      <c r="AF688" s="17">
        <v>0.54106826870709102</v>
      </c>
      <c r="AG688" s="17">
        <v>0.46419251835197201</v>
      </c>
      <c r="AH688" s="17"/>
      <c r="AI688" s="17">
        <v>0.50094478916294005</v>
      </c>
      <c r="AJ688" s="17">
        <v>0.40006082811523602</v>
      </c>
      <c r="AK688" s="17">
        <v>0.60111071689041295</v>
      </c>
      <c r="AL688" s="17"/>
      <c r="AM688" s="17">
        <v>0.45700647486620999</v>
      </c>
      <c r="AN688" s="17">
        <v>0.455614831579988</v>
      </c>
      <c r="AO688" s="17">
        <v>0.50421246306810996</v>
      </c>
      <c r="AP688" s="17"/>
      <c r="AQ688" s="17">
        <v>0.55899050353051605</v>
      </c>
      <c r="AR688" s="17">
        <v>0.47675081869249702</v>
      </c>
      <c r="AS688" s="17">
        <v>0.41119286005071598</v>
      </c>
      <c r="AT688" s="17">
        <v>0.43236413214536301</v>
      </c>
      <c r="AU688" s="17">
        <v>0.26314014072817199</v>
      </c>
    </row>
    <row r="689" spans="2:47" x14ac:dyDescent="0.3">
      <c r="B689" t="s">
        <v>293</v>
      </c>
      <c r="C689" s="17">
        <v>0.39255842904834898</v>
      </c>
      <c r="D689" s="17">
        <v>0.39512407708562902</v>
      </c>
      <c r="E689" s="17">
        <v>0.39011620608045899</v>
      </c>
      <c r="F689" s="17"/>
      <c r="G689" s="17">
        <v>0.43946273284855802</v>
      </c>
      <c r="H689" s="17">
        <v>0.451800572383949</v>
      </c>
      <c r="I689" s="17">
        <v>0.41208499766649298</v>
      </c>
      <c r="J689" s="17">
        <v>0.35247405203035098</v>
      </c>
      <c r="K689" s="17">
        <v>0.29634133066507701</v>
      </c>
      <c r="L689" s="17">
        <v>0.39365179061268002</v>
      </c>
      <c r="M689" s="17"/>
      <c r="N689" s="17">
        <v>0.45343148077013901</v>
      </c>
      <c r="O689" s="17">
        <v>0.46487635650359399</v>
      </c>
      <c r="P689" s="17">
        <v>0.31415861676706303</v>
      </c>
      <c r="Q689" s="17">
        <v>0.32970812074646499</v>
      </c>
      <c r="R689" s="17"/>
      <c r="S689" s="17">
        <v>0.45636343983044197</v>
      </c>
      <c r="T689" s="17">
        <v>0.46829799739981898</v>
      </c>
      <c r="U689" s="17">
        <v>0.27998921909052299</v>
      </c>
      <c r="V689" s="17">
        <v>0.33872421202879699</v>
      </c>
      <c r="W689" s="17">
        <v>0.41206369977516499</v>
      </c>
      <c r="X689" s="17">
        <v>0.44966091959196097</v>
      </c>
      <c r="Y689" s="17">
        <v>0.34593130667056299</v>
      </c>
      <c r="Z689" s="17">
        <v>0.34167688165229498</v>
      </c>
      <c r="AA689" s="17">
        <v>0.38768015902288699</v>
      </c>
      <c r="AB689" s="17">
        <v>0.28159713200703201</v>
      </c>
      <c r="AC689" s="17"/>
      <c r="AD689" s="17">
        <v>0.337423202608443</v>
      </c>
      <c r="AE689" s="17">
        <v>0.477508430516973</v>
      </c>
      <c r="AF689" s="17">
        <v>0.34648401810615598</v>
      </c>
      <c r="AG689" s="17">
        <v>0.28518452098095998</v>
      </c>
      <c r="AH689" s="17"/>
      <c r="AI689" s="17">
        <v>0.43298547883427502</v>
      </c>
      <c r="AJ689" s="17">
        <v>0.49781164368189801</v>
      </c>
      <c r="AK689" s="17">
        <v>0.29980745919776702</v>
      </c>
      <c r="AL689" s="17"/>
      <c r="AM689" s="17">
        <v>0.43554626203167501</v>
      </c>
      <c r="AN689" s="17">
        <v>0.40800495527652397</v>
      </c>
      <c r="AO689" s="17">
        <v>0.39155953990859899</v>
      </c>
      <c r="AP689" s="17"/>
      <c r="AQ689" s="17">
        <v>0.339232561435163</v>
      </c>
      <c r="AR689" s="17">
        <v>0.40974143661963902</v>
      </c>
      <c r="AS689" s="17">
        <v>0.449303497537209</v>
      </c>
      <c r="AT689" s="17">
        <v>0.38653342301357702</v>
      </c>
      <c r="AU689" s="17">
        <v>0.62365392881562398</v>
      </c>
    </row>
    <row r="690" spans="2:47" x14ac:dyDescent="0.3">
      <c r="B690" t="s">
        <v>294</v>
      </c>
      <c r="C690" s="17">
        <v>4.1016138536548202E-2</v>
      </c>
      <c r="D690" s="17">
        <v>6.03823383204573E-2</v>
      </c>
      <c r="E690" s="17">
        <v>2.2581584293036298E-2</v>
      </c>
      <c r="F690" s="17"/>
      <c r="G690" s="17">
        <v>9.4936895266101995E-2</v>
      </c>
      <c r="H690" s="17">
        <v>6.8235566857621097E-2</v>
      </c>
      <c r="I690" s="17">
        <v>2.33477435801458E-2</v>
      </c>
      <c r="J690" s="17">
        <v>2.2049478264238399E-2</v>
      </c>
      <c r="K690" s="17">
        <v>5.1868917973036499E-2</v>
      </c>
      <c r="L690" s="17">
        <v>1.44961557594315E-2</v>
      </c>
      <c r="M690" s="17"/>
      <c r="N690" s="17">
        <v>5.1157742191363403E-2</v>
      </c>
      <c r="O690" s="17">
        <v>4.9193264553938E-2</v>
      </c>
      <c r="P690" s="17">
        <v>3.8606268688507903E-2</v>
      </c>
      <c r="Q690" s="17">
        <v>2.65757724400125E-2</v>
      </c>
      <c r="R690" s="17"/>
      <c r="S690" s="17">
        <v>5.84401936814525E-2</v>
      </c>
      <c r="T690" s="17">
        <v>1.7914059036084201E-2</v>
      </c>
      <c r="U690" s="17">
        <v>6.1424136726207501E-2</v>
      </c>
      <c r="V690" s="17">
        <v>0</v>
      </c>
      <c r="W690" s="17">
        <v>0</v>
      </c>
      <c r="X690" s="17">
        <v>7.0207091295234003E-2</v>
      </c>
      <c r="Y690" s="17">
        <v>4.0804482657580299E-2</v>
      </c>
      <c r="Z690" s="17">
        <v>9.81848621346188E-2</v>
      </c>
      <c r="AA690" s="17">
        <v>5.5609773610618897E-2</v>
      </c>
      <c r="AB690" s="17">
        <v>0</v>
      </c>
      <c r="AC690" s="17"/>
      <c r="AD690" s="17">
        <v>9.9375365067797903E-3</v>
      </c>
      <c r="AE690" s="17">
        <v>5.6459851732438997E-2</v>
      </c>
      <c r="AF690" s="17">
        <v>6.0311172842075399E-2</v>
      </c>
      <c r="AG690" s="17">
        <v>3.9315627639205299E-2</v>
      </c>
      <c r="AH690" s="17"/>
      <c r="AI690" s="17">
        <v>8.8942945723786207E-3</v>
      </c>
      <c r="AJ690" s="17">
        <v>7.2980494958402795E-2</v>
      </c>
      <c r="AK690" s="17">
        <v>4.7069767730604103E-2</v>
      </c>
      <c r="AL690" s="17"/>
      <c r="AM690" s="17">
        <v>4.7257796124887799E-2</v>
      </c>
      <c r="AN690" s="17">
        <v>3.2085611369153298E-2</v>
      </c>
      <c r="AO690" s="17">
        <v>5.70774728530117E-2</v>
      </c>
      <c r="AP690" s="17"/>
      <c r="AQ690" s="17">
        <v>2.1409083807272699E-2</v>
      </c>
      <c r="AR690" s="17">
        <v>3.0114495203099102E-2</v>
      </c>
      <c r="AS690" s="17">
        <v>5.8484125219475797E-2</v>
      </c>
      <c r="AT690" s="17">
        <v>8.3235066059860405E-2</v>
      </c>
      <c r="AU690" s="17">
        <v>0.113205930456205</v>
      </c>
    </row>
    <row r="691" spans="2:47" x14ac:dyDescent="0.3">
      <c r="B691" t="s">
        <v>94</v>
      </c>
      <c r="C691" s="17">
        <v>8.7404553759591802E-2</v>
      </c>
      <c r="D691" s="17">
        <v>8.0815639608830495E-2</v>
      </c>
      <c r="E691" s="17">
        <v>9.3676496457351904E-2</v>
      </c>
      <c r="F691" s="17"/>
      <c r="G691" s="17">
        <v>8.7832906937499997E-2</v>
      </c>
      <c r="H691" s="17">
        <v>5.7949685905456703E-2</v>
      </c>
      <c r="I691" s="17">
        <v>0.114700852986268</v>
      </c>
      <c r="J691" s="17">
        <v>0.12889026109701601</v>
      </c>
      <c r="K691" s="17">
        <v>0.101246027144671</v>
      </c>
      <c r="L691" s="17">
        <v>5.4025747681351398E-2</v>
      </c>
      <c r="M691" s="17"/>
      <c r="N691" s="17">
        <v>3.4254739226882901E-2</v>
      </c>
      <c r="O691" s="17">
        <v>0.101406360048221</v>
      </c>
      <c r="P691" s="17">
        <v>0.119569601828676</v>
      </c>
      <c r="Q691" s="17">
        <v>9.6061784641082504E-2</v>
      </c>
      <c r="R691" s="17"/>
      <c r="S691" s="17">
        <v>9.0780068803933398E-2</v>
      </c>
      <c r="T691" s="17">
        <v>6.3701146943558301E-2</v>
      </c>
      <c r="U691" s="17">
        <v>0.115403805828133</v>
      </c>
      <c r="V691" s="17">
        <v>2.1970422763318301E-2</v>
      </c>
      <c r="W691" s="17">
        <v>9.3009967079285605E-2</v>
      </c>
      <c r="X691" s="17">
        <v>7.7234368633928394E-2</v>
      </c>
      <c r="Y691" s="17">
        <v>2.4303694404947899E-2</v>
      </c>
      <c r="Z691" s="17">
        <v>0</v>
      </c>
      <c r="AA691" s="17">
        <v>0.15122013463428199</v>
      </c>
      <c r="AB691" s="17">
        <v>0.19957986498136099</v>
      </c>
      <c r="AC691" s="17"/>
      <c r="AD691" s="17">
        <v>7.2072992881010198E-2</v>
      </c>
      <c r="AE691" s="17">
        <v>3.3091376350575498E-2</v>
      </c>
      <c r="AF691" s="17">
        <v>5.2136540344677698E-2</v>
      </c>
      <c r="AG691" s="17">
        <v>0.211307333027863</v>
      </c>
      <c r="AH691" s="17"/>
      <c r="AI691" s="17">
        <v>5.7175437430405998E-2</v>
      </c>
      <c r="AJ691" s="17">
        <v>2.91470332444634E-2</v>
      </c>
      <c r="AK691" s="17">
        <v>5.2012056181216203E-2</v>
      </c>
      <c r="AL691" s="17"/>
      <c r="AM691" s="17">
        <v>6.0189466977226998E-2</v>
      </c>
      <c r="AN691" s="17">
        <v>0.104294601774334</v>
      </c>
      <c r="AO691" s="17">
        <v>4.7150524170279498E-2</v>
      </c>
      <c r="AP691" s="17"/>
      <c r="AQ691" s="17">
        <v>8.0367851227047704E-2</v>
      </c>
      <c r="AR691" s="17">
        <v>8.33932494847648E-2</v>
      </c>
      <c r="AS691" s="17">
        <v>8.1019517192599602E-2</v>
      </c>
      <c r="AT691" s="17">
        <v>9.7867378781199804E-2</v>
      </c>
      <c r="AU691" s="17">
        <v>0</v>
      </c>
    </row>
    <row r="692" spans="2:47" x14ac:dyDescent="0.3">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7"/>
      <c r="AL692" s="17"/>
      <c r="AM692" s="17"/>
      <c r="AN692" s="17"/>
      <c r="AO692" s="17"/>
      <c r="AP692" s="17"/>
      <c r="AQ692" s="17"/>
      <c r="AR692" s="17"/>
      <c r="AS692" s="17"/>
      <c r="AT692" s="17"/>
      <c r="AU692" s="17"/>
    </row>
    <row r="693" spans="2:47" x14ac:dyDescent="0.3">
      <c r="B693" s="6" t="s">
        <v>309</v>
      </c>
    </row>
    <row r="694" spans="2:47" x14ac:dyDescent="0.3">
      <c r="B694" s="24" t="s">
        <v>477</v>
      </c>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row>
    <row r="695" spans="2:47" x14ac:dyDescent="0.3">
      <c r="B695" t="s">
        <v>303</v>
      </c>
      <c r="C695" s="17">
        <v>9.2170444797866E-2</v>
      </c>
      <c r="D695" s="17">
        <v>0.118022948547785</v>
      </c>
      <c r="E695" s="17">
        <v>6.7561621795613994E-2</v>
      </c>
      <c r="F695" s="17"/>
      <c r="G695" s="17">
        <v>0.161235028022683</v>
      </c>
      <c r="H695" s="17">
        <v>0.157105707449823</v>
      </c>
      <c r="I695" s="17">
        <v>0.13980144562403901</v>
      </c>
      <c r="J695" s="17">
        <v>5.7785612781835E-2</v>
      </c>
      <c r="K695" s="17">
        <v>6.4232051444398794E-2</v>
      </c>
      <c r="L695" s="17">
        <v>1.4733700443434101E-2</v>
      </c>
      <c r="M695" s="17"/>
      <c r="N695" s="17">
        <v>0.178572136635791</v>
      </c>
      <c r="O695" s="17">
        <v>5.5193973745673398E-2</v>
      </c>
      <c r="P695" s="17">
        <v>9.2398027723763404E-2</v>
      </c>
      <c r="Q695" s="17">
        <v>5.06343915300261E-2</v>
      </c>
      <c r="R695" s="17"/>
      <c r="S695" s="17">
        <v>0.109231399881417</v>
      </c>
      <c r="T695" s="17">
        <v>0.11463940731659</v>
      </c>
      <c r="U695" s="17">
        <v>4.2497122658962397E-2</v>
      </c>
      <c r="V695" s="17">
        <v>0.120460527062022</v>
      </c>
      <c r="W695" s="17">
        <v>8.7859130891081605E-2</v>
      </c>
      <c r="X695" s="17">
        <v>0.10452346875751201</v>
      </c>
      <c r="Y695" s="17">
        <v>4.4455779979785302E-2</v>
      </c>
      <c r="Z695" s="17">
        <v>0.19623586752290401</v>
      </c>
      <c r="AA695" s="17">
        <v>7.9494469433297604E-2</v>
      </c>
      <c r="AB695" s="17">
        <v>3.23210151834082E-2</v>
      </c>
      <c r="AC695" s="17"/>
      <c r="AD695" s="17">
        <v>2.24503154115109E-2</v>
      </c>
      <c r="AE695" s="17">
        <v>0.15029436796008799</v>
      </c>
      <c r="AF695" s="17">
        <v>5.74456491105566E-2</v>
      </c>
      <c r="AG695" s="17">
        <v>9.6906284332997805E-2</v>
      </c>
      <c r="AH695" s="17"/>
      <c r="AI695" s="17">
        <v>3.8945423842047702E-2</v>
      </c>
      <c r="AJ695" s="17">
        <v>0.18765482799980501</v>
      </c>
      <c r="AK695" s="17">
        <v>6.3776573190414507E-2</v>
      </c>
      <c r="AL695" s="17"/>
      <c r="AM695" s="17">
        <v>0.104499649857589</v>
      </c>
      <c r="AN695" s="17">
        <v>6.7779764121849495E-2</v>
      </c>
      <c r="AO695" s="17">
        <v>0.13427939068095601</v>
      </c>
      <c r="AP695" s="17"/>
      <c r="AQ695" s="17">
        <v>6.2759692703667797E-2</v>
      </c>
      <c r="AR695" s="17">
        <v>3.82160189955063E-2</v>
      </c>
      <c r="AS695" s="17">
        <v>9.6916867171454896E-2</v>
      </c>
      <c r="AT695" s="17">
        <v>0.32054326007608303</v>
      </c>
      <c r="AU695" s="17">
        <v>0.26820128428413298</v>
      </c>
    </row>
    <row r="696" spans="2:47" x14ac:dyDescent="0.3">
      <c r="B696" t="s">
        <v>304</v>
      </c>
      <c r="C696" s="17">
        <v>0.39632528707899201</v>
      </c>
      <c r="D696" s="17">
        <v>0.421458422402604</v>
      </c>
      <c r="E696" s="17">
        <v>0.37240122600338499</v>
      </c>
      <c r="F696" s="17"/>
      <c r="G696" s="17">
        <v>0.33842498057506698</v>
      </c>
      <c r="H696" s="17">
        <v>0.46272819059121301</v>
      </c>
      <c r="I696" s="17">
        <v>0.46342657767616202</v>
      </c>
      <c r="J696" s="17">
        <v>0.39579864662345599</v>
      </c>
      <c r="K696" s="17">
        <v>0.27479892444368997</v>
      </c>
      <c r="L696" s="17">
        <v>0.39398841943219998</v>
      </c>
      <c r="M696" s="17"/>
      <c r="N696" s="17">
        <v>0.440178588139718</v>
      </c>
      <c r="O696" s="17">
        <v>0.43891596591721099</v>
      </c>
      <c r="P696" s="17">
        <v>0.35122917263563402</v>
      </c>
      <c r="Q696" s="17">
        <v>0.356695512438233</v>
      </c>
      <c r="R696" s="17"/>
      <c r="S696" s="17">
        <v>0.505028374948849</v>
      </c>
      <c r="T696" s="17">
        <v>0.494398460229931</v>
      </c>
      <c r="U696" s="17">
        <v>0.36263187796888502</v>
      </c>
      <c r="V696" s="17">
        <v>0.29837286379862699</v>
      </c>
      <c r="W696" s="17">
        <v>0.400430972401911</v>
      </c>
      <c r="X696" s="17">
        <v>0.35728494067392003</v>
      </c>
      <c r="Y696" s="17">
        <v>0.22641259413638901</v>
      </c>
      <c r="Z696" s="17">
        <v>0.34318929750412103</v>
      </c>
      <c r="AA696" s="17">
        <v>0.433804583169415</v>
      </c>
      <c r="AB696" s="17">
        <v>0.27828007614249201</v>
      </c>
      <c r="AC696" s="17"/>
      <c r="AD696" s="17">
        <v>0.40719988542272001</v>
      </c>
      <c r="AE696" s="17">
        <v>0.40882127717862199</v>
      </c>
      <c r="AF696" s="17">
        <v>0.33036318572218498</v>
      </c>
      <c r="AG696" s="17">
        <v>0.34381180851055898</v>
      </c>
      <c r="AH696" s="17"/>
      <c r="AI696" s="17">
        <v>0.40113548711733699</v>
      </c>
      <c r="AJ696" s="17">
        <v>0.39794868378660198</v>
      </c>
      <c r="AK696" s="17">
        <v>0.29038313401063298</v>
      </c>
      <c r="AL696" s="17"/>
      <c r="AM696" s="17">
        <v>0.56111259498744503</v>
      </c>
      <c r="AN696" s="17">
        <v>0.34446127555707601</v>
      </c>
      <c r="AO696" s="17">
        <v>0.37896996003599398</v>
      </c>
      <c r="AP696" s="17"/>
      <c r="AQ696" s="17">
        <v>0.331912304276825</v>
      </c>
      <c r="AR696" s="17">
        <v>0.38003763873494101</v>
      </c>
      <c r="AS696" s="17">
        <v>0.46071552235351299</v>
      </c>
      <c r="AT696" s="17">
        <v>0.40587931554873502</v>
      </c>
      <c r="AU696" s="17">
        <v>0.56482673796136895</v>
      </c>
    </row>
    <row r="697" spans="2:47" x14ac:dyDescent="0.3">
      <c r="B697" t="s">
        <v>305</v>
      </c>
      <c r="C697" s="17">
        <v>0.45332253862332</v>
      </c>
      <c r="D697" s="17">
        <v>0.40187438770733502</v>
      </c>
      <c r="E697" s="17">
        <v>0.50229568458751395</v>
      </c>
      <c r="F697" s="17"/>
      <c r="G697" s="17">
        <v>0.47920143744553401</v>
      </c>
      <c r="H697" s="17">
        <v>0.23794185110423899</v>
      </c>
      <c r="I697" s="17">
        <v>0.33831025173030599</v>
      </c>
      <c r="J697" s="17">
        <v>0.53534387864128796</v>
      </c>
      <c r="K697" s="17">
        <v>0.61093372976908</v>
      </c>
      <c r="L697" s="17">
        <v>0.54418616606138503</v>
      </c>
      <c r="M697" s="17"/>
      <c r="N697" s="17">
        <v>0.33679713148365298</v>
      </c>
      <c r="O697" s="17">
        <v>0.438221629768907</v>
      </c>
      <c r="P697" s="17">
        <v>0.49064014470525003</v>
      </c>
      <c r="Q697" s="17">
        <v>0.53689601332807502</v>
      </c>
      <c r="R697" s="17"/>
      <c r="S697" s="17">
        <v>0.316945418670108</v>
      </c>
      <c r="T697" s="17">
        <v>0.324948911294417</v>
      </c>
      <c r="U697" s="17">
        <v>0.51998355631373205</v>
      </c>
      <c r="V697" s="17">
        <v>0.51580720903158195</v>
      </c>
      <c r="W697" s="17">
        <v>0.46128948048232798</v>
      </c>
      <c r="X697" s="17">
        <v>0.49430137516447198</v>
      </c>
      <c r="Y697" s="17">
        <v>0.63582484625463698</v>
      </c>
      <c r="Z697" s="17">
        <v>0.40849037673056399</v>
      </c>
      <c r="AA697" s="17">
        <v>0.44658828245538701</v>
      </c>
      <c r="AB697" s="17">
        <v>0.68939890867410003</v>
      </c>
      <c r="AC697" s="17"/>
      <c r="AD697" s="17">
        <v>0.48445697166743301</v>
      </c>
      <c r="AE697" s="17">
        <v>0.393441598776339</v>
      </c>
      <c r="AF697" s="17">
        <v>0.58520675573456005</v>
      </c>
      <c r="AG697" s="17">
        <v>0.474169773770313</v>
      </c>
      <c r="AH697" s="17"/>
      <c r="AI697" s="17">
        <v>0.50762870909068603</v>
      </c>
      <c r="AJ697" s="17">
        <v>0.35984677876625498</v>
      </c>
      <c r="AK697" s="17">
        <v>0.56546818041157598</v>
      </c>
      <c r="AL697" s="17"/>
      <c r="AM697" s="17">
        <v>0.33438775515496699</v>
      </c>
      <c r="AN697" s="17">
        <v>0.49446029778768502</v>
      </c>
      <c r="AO697" s="17">
        <v>0.43166576992830702</v>
      </c>
      <c r="AP697" s="17"/>
      <c r="AQ697" s="17">
        <v>0.52631649611542197</v>
      </c>
      <c r="AR697" s="17">
        <v>0.53390553974673205</v>
      </c>
      <c r="AS697" s="17">
        <v>0.37169652434559802</v>
      </c>
      <c r="AT697" s="17">
        <v>0.21298737620745001</v>
      </c>
      <c r="AU697" s="17">
        <v>0.16697197775449801</v>
      </c>
    </row>
    <row r="698" spans="2:47" x14ac:dyDescent="0.3">
      <c r="B698" t="s">
        <v>306</v>
      </c>
      <c r="C698" s="17">
        <v>4.4565624784867898E-2</v>
      </c>
      <c r="D698" s="17">
        <v>4.3176391933595903E-2</v>
      </c>
      <c r="E698" s="17">
        <v>4.5888026114989502E-2</v>
      </c>
      <c r="F698" s="17"/>
      <c r="G698" s="17">
        <v>2.1138553956715399E-2</v>
      </c>
      <c r="H698" s="17">
        <v>0.108049601959655</v>
      </c>
      <c r="I698" s="17">
        <v>4.5826740177742298E-2</v>
      </c>
      <c r="J698" s="17">
        <v>0</v>
      </c>
      <c r="K698" s="17">
        <v>3.8413486472854003E-2</v>
      </c>
      <c r="L698" s="17">
        <v>3.9304078537111202E-2</v>
      </c>
      <c r="M698" s="17"/>
      <c r="N698" s="17">
        <v>3.5435380464087403E-2</v>
      </c>
      <c r="O698" s="17">
        <v>4.5811938296243401E-2</v>
      </c>
      <c r="P698" s="17">
        <v>4.8012034973454902E-2</v>
      </c>
      <c r="Q698" s="17">
        <v>4.9032226932023498E-2</v>
      </c>
      <c r="R698" s="17"/>
      <c r="S698" s="17">
        <v>5.40962986223463E-2</v>
      </c>
      <c r="T698" s="17">
        <v>6.60132211590614E-2</v>
      </c>
      <c r="U698" s="17">
        <v>7.48874430584201E-2</v>
      </c>
      <c r="V698" s="17">
        <v>4.4196896005432702E-2</v>
      </c>
      <c r="W698" s="17">
        <v>0</v>
      </c>
      <c r="X698" s="17">
        <v>4.3890215404096503E-2</v>
      </c>
      <c r="Y698" s="17">
        <v>2.4303694404947899E-2</v>
      </c>
      <c r="Z698" s="17">
        <v>5.2084458242412E-2</v>
      </c>
      <c r="AA698" s="17">
        <v>4.0112664941900002E-2</v>
      </c>
      <c r="AB698" s="17">
        <v>0</v>
      </c>
      <c r="AC698" s="17"/>
      <c r="AD698" s="17">
        <v>6.6945535000611095E-2</v>
      </c>
      <c r="AE698" s="17">
        <v>4.0769781423108498E-2</v>
      </c>
      <c r="AF698" s="17">
        <v>1.5229881247182799E-2</v>
      </c>
      <c r="AG698" s="17">
        <v>5.9344443298787797E-2</v>
      </c>
      <c r="AH698" s="17"/>
      <c r="AI698" s="17">
        <v>5.2290379949929501E-2</v>
      </c>
      <c r="AJ698" s="17">
        <v>4.5779237320727903E-2</v>
      </c>
      <c r="AK698" s="17">
        <v>4.6055621949469203E-2</v>
      </c>
      <c r="AL698" s="17"/>
      <c r="AM698" s="17">
        <v>0</v>
      </c>
      <c r="AN698" s="17">
        <v>7.5199548856508994E-2</v>
      </c>
      <c r="AO698" s="17">
        <v>4.2756596658894003E-2</v>
      </c>
      <c r="AP698" s="17"/>
      <c r="AQ698" s="17">
        <v>5.309379093601E-2</v>
      </c>
      <c r="AR698" s="17">
        <v>2.9095322108233401E-2</v>
      </c>
      <c r="AS698" s="17">
        <v>6.0866329113901697E-2</v>
      </c>
      <c r="AT698" s="17">
        <v>6.0590048167732398E-2</v>
      </c>
      <c r="AU698" s="17">
        <v>0</v>
      </c>
    </row>
    <row r="699" spans="2:47" x14ac:dyDescent="0.3">
      <c r="B699" t="s">
        <v>307</v>
      </c>
      <c r="C699" s="17">
        <v>1.36161047149536E-2</v>
      </c>
      <c r="D699" s="17">
        <v>1.54678494086797E-2</v>
      </c>
      <c r="E699" s="17">
        <v>1.18534414984979E-2</v>
      </c>
      <c r="F699" s="17"/>
      <c r="G699" s="17">
        <v>0</v>
      </c>
      <c r="H699" s="17">
        <v>3.4174648895070603E-2</v>
      </c>
      <c r="I699" s="17">
        <v>1.2634984791750299E-2</v>
      </c>
      <c r="J699" s="17">
        <v>1.10718619534211E-2</v>
      </c>
      <c r="K699" s="17">
        <v>1.16218078699773E-2</v>
      </c>
      <c r="L699" s="17">
        <v>7.7876355258698696E-3</v>
      </c>
      <c r="M699" s="17"/>
      <c r="N699" s="17">
        <v>9.0167632767499204E-3</v>
      </c>
      <c r="O699" s="17">
        <v>2.18564922719648E-2</v>
      </c>
      <c r="P699" s="17">
        <v>1.7720619961897902E-2</v>
      </c>
      <c r="Q699" s="17">
        <v>6.7418557716420998E-3</v>
      </c>
      <c r="R699" s="17"/>
      <c r="S699" s="17">
        <v>1.46985078772789E-2</v>
      </c>
      <c r="T699" s="17">
        <v>0</v>
      </c>
      <c r="U699" s="17">
        <v>0</v>
      </c>
      <c r="V699" s="17">
        <v>2.1162504102335899E-2</v>
      </c>
      <c r="W699" s="17">
        <v>5.0420416224679597E-2</v>
      </c>
      <c r="X699" s="17">
        <v>0</v>
      </c>
      <c r="Y699" s="17">
        <v>6.9003085224241603E-2</v>
      </c>
      <c r="Z699" s="17">
        <v>0</v>
      </c>
      <c r="AA699" s="17">
        <v>0</v>
      </c>
      <c r="AB699" s="17">
        <v>0</v>
      </c>
      <c r="AC699" s="17"/>
      <c r="AD699" s="17">
        <v>1.89472924977254E-2</v>
      </c>
      <c r="AE699" s="17">
        <v>6.6729746618426102E-3</v>
      </c>
      <c r="AF699" s="17">
        <v>1.1754528185515501E-2</v>
      </c>
      <c r="AG699" s="17">
        <v>2.5767690087342102E-2</v>
      </c>
      <c r="AH699" s="17"/>
      <c r="AI699" s="17">
        <v>0</v>
      </c>
      <c r="AJ699" s="17">
        <v>8.7704721266106504E-3</v>
      </c>
      <c r="AK699" s="17">
        <v>3.4316490437907701E-2</v>
      </c>
      <c r="AL699" s="17"/>
      <c r="AM699" s="17">
        <v>0</v>
      </c>
      <c r="AN699" s="17">
        <v>1.8099113676880201E-2</v>
      </c>
      <c r="AO699" s="17">
        <v>1.2328282695850399E-2</v>
      </c>
      <c r="AP699" s="17"/>
      <c r="AQ699" s="17">
        <v>2.59177159680751E-2</v>
      </c>
      <c r="AR699" s="17">
        <v>1.8745480414586999E-2</v>
      </c>
      <c r="AS699" s="17">
        <v>9.8047570155326402E-3</v>
      </c>
      <c r="AT699" s="17">
        <v>0</v>
      </c>
      <c r="AU699" s="17">
        <v>0</v>
      </c>
    </row>
    <row r="700" spans="2:47" x14ac:dyDescent="0.3">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c r="AN700" s="17"/>
      <c r="AO700" s="17"/>
      <c r="AP700" s="17"/>
      <c r="AQ700" s="17"/>
      <c r="AR700" s="17"/>
      <c r="AS700" s="17"/>
      <c r="AT700" s="17"/>
      <c r="AU700" s="17"/>
    </row>
    <row r="701" spans="2:47" x14ac:dyDescent="0.3">
      <c r="B701" s="6" t="s">
        <v>333</v>
      </c>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c r="AR701" s="17"/>
      <c r="AS701" s="17"/>
      <c r="AT701" s="17"/>
      <c r="AU701" s="17"/>
    </row>
    <row r="702" spans="2:47" x14ac:dyDescent="0.3">
      <c r="B702" s="24" t="s">
        <v>477</v>
      </c>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c r="AT702" s="17"/>
      <c r="AU702" s="17"/>
    </row>
    <row r="703" spans="2:47" x14ac:dyDescent="0.3">
      <c r="B703" t="s">
        <v>303</v>
      </c>
      <c r="C703" s="17">
        <v>7.52997631157689E-2</v>
      </c>
      <c r="D703" s="17">
        <v>8.2822750573338003E-2</v>
      </c>
      <c r="E703" s="17">
        <v>6.8138682371623793E-2</v>
      </c>
      <c r="F703" s="17"/>
      <c r="G703" s="17">
        <v>7.1862119302703698E-2</v>
      </c>
      <c r="H703" s="17">
        <v>0.20225532950889</v>
      </c>
      <c r="I703" s="17">
        <v>9.2274155765661406E-2</v>
      </c>
      <c r="J703" s="17">
        <v>3.5338721033742401E-2</v>
      </c>
      <c r="K703" s="17">
        <v>3.9494591327970202E-2</v>
      </c>
      <c r="L703" s="17">
        <v>1.48076611250018E-2</v>
      </c>
      <c r="M703" s="17"/>
      <c r="N703" s="17">
        <v>0.15274994155921301</v>
      </c>
      <c r="O703" s="17">
        <v>1.6336350893780001E-2</v>
      </c>
      <c r="P703" s="17">
        <v>8.4897890420085803E-2</v>
      </c>
      <c r="Q703" s="17">
        <v>5.4653181485467002E-2</v>
      </c>
      <c r="R703" s="17"/>
      <c r="S703" s="17">
        <v>0.15934184239013</v>
      </c>
      <c r="T703" s="17">
        <v>3.6546969066386201E-2</v>
      </c>
      <c r="U703" s="17">
        <v>4.0044762991394402E-2</v>
      </c>
      <c r="V703" s="17">
        <v>6.9117900333110799E-2</v>
      </c>
      <c r="W703" s="17">
        <v>4.6474239251728798E-2</v>
      </c>
      <c r="X703" s="17">
        <v>8.6455704298793803E-2</v>
      </c>
      <c r="Y703" s="17">
        <v>2.4303694404947899E-2</v>
      </c>
      <c r="Z703" s="17">
        <v>8.7303229573696503E-2</v>
      </c>
      <c r="AA703" s="17">
        <v>0.114899511420561</v>
      </c>
      <c r="AB703" s="17">
        <v>0</v>
      </c>
      <c r="AC703" s="17"/>
      <c r="AD703" s="17">
        <v>2.9934784289220001E-2</v>
      </c>
      <c r="AE703" s="17">
        <v>0.10908729267032501</v>
      </c>
      <c r="AF703" s="17">
        <v>4.3895403717327801E-2</v>
      </c>
      <c r="AG703" s="17">
        <v>8.2191342013688704E-2</v>
      </c>
      <c r="AH703" s="17"/>
      <c r="AI703" s="17">
        <v>3.2496556204712299E-2</v>
      </c>
      <c r="AJ703" s="17">
        <v>0.14349700329703199</v>
      </c>
      <c r="AK703" s="17">
        <v>3.7739320045404902E-2</v>
      </c>
      <c r="AL703" s="17"/>
      <c r="AM703" s="17">
        <v>7.3508188059947396E-2</v>
      </c>
      <c r="AN703" s="17">
        <v>5.7842280301902298E-2</v>
      </c>
      <c r="AO703" s="17">
        <v>0.105620394663292</v>
      </c>
      <c r="AP703" s="17"/>
      <c r="AQ703" s="17">
        <v>3.3719430207173898E-2</v>
      </c>
      <c r="AR703" s="17">
        <v>4.8472334570205999E-2</v>
      </c>
      <c r="AS703" s="17">
        <v>7.6440125127599706E-2</v>
      </c>
      <c r="AT703" s="17">
        <v>0.28909952003015499</v>
      </c>
      <c r="AU703" s="17">
        <v>9.6168162973673296E-2</v>
      </c>
    </row>
    <row r="704" spans="2:47" x14ac:dyDescent="0.3">
      <c r="B704" t="s">
        <v>304</v>
      </c>
      <c r="C704" s="17">
        <v>0.34391196994939399</v>
      </c>
      <c r="D704" s="17">
        <v>0.39264583752193899</v>
      </c>
      <c r="E704" s="17">
        <v>0.29752253189306199</v>
      </c>
      <c r="F704" s="17"/>
      <c r="G704" s="17">
        <v>0.48221920431941301</v>
      </c>
      <c r="H704" s="17">
        <v>0.32764161454442797</v>
      </c>
      <c r="I704" s="17">
        <v>0.35744133229346398</v>
      </c>
      <c r="J704" s="17">
        <v>0.30374640885784898</v>
      </c>
      <c r="K704" s="17">
        <v>0.29144109509112998</v>
      </c>
      <c r="L704" s="17">
        <v>0.33944929984269701</v>
      </c>
      <c r="M704" s="17"/>
      <c r="N704" s="17">
        <v>0.42668661233208099</v>
      </c>
      <c r="O704" s="17">
        <v>0.345921269887005</v>
      </c>
      <c r="P704" s="17">
        <v>0.295394789294949</v>
      </c>
      <c r="Q704" s="17">
        <v>0.31021174087499098</v>
      </c>
      <c r="R704" s="17"/>
      <c r="S704" s="17">
        <v>0.47520017157305</v>
      </c>
      <c r="T704" s="17">
        <v>0.33293173889976002</v>
      </c>
      <c r="U704" s="17">
        <v>0.30981067031434401</v>
      </c>
      <c r="V704" s="17">
        <v>0.26098247697112498</v>
      </c>
      <c r="W704" s="17">
        <v>0.27363868127594598</v>
      </c>
      <c r="X704" s="17">
        <v>0.30404639429153202</v>
      </c>
      <c r="Y704" s="17">
        <v>0.30682661965352998</v>
      </c>
      <c r="Z704" s="17">
        <v>0.325008661169778</v>
      </c>
      <c r="AA704" s="17">
        <v>0.39024268591898797</v>
      </c>
      <c r="AB704" s="17">
        <v>0.31090270020420702</v>
      </c>
      <c r="AC704" s="17"/>
      <c r="AD704" s="17">
        <v>0.363339006936026</v>
      </c>
      <c r="AE704" s="17">
        <v>0.40977608510501701</v>
      </c>
      <c r="AF704" s="17">
        <v>0.20536901995639201</v>
      </c>
      <c r="AG704" s="17">
        <v>0.32676346563680497</v>
      </c>
      <c r="AH704" s="17"/>
      <c r="AI704" s="17">
        <v>0.335104340034027</v>
      </c>
      <c r="AJ704" s="17">
        <v>0.39715337774764098</v>
      </c>
      <c r="AK704" s="17">
        <v>0.29100863274081901</v>
      </c>
      <c r="AL704" s="17"/>
      <c r="AM704" s="17">
        <v>0.43934375316948698</v>
      </c>
      <c r="AN704" s="17">
        <v>0.321724215256107</v>
      </c>
      <c r="AO704" s="17">
        <v>0.34606508063505498</v>
      </c>
      <c r="AP704" s="17"/>
      <c r="AQ704" s="17">
        <v>0.30417253447285802</v>
      </c>
      <c r="AR704" s="17">
        <v>0.28141561432998302</v>
      </c>
      <c r="AS704" s="17">
        <v>0.40353385875053599</v>
      </c>
      <c r="AT704" s="17">
        <v>0.31162742088673701</v>
      </c>
      <c r="AU704" s="17">
        <v>0.60405275931782998</v>
      </c>
    </row>
    <row r="705" spans="2:47" x14ac:dyDescent="0.3">
      <c r="B705" t="s">
        <v>305</v>
      </c>
      <c r="C705" s="17">
        <v>0.52199338564487996</v>
      </c>
      <c r="D705" s="17">
        <v>0.47577354756798801</v>
      </c>
      <c r="E705" s="17">
        <v>0.56598973607304903</v>
      </c>
      <c r="F705" s="17"/>
      <c r="G705" s="17">
        <v>0.37963770990136098</v>
      </c>
      <c r="H705" s="17">
        <v>0.375892999912113</v>
      </c>
      <c r="I705" s="17">
        <v>0.47889295798463999</v>
      </c>
      <c r="J705" s="17">
        <v>0.59096226339691205</v>
      </c>
      <c r="K705" s="17">
        <v>0.64481367232808295</v>
      </c>
      <c r="L705" s="17">
        <v>0.61418722071600496</v>
      </c>
      <c r="M705" s="17"/>
      <c r="N705" s="17">
        <v>0.35662438774121602</v>
      </c>
      <c r="O705" s="17">
        <v>0.56971081869754203</v>
      </c>
      <c r="P705" s="17">
        <v>0.57295343813270605</v>
      </c>
      <c r="Q705" s="17">
        <v>0.57942233405249399</v>
      </c>
      <c r="R705" s="17"/>
      <c r="S705" s="17">
        <v>0.31465460944894602</v>
      </c>
      <c r="T705" s="17">
        <v>0.56448899718103296</v>
      </c>
      <c r="U705" s="17">
        <v>0.59002373760708304</v>
      </c>
      <c r="V705" s="17">
        <v>0.64873711859342897</v>
      </c>
      <c r="W705" s="17">
        <v>0.52418588829929902</v>
      </c>
      <c r="X705" s="17">
        <v>0.56579552598804195</v>
      </c>
      <c r="Y705" s="17">
        <v>0.57793186089860404</v>
      </c>
      <c r="Z705" s="17">
        <v>0.52938677306509396</v>
      </c>
      <c r="AA705" s="17">
        <v>0.48130381897677899</v>
      </c>
      <c r="AB705" s="17">
        <v>0.61690530621150996</v>
      </c>
      <c r="AC705" s="17"/>
      <c r="AD705" s="17">
        <v>0.53719997026612998</v>
      </c>
      <c r="AE705" s="17">
        <v>0.44300558707287602</v>
      </c>
      <c r="AF705" s="17">
        <v>0.67594975271122804</v>
      </c>
      <c r="AG705" s="17">
        <v>0.50983596458595404</v>
      </c>
      <c r="AH705" s="17"/>
      <c r="AI705" s="17">
        <v>0.575134070695416</v>
      </c>
      <c r="AJ705" s="17">
        <v>0.40817703720327803</v>
      </c>
      <c r="AK705" s="17">
        <v>0.57705242337143503</v>
      </c>
      <c r="AL705" s="17"/>
      <c r="AM705" s="17">
        <v>0.47417812878789201</v>
      </c>
      <c r="AN705" s="17">
        <v>0.54836158890411202</v>
      </c>
      <c r="AO705" s="17">
        <v>0.48486745222519501</v>
      </c>
      <c r="AP705" s="17"/>
      <c r="AQ705" s="17">
        <v>0.54626920678224999</v>
      </c>
      <c r="AR705" s="17">
        <v>0.61897055361741105</v>
      </c>
      <c r="AS705" s="17">
        <v>0.47501915143340001</v>
      </c>
      <c r="AT705" s="17">
        <v>0.38012171962067498</v>
      </c>
      <c r="AU705" s="17">
        <v>0.132807099953999</v>
      </c>
    </row>
    <row r="706" spans="2:47" x14ac:dyDescent="0.3">
      <c r="B706" t="s">
        <v>306</v>
      </c>
      <c r="C706" s="17">
        <v>4.0053696159662498E-2</v>
      </c>
      <c r="D706" s="17">
        <v>3.4557236396798301E-2</v>
      </c>
      <c r="E706" s="17">
        <v>4.5285738934001299E-2</v>
      </c>
      <c r="F706" s="17"/>
      <c r="G706" s="17">
        <v>6.6280966476522707E-2</v>
      </c>
      <c r="H706" s="17">
        <v>7.2889406280130395E-2</v>
      </c>
      <c r="I706" s="17">
        <v>4.7790401620474002E-2</v>
      </c>
      <c r="J706" s="17">
        <v>3.47242252772164E-2</v>
      </c>
      <c r="K706" s="17">
        <v>1.2628833382839599E-2</v>
      </c>
      <c r="L706" s="17">
        <v>1.6539335001220401E-2</v>
      </c>
      <c r="M706" s="17"/>
      <c r="N706" s="17">
        <v>4.6325751072228902E-2</v>
      </c>
      <c r="O706" s="17">
        <v>3.9424014241950002E-2</v>
      </c>
      <c r="P706" s="17">
        <v>3.95546936700212E-2</v>
      </c>
      <c r="Q706" s="17">
        <v>3.57640568934251E-2</v>
      </c>
      <c r="R706" s="17"/>
      <c r="S706" s="17">
        <v>3.9993267393662997E-2</v>
      </c>
      <c r="T706" s="17">
        <v>6.6032294852821694E-2</v>
      </c>
      <c r="U706" s="17">
        <v>4.0247551349317401E-2</v>
      </c>
      <c r="V706" s="17">
        <v>0</v>
      </c>
      <c r="W706" s="17">
        <v>0.10528077494834701</v>
      </c>
      <c r="X706" s="17">
        <v>4.3702375421632703E-2</v>
      </c>
      <c r="Y706" s="17">
        <v>0</v>
      </c>
      <c r="Z706" s="17">
        <v>5.8301336191431602E-2</v>
      </c>
      <c r="AA706" s="17">
        <v>0</v>
      </c>
      <c r="AB706" s="17">
        <v>7.2191993584282799E-2</v>
      </c>
      <c r="AC706" s="17"/>
      <c r="AD706" s="17">
        <v>4.1985883857254699E-2</v>
      </c>
      <c r="AE706" s="17">
        <v>3.1458060489940202E-2</v>
      </c>
      <c r="AF706" s="17">
        <v>6.3031295429537101E-2</v>
      </c>
      <c r="AG706" s="17">
        <v>1.5394596637623201E-2</v>
      </c>
      <c r="AH706" s="17"/>
      <c r="AI706" s="17">
        <v>5.7265033065845003E-2</v>
      </c>
      <c r="AJ706" s="17">
        <v>4.2402109625438597E-2</v>
      </c>
      <c r="AK706" s="17">
        <v>5.1630990125266001E-2</v>
      </c>
      <c r="AL706" s="17"/>
      <c r="AM706" s="17">
        <v>1.2969929982674299E-2</v>
      </c>
      <c r="AN706" s="17">
        <v>4.4897734740135198E-2</v>
      </c>
      <c r="AO706" s="17">
        <v>5.7997234296567002E-2</v>
      </c>
      <c r="AP706" s="17"/>
      <c r="AQ706" s="17">
        <v>7.7527316631474705E-2</v>
      </c>
      <c r="AR706" s="17">
        <v>3.2396017067812803E-2</v>
      </c>
      <c r="AS706" s="17">
        <v>3.7000122189850597E-2</v>
      </c>
      <c r="AT706" s="17">
        <v>0</v>
      </c>
      <c r="AU706" s="17">
        <v>0.16697197775449801</v>
      </c>
    </row>
    <row r="707" spans="2:47" x14ac:dyDescent="0.3">
      <c r="B707" t="s">
        <v>307</v>
      </c>
      <c r="C707" s="17">
        <v>1.8741185130295102E-2</v>
      </c>
      <c r="D707" s="17">
        <v>1.42006279399376E-2</v>
      </c>
      <c r="E707" s="17">
        <v>2.3063310728263901E-2</v>
      </c>
      <c r="F707" s="17"/>
      <c r="G707" s="17">
        <v>0</v>
      </c>
      <c r="H707" s="17">
        <v>2.13206497544387E-2</v>
      </c>
      <c r="I707" s="17">
        <v>2.3601152335759799E-2</v>
      </c>
      <c r="J707" s="17">
        <v>3.5228381434280399E-2</v>
      </c>
      <c r="K707" s="17">
        <v>1.16218078699773E-2</v>
      </c>
      <c r="L707" s="17">
        <v>1.50164833150756E-2</v>
      </c>
      <c r="M707" s="17"/>
      <c r="N707" s="17">
        <v>1.76133072952614E-2</v>
      </c>
      <c r="O707" s="17">
        <v>2.8607546279723301E-2</v>
      </c>
      <c r="P707" s="17">
        <v>7.1991884822377701E-3</v>
      </c>
      <c r="Q707" s="17">
        <v>1.9948686693622899E-2</v>
      </c>
      <c r="R707" s="17"/>
      <c r="S707" s="17">
        <v>1.0810109194211199E-2</v>
      </c>
      <c r="T707" s="17">
        <v>0</v>
      </c>
      <c r="U707" s="17">
        <v>1.9873277737861701E-2</v>
      </c>
      <c r="V707" s="17">
        <v>2.1162504102335899E-2</v>
      </c>
      <c r="W707" s="17">
        <v>5.0420416224679597E-2</v>
      </c>
      <c r="X707" s="17">
        <v>0</v>
      </c>
      <c r="Y707" s="17">
        <v>9.0937825042917794E-2</v>
      </c>
      <c r="Z707" s="17">
        <v>0</v>
      </c>
      <c r="AA707" s="17">
        <v>1.35539836836718E-2</v>
      </c>
      <c r="AB707" s="17">
        <v>0</v>
      </c>
      <c r="AC707" s="17"/>
      <c r="AD707" s="17">
        <v>2.7540354651368899E-2</v>
      </c>
      <c r="AE707" s="17">
        <v>6.6729746618426102E-3</v>
      </c>
      <c r="AF707" s="17">
        <v>1.1754528185515501E-2</v>
      </c>
      <c r="AG707" s="17">
        <v>6.5814631125929404E-2</v>
      </c>
      <c r="AH707" s="17"/>
      <c r="AI707" s="17">
        <v>0</v>
      </c>
      <c r="AJ707" s="17">
        <v>8.7704721266106504E-3</v>
      </c>
      <c r="AK707" s="17">
        <v>4.2568633717075102E-2</v>
      </c>
      <c r="AL707" s="17"/>
      <c r="AM707" s="17">
        <v>0</v>
      </c>
      <c r="AN707" s="17">
        <v>2.71741807977437E-2</v>
      </c>
      <c r="AO707" s="17">
        <v>5.4498381798902202E-3</v>
      </c>
      <c r="AP707" s="17"/>
      <c r="AQ707" s="17">
        <v>3.8311511906243503E-2</v>
      </c>
      <c r="AR707" s="17">
        <v>1.8745480414586999E-2</v>
      </c>
      <c r="AS707" s="17">
        <v>8.0067424986138506E-3</v>
      </c>
      <c r="AT707" s="17">
        <v>1.9151339462433501E-2</v>
      </c>
      <c r="AU707" s="17">
        <v>0</v>
      </c>
    </row>
    <row r="708" spans="2:47" x14ac:dyDescent="0.3">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c r="AN708" s="17"/>
      <c r="AO708" s="17"/>
      <c r="AP708" s="17"/>
      <c r="AQ708" s="17"/>
      <c r="AR708" s="17"/>
      <c r="AS708" s="17"/>
      <c r="AT708" s="17"/>
      <c r="AU708" s="17"/>
    </row>
    <row r="709" spans="2:47" x14ac:dyDescent="0.3">
      <c r="B709" s="6" t="s">
        <v>311</v>
      </c>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c r="AT709" s="17"/>
      <c r="AU709" s="17"/>
    </row>
    <row r="710" spans="2:47" x14ac:dyDescent="0.3">
      <c r="B710" s="24" t="s">
        <v>477</v>
      </c>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row>
    <row r="711" spans="2:47" x14ac:dyDescent="0.3">
      <c r="B711" t="s">
        <v>303</v>
      </c>
      <c r="C711" s="17">
        <v>5.39741881189231E-2</v>
      </c>
      <c r="D711" s="17">
        <v>7.4026170094378896E-2</v>
      </c>
      <c r="E711" s="17">
        <v>3.4886842457871103E-2</v>
      </c>
      <c r="F711" s="17"/>
      <c r="G711" s="17">
        <v>0.12144688565586199</v>
      </c>
      <c r="H711" s="17">
        <v>8.3484697877667102E-2</v>
      </c>
      <c r="I711" s="17">
        <v>9.3201253318493493E-2</v>
      </c>
      <c r="J711" s="17">
        <v>3.4522964731607701E-2</v>
      </c>
      <c r="K711" s="17">
        <v>1.3561814508683699E-2</v>
      </c>
      <c r="L711" s="17">
        <v>7.7581655545468304E-3</v>
      </c>
      <c r="M711" s="17"/>
      <c r="N711" s="17">
        <v>9.1947447209031502E-2</v>
      </c>
      <c r="O711" s="17">
        <v>2.4599773004248902E-2</v>
      </c>
      <c r="P711" s="17">
        <v>9.2865405526703498E-2</v>
      </c>
      <c r="Q711" s="17">
        <v>1.67619793092251E-2</v>
      </c>
      <c r="R711" s="17"/>
      <c r="S711" s="17">
        <v>0.103283782275434</v>
      </c>
      <c r="T711" s="17">
        <v>5.5674669900828103E-2</v>
      </c>
      <c r="U711" s="17">
        <v>0</v>
      </c>
      <c r="V711" s="17">
        <v>0</v>
      </c>
      <c r="W711" s="17">
        <v>5.0333166915786799E-2</v>
      </c>
      <c r="X711" s="17">
        <v>3.7817240328175301E-2</v>
      </c>
      <c r="Y711" s="17">
        <v>3.5463774001824003E-2</v>
      </c>
      <c r="Z711" s="17">
        <v>0.170020019998538</v>
      </c>
      <c r="AA711" s="17">
        <v>7.6639712540405705E-2</v>
      </c>
      <c r="AB711" s="17">
        <v>0</v>
      </c>
      <c r="AC711" s="17"/>
      <c r="AD711" s="17">
        <v>3.20810507371036E-2</v>
      </c>
      <c r="AE711" s="17">
        <v>9.2840380220897203E-2</v>
      </c>
      <c r="AF711" s="17">
        <v>2.73525678352785E-2</v>
      </c>
      <c r="AG711" s="17">
        <v>3.1430140212509401E-2</v>
      </c>
      <c r="AH711" s="17"/>
      <c r="AI711" s="17">
        <v>2.3810576313379999E-2</v>
      </c>
      <c r="AJ711" s="17">
        <v>0.12237718611274701</v>
      </c>
      <c r="AK711" s="17">
        <v>2.8038264156721102E-2</v>
      </c>
      <c r="AL711" s="17"/>
      <c r="AM711" s="17">
        <v>5.91497629326041E-2</v>
      </c>
      <c r="AN711" s="17">
        <v>3.60157279417231E-2</v>
      </c>
      <c r="AO711" s="17">
        <v>7.6388580269206904E-2</v>
      </c>
      <c r="AP711" s="17"/>
      <c r="AQ711" s="17">
        <v>7.8013662109702999E-3</v>
      </c>
      <c r="AR711" s="17">
        <v>5.8162253828057002E-2</v>
      </c>
      <c r="AS711" s="17">
        <v>4.7315907278760699E-2</v>
      </c>
      <c r="AT711" s="17">
        <v>0.14372277138037801</v>
      </c>
      <c r="AU711" s="17">
        <v>0.26314014072817199</v>
      </c>
    </row>
    <row r="712" spans="2:47" x14ac:dyDescent="0.3">
      <c r="B712" t="s">
        <v>304</v>
      </c>
      <c r="C712" s="17">
        <v>0.25690905383205498</v>
      </c>
      <c r="D712" s="17">
        <v>0.28926238792050901</v>
      </c>
      <c r="E712" s="17">
        <v>0.226112134515566</v>
      </c>
      <c r="F712" s="17"/>
      <c r="G712" s="17">
        <v>0.38101039442735202</v>
      </c>
      <c r="H712" s="17">
        <v>0.35690373977825501</v>
      </c>
      <c r="I712" s="17">
        <v>0.25906668879940897</v>
      </c>
      <c r="J712" s="17">
        <v>0.25960464089304802</v>
      </c>
      <c r="K712" s="17">
        <v>0.13862344597144399</v>
      </c>
      <c r="L712" s="17">
        <v>0.18791299641551501</v>
      </c>
      <c r="M712" s="17"/>
      <c r="N712" s="17">
        <v>0.31181966877727002</v>
      </c>
      <c r="O712" s="17">
        <v>0.21674497279068899</v>
      </c>
      <c r="P712" s="17">
        <v>0.226513341575067</v>
      </c>
      <c r="Q712" s="17">
        <v>0.27226459818329801</v>
      </c>
      <c r="R712" s="17"/>
      <c r="S712" s="17">
        <v>0.38459686745088001</v>
      </c>
      <c r="T712" s="17">
        <v>0.202692414353116</v>
      </c>
      <c r="U712" s="17">
        <v>0.145316081954565</v>
      </c>
      <c r="V712" s="17">
        <v>0.206920867121686</v>
      </c>
      <c r="W712" s="17">
        <v>0.208648188827005</v>
      </c>
      <c r="X712" s="17">
        <v>0.30597597526700698</v>
      </c>
      <c r="Y712" s="17">
        <v>0.19985827052251301</v>
      </c>
      <c r="Z712" s="17">
        <v>0.26877272787739398</v>
      </c>
      <c r="AA712" s="17">
        <v>0.364328569646242</v>
      </c>
      <c r="AB712" s="17">
        <v>0.104178383509725</v>
      </c>
      <c r="AC712" s="17"/>
      <c r="AD712" s="17">
        <v>0.12574846573674101</v>
      </c>
      <c r="AE712" s="17">
        <v>0.35374443861513299</v>
      </c>
      <c r="AF712" s="17">
        <v>0.159739260146599</v>
      </c>
      <c r="AG712" s="17">
        <v>0.30700456375907098</v>
      </c>
      <c r="AH712" s="17"/>
      <c r="AI712" s="17">
        <v>0.210440353865083</v>
      </c>
      <c r="AJ712" s="17">
        <v>0.39949285530455197</v>
      </c>
      <c r="AK712" s="17">
        <v>0.15154145975213401</v>
      </c>
      <c r="AL712" s="17"/>
      <c r="AM712" s="17">
        <v>0.39845438387367199</v>
      </c>
      <c r="AN712" s="17">
        <v>0.195186612204368</v>
      </c>
      <c r="AO712" s="17">
        <v>0.261808672501604</v>
      </c>
      <c r="AP712" s="17"/>
      <c r="AQ712" s="17">
        <v>0.24991052519672</v>
      </c>
      <c r="AR712" s="17">
        <v>0.22147485940009901</v>
      </c>
      <c r="AS712" s="17">
        <v>0.21818449361455899</v>
      </c>
      <c r="AT712" s="17">
        <v>0.395629456512472</v>
      </c>
      <c r="AU712" s="17">
        <v>0.37228558143482199</v>
      </c>
    </row>
    <row r="713" spans="2:47" x14ac:dyDescent="0.3">
      <c r="B713" t="s">
        <v>305</v>
      </c>
      <c r="C713" s="17">
        <v>0.62353126455623897</v>
      </c>
      <c r="D713" s="17">
        <v>0.57594804162096402</v>
      </c>
      <c r="E713" s="17">
        <v>0.66882541178538601</v>
      </c>
      <c r="F713" s="17"/>
      <c r="G713" s="17">
        <v>0.497542719916785</v>
      </c>
      <c r="H713" s="17">
        <v>0.45674893071329598</v>
      </c>
      <c r="I713" s="17">
        <v>0.54114407253446795</v>
      </c>
      <c r="J713" s="17">
        <v>0.63774100968291103</v>
      </c>
      <c r="K713" s="17">
        <v>0.78486404591210301</v>
      </c>
      <c r="L713" s="17">
        <v>0.76699272250454398</v>
      </c>
      <c r="M713" s="17"/>
      <c r="N713" s="17">
        <v>0.54903323377454005</v>
      </c>
      <c r="O713" s="17">
        <v>0.65120120299591</v>
      </c>
      <c r="P713" s="17">
        <v>0.63621635852928304</v>
      </c>
      <c r="Q713" s="17">
        <v>0.65076955813487103</v>
      </c>
      <c r="R713" s="17"/>
      <c r="S713" s="17">
        <v>0.45964665665395799</v>
      </c>
      <c r="T713" s="17">
        <v>0.69193117316794694</v>
      </c>
      <c r="U713" s="17">
        <v>0.79607180965287905</v>
      </c>
      <c r="V713" s="17">
        <v>0.67277948572667001</v>
      </c>
      <c r="W713" s="17">
        <v>0.62488175314802796</v>
      </c>
      <c r="X713" s="17">
        <v>0.59968751425509403</v>
      </c>
      <c r="Y713" s="17">
        <v>0.652299935281896</v>
      </c>
      <c r="Z713" s="17">
        <v>0.46766741754432201</v>
      </c>
      <c r="AA713" s="17">
        <v>0.520858981596663</v>
      </c>
      <c r="AB713" s="17">
        <v>0.89582161649027503</v>
      </c>
      <c r="AC713" s="17"/>
      <c r="AD713" s="17">
        <v>0.76154739457617604</v>
      </c>
      <c r="AE713" s="17">
        <v>0.52313601188136805</v>
      </c>
      <c r="AF713" s="17">
        <v>0.73991329849078002</v>
      </c>
      <c r="AG713" s="17">
        <v>0.56806917608028595</v>
      </c>
      <c r="AH713" s="17"/>
      <c r="AI713" s="17">
        <v>0.70503469906637395</v>
      </c>
      <c r="AJ713" s="17">
        <v>0.45346854737198899</v>
      </c>
      <c r="AK713" s="17">
        <v>0.732654429730352</v>
      </c>
      <c r="AL713" s="17"/>
      <c r="AM713" s="17">
        <v>0.51101582682844304</v>
      </c>
      <c r="AN713" s="17">
        <v>0.68794514745085</v>
      </c>
      <c r="AO713" s="17">
        <v>0.59794574492628105</v>
      </c>
      <c r="AP713" s="17"/>
      <c r="AQ713" s="17">
        <v>0.645622041919787</v>
      </c>
      <c r="AR713" s="17">
        <v>0.65363702640276</v>
      </c>
      <c r="AS713" s="17">
        <v>0.66861171019219601</v>
      </c>
      <c r="AT713" s="17">
        <v>0.42368616775643098</v>
      </c>
      <c r="AU713" s="17">
        <v>0.36457427783700702</v>
      </c>
    </row>
    <row r="714" spans="2:47" x14ac:dyDescent="0.3">
      <c r="B714" t="s">
        <v>306</v>
      </c>
      <c r="C714" s="17">
        <v>4.84762898299834E-2</v>
      </c>
      <c r="D714" s="17">
        <v>4.1561274470486902E-2</v>
      </c>
      <c r="E714" s="17">
        <v>5.5058646056901597E-2</v>
      </c>
      <c r="F714" s="17"/>
      <c r="G714" s="17">
        <v>0</v>
      </c>
      <c r="H714" s="17">
        <v>6.88077207121634E-2</v>
      </c>
      <c r="I714" s="17">
        <v>9.3953000555879698E-2</v>
      </c>
      <c r="J714" s="17">
        <v>3.4921816313256797E-2</v>
      </c>
      <c r="K714" s="17">
        <v>5.1328885737792498E-2</v>
      </c>
      <c r="L714" s="17">
        <v>2.9548479999524101E-2</v>
      </c>
      <c r="M714" s="17"/>
      <c r="N714" s="17">
        <v>3.8182886962408701E-2</v>
      </c>
      <c r="O714" s="17">
        <v>7.9109811526282103E-2</v>
      </c>
      <c r="P714" s="17">
        <v>1.8482150664873E-2</v>
      </c>
      <c r="Q714" s="17">
        <v>5.3462008600963902E-2</v>
      </c>
      <c r="R714" s="17"/>
      <c r="S714" s="17">
        <v>5.2472693619728297E-2</v>
      </c>
      <c r="T714" s="17">
        <v>4.9701742578108797E-2</v>
      </c>
      <c r="U714" s="17">
        <v>5.8612108392555998E-2</v>
      </c>
      <c r="V714" s="17">
        <v>9.9137143049308499E-2</v>
      </c>
      <c r="W714" s="17">
        <v>4.3612235586781102E-2</v>
      </c>
      <c r="X714" s="17">
        <v>3.7914966684389102E-2</v>
      </c>
      <c r="Y714" s="17">
        <v>4.5865694975551097E-2</v>
      </c>
      <c r="Z714" s="17">
        <v>4.0334517462712702E-2</v>
      </c>
      <c r="AA714" s="17">
        <v>3.8172736216688603E-2</v>
      </c>
      <c r="AB714" s="17">
        <v>0</v>
      </c>
      <c r="AC714" s="17"/>
      <c r="AD714" s="17">
        <v>6.16757964522541E-2</v>
      </c>
      <c r="AE714" s="17">
        <v>1.82173255412857E-2</v>
      </c>
      <c r="AF714" s="17">
        <v>6.1240345341827401E-2</v>
      </c>
      <c r="AG714" s="17">
        <v>6.9106059940297296E-2</v>
      </c>
      <c r="AH714" s="17"/>
      <c r="AI714" s="17">
        <v>6.0714370755163401E-2</v>
      </c>
      <c r="AJ714" s="17">
        <v>8.8082018566198305E-3</v>
      </c>
      <c r="AK714" s="17">
        <v>5.34493559228858E-2</v>
      </c>
      <c r="AL714" s="17"/>
      <c r="AM714" s="17">
        <v>3.1380026365280901E-2</v>
      </c>
      <c r="AN714" s="17">
        <v>6.7602591958116007E-2</v>
      </c>
      <c r="AO714" s="17">
        <v>4.0661774862126597E-2</v>
      </c>
      <c r="AP714" s="17"/>
      <c r="AQ714" s="17">
        <v>6.5094453702543797E-2</v>
      </c>
      <c r="AR714" s="17">
        <v>4.7980379954496499E-2</v>
      </c>
      <c r="AS714" s="17">
        <v>5.8041225330030401E-2</v>
      </c>
      <c r="AT714" s="17">
        <v>3.6961604350720101E-2</v>
      </c>
      <c r="AU714" s="17">
        <v>0</v>
      </c>
    </row>
    <row r="715" spans="2:47" x14ac:dyDescent="0.3">
      <c r="B715" t="s">
        <v>307</v>
      </c>
      <c r="C715" s="17">
        <v>1.7109203662799201E-2</v>
      </c>
      <c r="D715" s="17">
        <v>1.92021258936616E-2</v>
      </c>
      <c r="E715" s="17">
        <v>1.51169651842754E-2</v>
      </c>
      <c r="F715" s="17"/>
      <c r="G715" s="17">
        <v>0</v>
      </c>
      <c r="H715" s="17">
        <v>3.4054910918619001E-2</v>
      </c>
      <c r="I715" s="17">
        <v>1.2634984791750299E-2</v>
      </c>
      <c r="J715" s="17">
        <v>3.3209568379175498E-2</v>
      </c>
      <c r="K715" s="17">
        <v>1.16218078699773E-2</v>
      </c>
      <c r="L715" s="17">
        <v>7.7876355258698696E-3</v>
      </c>
      <c r="M715" s="17"/>
      <c r="N715" s="17">
        <v>9.0167632767499204E-3</v>
      </c>
      <c r="O715" s="17">
        <v>2.83442396828693E-2</v>
      </c>
      <c r="P715" s="17">
        <v>2.5922743704073398E-2</v>
      </c>
      <c r="Q715" s="17">
        <v>6.7418557716420998E-3</v>
      </c>
      <c r="R715" s="17"/>
      <c r="S715" s="17">
        <v>0</v>
      </c>
      <c r="T715" s="17">
        <v>0</v>
      </c>
      <c r="U715" s="17">
        <v>0</v>
      </c>
      <c r="V715" s="17">
        <v>2.1162504102335899E-2</v>
      </c>
      <c r="W715" s="17">
        <v>7.2524655522398701E-2</v>
      </c>
      <c r="X715" s="17">
        <v>1.86043034653347E-2</v>
      </c>
      <c r="Y715" s="17">
        <v>6.6512325218215707E-2</v>
      </c>
      <c r="Z715" s="17">
        <v>5.3205317117033302E-2</v>
      </c>
      <c r="AA715" s="17">
        <v>0</v>
      </c>
      <c r="AB715" s="17">
        <v>0</v>
      </c>
      <c r="AC715" s="17"/>
      <c r="AD715" s="17">
        <v>1.89472924977254E-2</v>
      </c>
      <c r="AE715" s="17">
        <v>1.2061843741316001E-2</v>
      </c>
      <c r="AF715" s="17">
        <v>1.1754528185515501E-2</v>
      </c>
      <c r="AG715" s="17">
        <v>2.4390060007836199E-2</v>
      </c>
      <c r="AH715" s="17"/>
      <c r="AI715" s="17">
        <v>0</v>
      </c>
      <c r="AJ715" s="17">
        <v>1.5853209354092401E-2</v>
      </c>
      <c r="AK715" s="17">
        <v>3.4316490437907701E-2</v>
      </c>
      <c r="AL715" s="17"/>
      <c r="AM715" s="17">
        <v>0</v>
      </c>
      <c r="AN715" s="17">
        <v>1.32499204449434E-2</v>
      </c>
      <c r="AO715" s="17">
        <v>2.3195227440781799E-2</v>
      </c>
      <c r="AP715" s="17"/>
      <c r="AQ715" s="17">
        <v>3.15716129699797E-2</v>
      </c>
      <c r="AR715" s="17">
        <v>1.8745480414586999E-2</v>
      </c>
      <c r="AS715" s="17">
        <v>7.8466635844544903E-3</v>
      </c>
      <c r="AT715" s="17">
        <v>0</v>
      </c>
      <c r="AU715" s="17">
        <v>0</v>
      </c>
    </row>
    <row r="716" spans="2:47" x14ac:dyDescent="0.3">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row>
    <row r="717" spans="2:47" x14ac:dyDescent="0.3">
      <c r="B717" s="6" t="s">
        <v>312</v>
      </c>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row>
    <row r="718" spans="2:47" x14ac:dyDescent="0.3">
      <c r="B718" s="24" t="s">
        <v>477</v>
      </c>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row>
    <row r="719" spans="2:47" x14ac:dyDescent="0.3">
      <c r="B719" t="s">
        <v>303</v>
      </c>
      <c r="C719" s="17">
        <v>8.2373953513038903E-2</v>
      </c>
      <c r="D719" s="17">
        <v>0.10048664589428299</v>
      </c>
      <c r="E719" s="17">
        <v>6.5132604465533595E-2</v>
      </c>
      <c r="F719" s="17"/>
      <c r="G719" s="17">
        <v>0.123936755270819</v>
      </c>
      <c r="H719" s="17">
        <v>0.168109531653305</v>
      </c>
      <c r="I719" s="17">
        <v>9.6888558345364695E-2</v>
      </c>
      <c r="J719" s="17">
        <v>3.3765511802153397E-2</v>
      </c>
      <c r="K719" s="17">
        <v>7.6852765385487798E-2</v>
      </c>
      <c r="L719" s="17">
        <v>2.2565826679548599E-2</v>
      </c>
      <c r="M719" s="17"/>
      <c r="N719" s="17">
        <v>0.19521718162354701</v>
      </c>
      <c r="O719" s="17">
        <v>3.4055296148607597E-2</v>
      </c>
      <c r="P719" s="17">
        <v>7.5582346855447097E-2</v>
      </c>
      <c r="Q719" s="17">
        <v>3.3614109902096199E-2</v>
      </c>
      <c r="R719" s="17"/>
      <c r="S719" s="17">
        <v>0.144571948761955</v>
      </c>
      <c r="T719" s="17">
        <v>5.0542651144277001E-2</v>
      </c>
      <c r="U719" s="17">
        <v>6.9588088773461607E-2</v>
      </c>
      <c r="V719" s="17">
        <v>6.9117900333110799E-2</v>
      </c>
      <c r="W719" s="17">
        <v>4.89099892040568E-2</v>
      </c>
      <c r="X719" s="17">
        <v>8.1941367290888203E-2</v>
      </c>
      <c r="Y719" s="17">
        <v>7.9067873516034906E-2</v>
      </c>
      <c r="Z719" s="17">
        <v>0.13757893755481401</v>
      </c>
      <c r="AA719" s="17">
        <v>9.94934904450024E-2</v>
      </c>
      <c r="AB719" s="17">
        <v>0</v>
      </c>
      <c r="AC719" s="17"/>
      <c r="AD719" s="17">
        <v>3.9201090026136198E-2</v>
      </c>
      <c r="AE719" s="17">
        <v>0.13472111022125699</v>
      </c>
      <c r="AF719" s="17">
        <v>1.36086292040891E-2</v>
      </c>
      <c r="AG719" s="17">
        <v>0.11301202385544799</v>
      </c>
      <c r="AH719" s="17"/>
      <c r="AI719" s="17">
        <v>4.25558578612866E-2</v>
      </c>
      <c r="AJ719" s="17">
        <v>0.16584380967672099</v>
      </c>
      <c r="AK719" s="17">
        <v>1.6565965642745598E-2</v>
      </c>
      <c r="AL719" s="17"/>
      <c r="AM719" s="17">
        <v>0.11748043341687001</v>
      </c>
      <c r="AN719" s="17">
        <v>6.6566809299756599E-2</v>
      </c>
      <c r="AO719" s="17">
        <v>9.2043527046496806E-2</v>
      </c>
      <c r="AP719" s="17"/>
      <c r="AQ719" s="17">
        <v>4.0901639516269697E-2</v>
      </c>
      <c r="AR719" s="17">
        <v>4.70284152036754E-2</v>
      </c>
      <c r="AS719" s="17">
        <v>0.130489227288861</v>
      </c>
      <c r="AT719" s="17">
        <v>0.22192407422409199</v>
      </c>
      <c r="AU719" s="17">
        <v>9.6168162973673296E-2</v>
      </c>
    </row>
    <row r="720" spans="2:47" x14ac:dyDescent="0.3">
      <c r="B720" t="s">
        <v>304</v>
      </c>
      <c r="C720" s="17">
        <v>0.34698813052354199</v>
      </c>
      <c r="D720" s="17">
        <v>0.35300559234720802</v>
      </c>
      <c r="E720" s="17">
        <v>0.34126014942067201</v>
      </c>
      <c r="F720" s="17"/>
      <c r="G720" s="17">
        <v>0.437603109340642</v>
      </c>
      <c r="H720" s="17">
        <v>0.37316946711230597</v>
      </c>
      <c r="I720" s="17">
        <v>0.36690630215815401</v>
      </c>
      <c r="J720" s="17">
        <v>0.28249611622437998</v>
      </c>
      <c r="K720" s="17">
        <v>0.32180564153813901</v>
      </c>
      <c r="L720" s="17">
        <v>0.32798437896673099</v>
      </c>
      <c r="M720" s="17"/>
      <c r="N720" s="17">
        <v>0.38608219762648799</v>
      </c>
      <c r="O720" s="17">
        <v>0.33679280144024498</v>
      </c>
      <c r="P720" s="17">
        <v>0.31992658109467398</v>
      </c>
      <c r="Q720" s="17">
        <v>0.34619926994721101</v>
      </c>
      <c r="R720" s="17"/>
      <c r="S720" s="17">
        <v>0.41356214655193002</v>
      </c>
      <c r="T720" s="17">
        <v>0.33957979827232099</v>
      </c>
      <c r="U720" s="17">
        <v>0.23333854110018301</v>
      </c>
      <c r="V720" s="17">
        <v>0.33087838544678499</v>
      </c>
      <c r="W720" s="17">
        <v>0.36307346444862298</v>
      </c>
      <c r="X720" s="17">
        <v>0.40622315115629398</v>
      </c>
      <c r="Y720" s="17">
        <v>0.31245660355436999</v>
      </c>
      <c r="Z720" s="17">
        <v>0.325376176059127</v>
      </c>
      <c r="AA720" s="17">
        <v>0.36402273914788202</v>
      </c>
      <c r="AB720" s="17">
        <v>0.30891543384293602</v>
      </c>
      <c r="AC720" s="17"/>
      <c r="AD720" s="17">
        <v>0.36449048596015998</v>
      </c>
      <c r="AE720" s="17">
        <v>0.30455251838429298</v>
      </c>
      <c r="AF720" s="17">
        <v>0.34988320242420401</v>
      </c>
      <c r="AG720" s="17">
        <v>0.30923161577934699</v>
      </c>
      <c r="AH720" s="17"/>
      <c r="AI720" s="17">
        <v>0.39813404131255797</v>
      </c>
      <c r="AJ720" s="17">
        <v>0.320091518642039</v>
      </c>
      <c r="AK720" s="17">
        <v>0.29267021661112202</v>
      </c>
      <c r="AL720" s="17"/>
      <c r="AM720" s="17">
        <v>0.41789121902250997</v>
      </c>
      <c r="AN720" s="17">
        <v>0.36891663035524602</v>
      </c>
      <c r="AO720" s="17">
        <v>0.31630629665596199</v>
      </c>
      <c r="AP720" s="17"/>
      <c r="AQ720" s="17">
        <v>0.33545018166309498</v>
      </c>
      <c r="AR720" s="17">
        <v>0.30496193935448102</v>
      </c>
      <c r="AS720" s="17">
        <v>0.30440961376414899</v>
      </c>
      <c r="AT720" s="17">
        <v>0.41832293271119397</v>
      </c>
      <c r="AU720" s="17">
        <v>0.50003153783285903</v>
      </c>
    </row>
    <row r="721" spans="2:47" x14ac:dyDescent="0.3">
      <c r="B721" t="s">
        <v>305</v>
      </c>
      <c r="C721" s="17">
        <v>0.50090774906797297</v>
      </c>
      <c r="D721" s="17">
        <v>0.47554239490705202</v>
      </c>
      <c r="E721" s="17">
        <v>0.52505285768003596</v>
      </c>
      <c r="F721" s="17"/>
      <c r="G721" s="17">
        <v>0.283756063283083</v>
      </c>
      <c r="H721" s="17">
        <v>0.346067318363175</v>
      </c>
      <c r="I721" s="17">
        <v>0.476420772230911</v>
      </c>
      <c r="J721" s="17">
        <v>0.59298365502450601</v>
      </c>
      <c r="K721" s="17">
        <v>0.58971978520639601</v>
      </c>
      <c r="L721" s="17">
        <v>0.62512282382662998</v>
      </c>
      <c r="M721" s="17"/>
      <c r="N721" s="17">
        <v>0.34282727525863699</v>
      </c>
      <c r="O721" s="17">
        <v>0.51445953696270297</v>
      </c>
      <c r="P721" s="17">
        <v>0.56953453686306399</v>
      </c>
      <c r="Q721" s="17">
        <v>0.56949921669973202</v>
      </c>
      <c r="R721" s="17"/>
      <c r="S721" s="17">
        <v>0.36749815261268798</v>
      </c>
      <c r="T721" s="17">
        <v>0.54210683624001699</v>
      </c>
      <c r="U721" s="17">
        <v>0.63846126173379902</v>
      </c>
      <c r="V721" s="17">
        <v>0.53422228193721299</v>
      </c>
      <c r="W721" s="17">
        <v>0.48398659401920602</v>
      </c>
      <c r="X721" s="17">
        <v>0.51183548155281799</v>
      </c>
      <c r="Y721" s="17">
        <v>0.472211232221597</v>
      </c>
      <c r="Z721" s="17">
        <v>0.37939650898716698</v>
      </c>
      <c r="AA721" s="17">
        <v>0.467616525586737</v>
      </c>
      <c r="AB721" s="17">
        <v>0.69108456615706404</v>
      </c>
      <c r="AC721" s="17"/>
      <c r="AD721" s="17">
        <v>0.54843096775015499</v>
      </c>
      <c r="AE721" s="17">
        <v>0.47790304726813998</v>
      </c>
      <c r="AF721" s="17">
        <v>0.57590428736131205</v>
      </c>
      <c r="AG721" s="17">
        <v>0.48274960266199002</v>
      </c>
      <c r="AH721" s="17"/>
      <c r="AI721" s="17">
        <v>0.52740385651448596</v>
      </c>
      <c r="AJ721" s="17">
        <v>0.40442258052262697</v>
      </c>
      <c r="AK721" s="17">
        <v>0.61547447497539698</v>
      </c>
      <c r="AL721" s="17"/>
      <c r="AM721" s="17">
        <v>0.39734945448332598</v>
      </c>
      <c r="AN721" s="17">
        <v>0.508494507963966</v>
      </c>
      <c r="AO721" s="17">
        <v>0.51704012816549605</v>
      </c>
      <c r="AP721" s="17"/>
      <c r="AQ721" s="17">
        <v>0.55636397685512495</v>
      </c>
      <c r="AR721" s="17">
        <v>0.549416477134829</v>
      </c>
      <c r="AS721" s="17">
        <v>0.49843602130168901</v>
      </c>
      <c r="AT721" s="17">
        <v>0.27674947783453102</v>
      </c>
      <c r="AU721" s="17">
        <v>0.40380029919346799</v>
      </c>
    </row>
    <row r="722" spans="2:47" x14ac:dyDescent="0.3">
      <c r="B722" t="s">
        <v>306</v>
      </c>
      <c r="C722" s="17">
        <v>4.7879834221320298E-2</v>
      </c>
      <c r="D722" s="17">
        <v>5.1764757355682298E-2</v>
      </c>
      <c r="E722" s="17">
        <v>4.4181802235108203E-2</v>
      </c>
      <c r="F722" s="17"/>
      <c r="G722" s="17">
        <v>0.13675755957471999</v>
      </c>
      <c r="H722" s="17">
        <v>7.5656779023845905E-2</v>
      </c>
      <c r="I722" s="17">
        <v>3.4637294752802701E-2</v>
      </c>
      <c r="J722" s="17">
        <v>5.7230262021407699E-2</v>
      </c>
      <c r="K722" s="17">
        <v>0</v>
      </c>
      <c r="L722" s="17">
        <v>1.6539335001220401E-2</v>
      </c>
      <c r="M722" s="17"/>
      <c r="N722" s="17">
        <v>4.7047370114021603E-2</v>
      </c>
      <c r="O722" s="17">
        <v>8.6084819168721405E-2</v>
      </c>
      <c r="P722" s="17">
        <v>1.7954126431258301E-2</v>
      </c>
      <c r="Q722" s="17">
        <v>3.7297924995500602E-2</v>
      </c>
      <c r="R722" s="17"/>
      <c r="S722" s="17">
        <v>5.6442004471437997E-2</v>
      </c>
      <c r="T722" s="17">
        <v>5.4810081236483198E-2</v>
      </c>
      <c r="U722" s="17">
        <v>5.8612108392555998E-2</v>
      </c>
      <c r="V722" s="17">
        <v>2.2648505417236901E-2</v>
      </c>
      <c r="W722" s="17">
        <v>2.6504344997233999E-2</v>
      </c>
      <c r="X722" s="17">
        <v>0</v>
      </c>
      <c r="Y722" s="17">
        <v>4.5326465665080598E-2</v>
      </c>
      <c r="Z722" s="17">
        <v>0.15764837739889201</v>
      </c>
      <c r="AA722" s="17">
        <v>6.8867244820378606E-2</v>
      </c>
      <c r="AB722" s="17">
        <v>0</v>
      </c>
      <c r="AC722" s="17"/>
      <c r="AD722" s="17">
        <v>2.8930163765823101E-2</v>
      </c>
      <c r="AE722" s="17">
        <v>6.14902806170445E-2</v>
      </c>
      <c r="AF722" s="17">
        <v>4.8849352824878997E-2</v>
      </c>
      <c r="AG722" s="17">
        <v>5.7107044744444599E-2</v>
      </c>
      <c r="AH722" s="17"/>
      <c r="AI722" s="17">
        <v>3.1906244311669399E-2</v>
      </c>
      <c r="AJ722" s="17">
        <v>8.0818348568453796E-2</v>
      </c>
      <c r="AK722" s="17">
        <v>3.1463431399857501E-2</v>
      </c>
      <c r="AL722" s="17"/>
      <c r="AM722" s="17">
        <v>6.7278893077293705E-2</v>
      </c>
      <c r="AN722" s="17">
        <v>2.4341676230096899E-2</v>
      </c>
      <c r="AO722" s="17">
        <v>6.33306686751509E-2</v>
      </c>
      <c r="AP722" s="17"/>
      <c r="AQ722" s="17">
        <v>2.7329237098023401E-2</v>
      </c>
      <c r="AR722" s="17">
        <v>6.2231953679616099E-2</v>
      </c>
      <c r="AS722" s="17">
        <v>5.4707624608827797E-2</v>
      </c>
      <c r="AT722" s="17">
        <v>8.3003515230184094E-2</v>
      </c>
      <c r="AU722" s="17">
        <v>0</v>
      </c>
    </row>
    <row r="723" spans="2:47" x14ac:dyDescent="0.3">
      <c r="B723" t="s">
        <v>307</v>
      </c>
      <c r="C723" s="17">
        <v>2.1850332674126199E-2</v>
      </c>
      <c r="D723" s="17">
        <v>1.9200609495774901E-2</v>
      </c>
      <c r="E723" s="17">
        <v>2.4372586198650601E-2</v>
      </c>
      <c r="F723" s="17"/>
      <c r="G723" s="17">
        <v>1.79465125307346E-2</v>
      </c>
      <c r="H723" s="17">
        <v>3.6996903847368597E-2</v>
      </c>
      <c r="I723" s="17">
        <v>2.5147072512768098E-2</v>
      </c>
      <c r="J723" s="17">
        <v>3.3524454927552197E-2</v>
      </c>
      <c r="K723" s="17">
        <v>1.16218078699773E-2</v>
      </c>
      <c r="L723" s="17">
        <v>7.7876355258698696E-3</v>
      </c>
      <c r="M723" s="17"/>
      <c r="N723" s="17">
        <v>2.8825975377305201E-2</v>
      </c>
      <c r="O723" s="17">
        <v>2.8607546279723301E-2</v>
      </c>
      <c r="P723" s="17">
        <v>1.7002408755556801E-2</v>
      </c>
      <c r="Q723" s="17">
        <v>1.33894784554593E-2</v>
      </c>
      <c r="R723" s="17"/>
      <c r="S723" s="17">
        <v>1.7925747601989402E-2</v>
      </c>
      <c r="T723" s="17">
        <v>1.2960633106902E-2</v>
      </c>
      <c r="U723" s="17">
        <v>0</v>
      </c>
      <c r="V723" s="17">
        <v>4.3132926865654099E-2</v>
      </c>
      <c r="W723" s="17">
        <v>7.7525607330879806E-2</v>
      </c>
      <c r="X723" s="17">
        <v>0</v>
      </c>
      <c r="Y723" s="17">
        <v>9.0937825042917794E-2</v>
      </c>
      <c r="Z723" s="17">
        <v>0</v>
      </c>
      <c r="AA723" s="17">
        <v>0</v>
      </c>
      <c r="AB723" s="17">
        <v>0</v>
      </c>
      <c r="AC723" s="17"/>
      <c r="AD723" s="17">
        <v>1.89472924977254E-2</v>
      </c>
      <c r="AE723" s="17">
        <v>2.13330435092659E-2</v>
      </c>
      <c r="AF723" s="17">
        <v>1.1754528185515501E-2</v>
      </c>
      <c r="AG723" s="17">
        <v>3.7899712958769698E-2</v>
      </c>
      <c r="AH723" s="17"/>
      <c r="AI723" s="17">
        <v>0</v>
      </c>
      <c r="AJ723" s="17">
        <v>2.8823742590159001E-2</v>
      </c>
      <c r="AK723" s="17">
        <v>4.38259113708779E-2</v>
      </c>
      <c r="AL723" s="17"/>
      <c r="AM723" s="17">
        <v>0</v>
      </c>
      <c r="AN723" s="17">
        <v>3.1680376150934698E-2</v>
      </c>
      <c r="AO723" s="17">
        <v>1.1279379456894299E-2</v>
      </c>
      <c r="AP723" s="17"/>
      <c r="AQ723" s="17">
        <v>3.9954964867487897E-2</v>
      </c>
      <c r="AR723" s="17">
        <v>3.63612146273984E-2</v>
      </c>
      <c r="AS723" s="17">
        <v>1.19575130364736E-2</v>
      </c>
      <c r="AT723" s="17">
        <v>0</v>
      </c>
      <c r="AU723" s="17">
        <v>0</v>
      </c>
    </row>
    <row r="724" spans="2:47" x14ac:dyDescent="0.3">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row>
    <row r="725" spans="2:47" x14ac:dyDescent="0.3">
      <c r="B725" s="6" t="s">
        <v>313</v>
      </c>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row>
    <row r="726" spans="2:47" x14ac:dyDescent="0.3">
      <c r="B726" s="24" t="s">
        <v>477</v>
      </c>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row>
    <row r="727" spans="2:47" x14ac:dyDescent="0.3">
      <c r="B727" t="s">
        <v>303</v>
      </c>
      <c r="C727" s="17">
        <v>4.0885171031051201E-2</v>
      </c>
      <c r="D727" s="17">
        <v>5.96883975299808E-2</v>
      </c>
      <c r="E727" s="17">
        <v>2.2986507239739599E-2</v>
      </c>
      <c r="F727" s="17"/>
      <c r="G727" s="17">
        <v>7.1794730328835502E-2</v>
      </c>
      <c r="H727" s="17">
        <v>8.2541442956161601E-2</v>
      </c>
      <c r="I727" s="17">
        <v>7.1612235391753903E-2</v>
      </c>
      <c r="J727" s="17">
        <v>2.3347044263613202E-2</v>
      </c>
      <c r="K727" s="17">
        <v>1.3081613232494699E-2</v>
      </c>
      <c r="L727" s="17">
        <v>0</v>
      </c>
      <c r="M727" s="17"/>
      <c r="N727" s="17">
        <v>0.116406934964805</v>
      </c>
      <c r="O727" s="17">
        <v>1.40386061802388E-2</v>
      </c>
      <c r="P727" s="17">
        <v>3.15402187405611E-2</v>
      </c>
      <c r="Q727" s="17">
        <v>6.8775812831537797E-3</v>
      </c>
      <c r="R727" s="17"/>
      <c r="S727" s="17">
        <v>6.8830318854821104E-2</v>
      </c>
      <c r="T727" s="17">
        <v>4.84528177297774E-2</v>
      </c>
      <c r="U727" s="17">
        <v>0</v>
      </c>
      <c r="V727" s="17">
        <v>3.34184079345443E-2</v>
      </c>
      <c r="W727" s="17">
        <v>0</v>
      </c>
      <c r="X727" s="17">
        <v>2.1904179971587698E-2</v>
      </c>
      <c r="Y727" s="17">
        <v>3.5463774001824003E-2</v>
      </c>
      <c r="Z727" s="17">
        <v>0.14286539398666301</v>
      </c>
      <c r="AA727" s="17">
        <v>5.9380213333455702E-2</v>
      </c>
      <c r="AB727" s="17">
        <v>0</v>
      </c>
      <c r="AC727" s="17"/>
      <c r="AD727" s="17">
        <v>8.9988590145157806E-3</v>
      </c>
      <c r="AE727" s="17">
        <v>7.9571730082928699E-2</v>
      </c>
      <c r="AF727" s="17">
        <v>3.0071706182936399E-2</v>
      </c>
      <c r="AG727" s="17">
        <v>3.1430140212509401E-2</v>
      </c>
      <c r="AH727" s="17"/>
      <c r="AI727" s="17">
        <v>0</v>
      </c>
      <c r="AJ727" s="17">
        <v>0.112146706265934</v>
      </c>
      <c r="AK727" s="17">
        <v>2.82831985502029E-2</v>
      </c>
      <c r="AL727" s="17"/>
      <c r="AM727" s="17">
        <v>6.1039523171027801E-2</v>
      </c>
      <c r="AN727" s="17">
        <v>1.1457483087612699E-2</v>
      </c>
      <c r="AO727" s="17">
        <v>6.57013306705371E-2</v>
      </c>
      <c r="AP727" s="17"/>
      <c r="AQ727" s="17">
        <v>2.11054846244134E-2</v>
      </c>
      <c r="AR727" s="17">
        <v>3.3536014597014399E-2</v>
      </c>
      <c r="AS727" s="17">
        <v>3.4630295182300701E-2</v>
      </c>
      <c r="AT727" s="17">
        <v>0.14831638565540201</v>
      </c>
      <c r="AU727" s="17">
        <v>0.20937409342987801</v>
      </c>
    </row>
    <row r="728" spans="2:47" x14ac:dyDescent="0.3">
      <c r="B728" t="s">
        <v>304</v>
      </c>
      <c r="C728" s="17">
        <v>0.105717722403255</v>
      </c>
      <c r="D728" s="17">
        <v>0.124547115507124</v>
      </c>
      <c r="E728" s="17">
        <v>8.7794150798148798E-2</v>
      </c>
      <c r="F728" s="17"/>
      <c r="G728" s="17">
        <v>0.20654271386635301</v>
      </c>
      <c r="H728" s="17">
        <v>0.18535786517342201</v>
      </c>
      <c r="I728" s="17">
        <v>0.12418637671635099</v>
      </c>
      <c r="J728" s="17">
        <v>8.9294410960130396E-2</v>
      </c>
      <c r="K728" s="17">
        <v>2.6146296966268599E-2</v>
      </c>
      <c r="L728" s="17">
        <v>4.1520177041144003E-2</v>
      </c>
      <c r="M728" s="17"/>
      <c r="N728" s="17">
        <v>0.13288452507096099</v>
      </c>
      <c r="O728" s="17">
        <v>9.7762250174801502E-2</v>
      </c>
      <c r="P728" s="17">
        <v>0.137903491252168</v>
      </c>
      <c r="Q728" s="17">
        <v>6.3785319435957402E-2</v>
      </c>
      <c r="R728" s="17"/>
      <c r="S728" s="17">
        <v>0.17890291187403401</v>
      </c>
      <c r="T728" s="17">
        <v>7.1104891000617704E-2</v>
      </c>
      <c r="U728" s="17">
        <v>5.6443631117172703E-2</v>
      </c>
      <c r="V728" s="17">
        <v>5.6861996500902401E-2</v>
      </c>
      <c r="W728" s="17">
        <v>7.9918454095535801E-2</v>
      </c>
      <c r="X728" s="17">
        <v>0.16814413385902099</v>
      </c>
      <c r="Y728" s="17">
        <v>2.1826375249932198E-2</v>
      </c>
      <c r="Z728" s="17">
        <v>0.20476065278789199</v>
      </c>
      <c r="AA728" s="17">
        <v>0.11667957275146799</v>
      </c>
      <c r="AB728" s="17">
        <v>9.4368629261503995E-2</v>
      </c>
      <c r="AC728" s="17"/>
      <c r="AD728" s="17">
        <v>8.2099132264142199E-2</v>
      </c>
      <c r="AE728" s="17">
        <v>0.15337580315622801</v>
      </c>
      <c r="AF728" s="17">
        <v>5.5455543622595298E-2</v>
      </c>
      <c r="AG728" s="17">
        <v>8.8449802597237795E-2</v>
      </c>
      <c r="AH728" s="17"/>
      <c r="AI728" s="17">
        <v>0.109395145641936</v>
      </c>
      <c r="AJ728" s="17">
        <v>0.197826067058962</v>
      </c>
      <c r="AK728" s="17">
        <v>4.79025973297936E-2</v>
      </c>
      <c r="AL728" s="17"/>
      <c r="AM728" s="17">
        <v>0.15440405704884</v>
      </c>
      <c r="AN728" s="17">
        <v>8.50470915826219E-2</v>
      </c>
      <c r="AO728" s="17">
        <v>0.12645540748932299</v>
      </c>
      <c r="AP728" s="17"/>
      <c r="AQ728" s="17">
        <v>6.2853787890691307E-2</v>
      </c>
      <c r="AR728" s="17">
        <v>0.114575567301611</v>
      </c>
      <c r="AS728" s="17">
        <v>0.12825636886421199</v>
      </c>
      <c r="AT728" s="17">
        <v>0.18533911107608</v>
      </c>
      <c r="AU728" s="17">
        <v>0</v>
      </c>
    </row>
    <row r="729" spans="2:47" x14ac:dyDescent="0.3">
      <c r="B729" t="s">
        <v>305</v>
      </c>
      <c r="C729" s="17">
        <v>0.25362963556198198</v>
      </c>
      <c r="D729" s="17">
        <v>0.20086623255180799</v>
      </c>
      <c r="E729" s="17">
        <v>0.303854761075326</v>
      </c>
      <c r="F729" s="17"/>
      <c r="G729" s="17">
        <v>0.227612161549133</v>
      </c>
      <c r="H729" s="17">
        <v>0.20578376840721899</v>
      </c>
      <c r="I729" s="17">
        <v>0.30754200967226902</v>
      </c>
      <c r="J729" s="17">
        <v>0.30611760379379499</v>
      </c>
      <c r="K729" s="17">
        <v>0.26706905089843302</v>
      </c>
      <c r="L729" s="17">
        <v>0.21999055090863601</v>
      </c>
      <c r="M729" s="17"/>
      <c r="N729" s="17">
        <v>0.18229543781493401</v>
      </c>
      <c r="O729" s="17">
        <v>0.21161352635248601</v>
      </c>
      <c r="P729" s="17">
        <v>0.31327548782197501</v>
      </c>
      <c r="Q729" s="17">
        <v>0.30997520241854598</v>
      </c>
      <c r="R729" s="17"/>
      <c r="S729" s="17">
        <v>0.20073166541870699</v>
      </c>
      <c r="T729" s="17">
        <v>0.20418249550435799</v>
      </c>
      <c r="U729" s="17">
        <v>0.35573859781883499</v>
      </c>
      <c r="V729" s="17">
        <v>0.285823733099415</v>
      </c>
      <c r="W729" s="17">
        <v>0.143608227605939</v>
      </c>
      <c r="X729" s="17">
        <v>0.33892615704428802</v>
      </c>
      <c r="Y729" s="17">
        <v>0.32988213140379302</v>
      </c>
      <c r="Z729" s="17">
        <v>0.130755914134843</v>
      </c>
      <c r="AA729" s="17">
        <v>0.28267540262367002</v>
      </c>
      <c r="AB729" s="17">
        <v>0.21943935370447901</v>
      </c>
      <c r="AC729" s="17"/>
      <c r="AD729" s="17">
        <v>0.21878107251072801</v>
      </c>
      <c r="AE729" s="17">
        <v>0.239754019988208</v>
      </c>
      <c r="AF729" s="17">
        <v>0.210659397359998</v>
      </c>
      <c r="AG729" s="17">
        <v>0.391372342913964</v>
      </c>
      <c r="AH729" s="17"/>
      <c r="AI729" s="17">
        <v>0.234823676662994</v>
      </c>
      <c r="AJ729" s="17">
        <v>0.257397338400011</v>
      </c>
      <c r="AK729" s="17">
        <v>0.21523761923318199</v>
      </c>
      <c r="AL729" s="17"/>
      <c r="AM729" s="17">
        <v>0.123887366318884</v>
      </c>
      <c r="AN729" s="17">
        <v>0.33826046162908102</v>
      </c>
      <c r="AO729" s="17">
        <v>0.197987705757564</v>
      </c>
      <c r="AP729" s="17"/>
      <c r="AQ729" s="17">
        <v>0.274758098061543</v>
      </c>
      <c r="AR729" s="17">
        <v>0.19820644772625101</v>
      </c>
      <c r="AS729" s="17">
        <v>0.21097866182414801</v>
      </c>
      <c r="AT729" s="17">
        <v>0.24074755233793099</v>
      </c>
      <c r="AU729" s="17">
        <v>0</v>
      </c>
    </row>
    <row r="730" spans="2:47" x14ac:dyDescent="0.3">
      <c r="B730" t="s">
        <v>306</v>
      </c>
      <c r="C730" s="17">
        <v>0.395080262221012</v>
      </c>
      <c r="D730" s="17">
        <v>0.37849993859561898</v>
      </c>
      <c r="E730" s="17">
        <v>0.41086295984149501</v>
      </c>
      <c r="F730" s="17"/>
      <c r="G730" s="17">
        <v>0.29903462550885501</v>
      </c>
      <c r="H730" s="17">
        <v>0.30410178614326999</v>
      </c>
      <c r="I730" s="17">
        <v>0.32230453163373401</v>
      </c>
      <c r="J730" s="17">
        <v>0.38723729201336898</v>
      </c>
      <c r="K730" s="17">
        <v>0.46920932202975502</v>
      </c>
      <c r="L730" s="17">
        <v>0.524839290844624</v>
      </c>
      <c r="M730" s="17"/>
      <c r="N730" s="17">
        <v>0.313635901068197</v>
      </c>
      <c r="O730" s="17">
        <v>0.43522359883670803</v>
      </c>
      <c r="P730" s="17">
        <v>0.39561837373119502</v>
      </c>
      <c r="Q730" s="17">
        <v>0.42497680146919797</v>
      </c>
      <c r="R730" s="17"/>
      <c r="S730" s="17">
        <v>0.30560528492436201</v>
      </c>
      <c r="T730" s="17">
        <v>0.54859682699164103</v>
      </c>
      <c r="U730" s="17">
        <v>0.42402585023568101</v>
      </c>
      <c r="V730" s="17">
        <v>0.42040589111743498</v>
      </c>
      <c r="W730" s="17">
        <v>0.50713831018810995</v>
      </c>
      <c r="X730" s="17">
        <v>0.292894425936919</v>
      </c>
      <c r="Y730" s="17">
        <v>0.332103695795683</v>
      </c>
      <c r="Z730" s="17">
        <v>0.38710441154367398</v>
      </c>
      <c r="AA730" s="17">
        <v>0.32356937716825201</v>
      </c>
      <c r="AB730" s="17">
        <v>0.43756254754852603</v>
      </c>
      <c r="AC730" s="17"/>
      <c r="AD730" s="17">
        <v>0.51579072680703197</v>
      </c>
      <c r="AE730" s="17">
        <v>0.267991774407497</v>
      </c>
      <c r="AF730" s="17">
        <v>0.39133754695461498</v>
      </c>
      <c r="AG730" s="17">
        <v>0.35700594173635197</v>
      </c>
      <c r="AH730" s="17"/>
      <c r="AI730" s="17">
        <v>0.52315590975165005</v>
      </c>
      <c r="AJ730" s="17">
        <v>0.208204428000278</v>
      </c>
      <c r="AK730" s="17">
        <v>0.42546893541435699</v>
      </c>
      <c r="AL730" s="17"/>
      <c r="AM730" s="17">
        <v>0.42801473906431697</v>
      </c>
      <c r="AN730" s="17">
        <v>0.37666293012716301</v>
      </c>
      <c r="AO730" s="17">
        <v>0.40176121329298298</v>
      </c>
      <c r="AP730" s="17"/>
      <c r="AQ730" s="17">
        <v>0.45423509079249702</v>
      </c>
      <c r="AR730" s="17">
        <v>0.41672802427358302</v>
      </c>
      <c r="AS730" s="17">
        <v>0.350561942466181</v>
      </c>
      <c r="AT730" s="17">
        <v>0.27334111181797899</v>
      </c>
      <c r="AU730" s="17">
        <v>0.52828762241829097</v>
      </c>
    </row>
    <row r="731" spans="2:47" x14ac:dyDescent="0.3">
      <c r="B731" t="s">
        <v>307</v>
      </c>
      <c r="C731" s="17">
        <v>0.2046872087827</v>
      </c>
      <c r="D731" s="17">
        <v>0.236398315815467</v>
      </c>
      <c r="E731" s="17">
        <v>0.17450162104529099</v>
      </c>
      <c r="F731" s="17"/>
      <c r="G731" s="17">
        <v>0.195015768746824</v>
      </c>
      <c r="H731" s="17">
        <v>0.22221513731992801</v>
      </c>
      <c r="I731" s="17">
        <v>0.17435484658589201</v>
      </c>
      <c r="J731" s="17">
        <v>0.194003648969092</v>
      </c>
      <c r="K731" s="17">
        <v>0.224493716873049</v>
      </c>
      <c r="L731" s="17">
        <v>0.213649981205596</v>
      </c>
      <c r="M731" s="17"/>
      <c r="N731" s="17">
        <v>0.25477720108110202</v>
      </c>
      <c r="O731" s="17">
        <v>0.24136201845576599</v>
      </c>
      <c r="P731" s="17">
        <v>0.121662428454101</v>
      </c>
      <c r="Q731" s="17">
        <v>0.194385095393144</v>
      </c>
      <c r="R731" s="17"/>
      <c r="S731" s="17">
        <v>0.245929818928076</v>
      </c>
      <c r="T731" s="17">
        <v>0.127662968773606</v>
      </c>
      <c r="U731" s="17">
        <v>0.16379192082831101</v>
      </c>
      <c r="V731" s="17">
        <v>0.203489971347704</v>
      </c>
      <c r="W731" s="17">
        <v>0.269335008110415</v>
      </c>
      <c r="X731" s="17">
        <v>0.17813110318818401</v>
      </c>
      <c r="Y731" s="17">
        <v>0.28072402354876902</v>
      </c>
      <c r="Z731" s="17">
        <v>0.134513627546927</v>
      </c>
      <c r="AA731" s="17">
        <v>0.21769543412315401</v>
      </c>
      <c r="AB731" s="17">
        <v>0.248629469485492</v>
      </c>
      <c r="AC731" s="17"/>
      <c r="AD731" s="17">
        <v>0.17433020940358199</v>
      </c>
      <c r="AE731" s="17">
        <v>0.25930667236513799</v>
      </c>
      <c r="AF731" s="17">
        <v>0.31247580587985602</v>
      </c>
      <c r="AG731" s="17">
        <v>0.13174177253993599</v>
      </c>
      <c r="AH731" s="17"/>
      <c r="AI731" s="17">
        <v>0.13262526794342</v>
      </c>
      <c r="AJ731" s="17">
        <v>0.224425460274815</v>
      </c>
      <c r="AK731" s="17">
        <v>0.28310764947246397</v>
      </c>
      <c r="AL731" s="17"/>
      <c r="AM731" s="17">
        <v>0.23265431439693099</v>
      </c>
      <c r="AN731" s="17">
        <v>0.18857203357352201</v>
      </c>
      <c r="AO731" s="17">
        <v>0.20809434278959299</v>
      </c>
      <c r="AP731" s="17"/>
      <c r="AQ731" s="17">
        <v>0.18704753863085499</v>
      </c>
      <c r="AR731" s="17">
        <v>0.236953946101541</v>
      </c>
      <c r="AS731" s="17">
        <v>0.27557273166315799</v>
      </c>
      <c r="AT731" s="17">
        <v>0.15225583911260801</v>
      </c>
      <c r="AU731" s="17">
        <v>0.26233828415183102</v>
      </c>
    </row>
    <row r="732" spans="2:47" x14ac:dyDescent="0.3">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row>
    <row r="733" spans="2:47" x14ac:dyDescent="0.3">
      <c r="B733" s="6" t="s">
        <v>314</v>
      </c>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row>
    <row r="734" spans="2:47" x14ac:dyDescent="0.3">
      <c r="B734" s="24" t="s">
        <v>477</v>
      </c>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row>
    <row r="735" spans="2:47" x14ac:dyDescent="0.3">
      <c r="B735" t="s">
        <v>303</v>
      </c>
      <c r="C735" s="17">
        <v>8.8688122571404904E-2</v>
      </c>
      <c r="D735" s="17">
        <v>0.120679070999864</v>
      </c>
      <c r="E735" s="17">
        <v>5.8236155707166198E-2</v>
      </c>
      <c r="F735" s="17"/>
      <c r="G735" s="17">
        <v>0.147142559161687</v>
      </c>
      <c r="H735" s="17">
        <v>0.15713385994381401</v>
      </c>
      <c r="I735" s="17">
        <v>7.8353424279956202E-2</v>
      </c>
      <c r="J735" s="17">
        <v>0.110534432809804</v>
      </c>
      <c r="K735" s="17">
        <v>7.9061349277231199E-2</v>
      </c>
      <c r="L735" s="17">
        <v>7.7581655545468304E-3</v>
      </c>
      <c r="M735" s="17"/>
      <c r="N735" s="17">
        <v>0.185612932400643</v>
      </c>
      <c r="O735" s="17">
        <v>1.3975971289179399E-2</v>
      </c>
      <c r="P735" s="17">
        <v>0.100415599571768</v>
      </c>
      <c r="Q735" s="17">
        <v>6.3906346413327694E-2</v>
      </c>
      <c r="R735" s="17"/>
      <c r="S735" s="17">
        <v>0.128903704801659</v>
      </c>
      <c r="T735" s="17">
        <v>9.3534613411368706E-2</v>
      </c>
      <c r="U735" s="17">
        <v>3.5649529524047499E-2</v>
      </c>
      <c r="V735" s="17">
        <v>0.11567263720356</v>
      </c>
      <c r="W735" s="17">
        <v>7.1014228501775994E-2</v>
      </c>
      <c r="X735" s="17">
        <v>4.6039997059250902E-2</v>
      </c>
      <c r="Y735" s="17">
        <v>0.13923206202306301</v>
      </c>
      <c r="Z735" s="17">
        <v>0.14560456576512801</v>
      </c>
      <c r="AA735" s="17">
        <v>8.98998052601475E-2</v>
      </c>
      <c r="AB735" s="17">
        <v>0</v>
      </c>
      <c r="AC735" s="17"/>
      <c r="AD735" s="17">
        <v>8.2381972857101096E-2</v>
      </c>
      <c r="AE735" s="17">
        <v>0.13345519321871999</v>
      </c>
      <c r="AF735" s="17">
        <v>4.8410737103745299E-2</v>
      </c>
      <c r="AG735" s="17">
        <v>5.5742420470319701E-2</v>
      </c>
      <c r="AH735" s="17"/>
      <c r="AI735" s="17">
        <v>5.6730397206408399E-2</v>
      </c>
      <c r="AJ735" s="17">
        <v>0.17552439788101001</v>
      </c>
      <c r="AK735" s="17">
        <v>4.8365992571725899E-2</v>
      </c>
      <c r="AL735" s="17"/>
      <c r="AM735" s="17">
        <v>0.11955553019977801</v>
      </c>
      <c r="AN735" s="17">
        <v>6.6957006542576802E-2</v>
      </c>
      <c r="AO735" s="17">
        <v>0.109036878594127</v>
      </c>
      <c r="AP735" s="17"/>
      <c r="AQ735" s="17">
        <v>3.7870334991712599E-2</v>
      </c>
      <c r="AR735" s="17">
        <v>6.8931557028593396E-2</v>
      </c>
      <c r="AS735" s="17">
        <v>9.4058693577850794E-2</v>
      </c>
      <c r="AT735" s="17">
        <v>0.25890506536195401</v>
      </c>
      <c r="AU735" s="17">
        <v>0.26314014072817199</v>
      </c>
    </row>
    <row r="736" spans="2:47" x14ac:dyDescent="0.3">
      <c r="B736" t="s">
        <v>304</v>
      </c>
      <c r="C736" s="17">
        <v>0.34616100565262298</v>
      </c>
      <c r="D736" s="17">
        <v>0.35082044455896999</v>
      </c>
      <c r="E736" s="17">
        <v>0.34172571735539498</v>
      </c>
      <c r="F736" s="17"/>
      <c r="G736" s="17">
        <v>0.52209190745558498</v>
      </c>
      <c r="H736" s="17">
        <v>0.35086988070319503</v>
      </c>
      <c r="I736" s="17">
        <v>0.35604510010795998</v>
      </c>
      <c r="J736" s="17">
        <v>0.28602119543668297</v>
      </c>
      <c r="K736" s="17">
        <v>0.22680048789778001</v>
      </c>
      <c r="L736" s="17">
        <v>0.36291254472036399</v>
      </c>
      <c r="M736" s="17"/>
      <c r="N736" s="17">
        <v>0.41108810040709398</v>
      </c>
      <c r="O736" s="17">
        <v>0.31985183078189899</v>
      </c>
      <c r="P736" s="17">
        <v>0.35891246316807801</v>
      </c>
      <c r="Q736" s="17">
        <v>0.30535641050413098</v>
      </c>
      <c r="R736" s="17"/>
      <c r="S736" s="17">
        <v>0.42153300096601798</v>
      </c>
      <c r="T736" s="17">
        <v>0.35084392026082001</v>
      </c>
      <c r="U736" s="17">
        <v>0.271124765476705</v>
      </c>
      <c r="V736" s="17">
        <v>0.21279800501489701</v>
      </c>
      <c r="W736" s="17">
        <v>0.239242230936099</v>
      </c>
      <c r="X736" s="17">
        <v>0.36775384331908001</v>
      </c>
      <c r="Y736" s="17">
        <v>0.20428197418642399</v>
      </c>
      <c r="Z736" s="17">
        <v>0.50819343503495296</v>
      </c>
      <c r="AA736" s="17">
        <v>0.43201065774666297</v>
      </c>
      <c r="AB736" s="17">
        <v>0.431599733131242</v>
      </c>
      <c r="AC736" s="17"/>
      <c r="AD736" s="17">
        <v>0.26738765231752498</v>
      </c>
      <c r="AE736" s="17">
        <v>0.38074899532107498</v>
      </c>
      <c r="AF736" s="17">
        <v>0.27144505577424699</v>
      </c>
      <c r="AG736" s="17">
        <v>0.412078116387951</v>
      </c>
      <c r="AH736" s="17"/>
      <c r="AI736" s="17">
        <v>0.30178291779861999</v>
      </c>
      <c r="AJ736" s="17">
        <v>0.38934933574334601</v>
      </c>
      <c r="AK736" s="17">
        <v>0.27105003784443998</v>
      </c>
      <c r="AL736" s="17"/>
      <c r="AM736" s="17">
        <v>0.444679452424463</v>
      </c>
      <c r="AN736" s="17">
        <v>0.34930635046188602</v>
      </c>
      <c r="AO736" s="17">
        <v>0.31584392618203799</v>
      </c>
      <c r="AP736" s="17"/>
      <c r="AQ736" s="17">
        <v>0.28838273752614602</v>
      </c>
      <c r="AR736" s="17">
        <v>0.31783457180519498</v>
      </c>
      <c r="AS736" s="17">
        <v>0.38662431006857201</v>
      </c>
      <c r="AT736" s="17">
        <v>0.36714440208620802</v>
      </c>
      <c r="AU736" s="17">
        <v>0.60405275931782998</v>
      </c>
    </row>
    <row r="737" spans="2:47" x14ac:dyDescent="0.3">
      <c r="B737" t="s">
        <v>305</v>
      </c>
      <c r="C737" s="17">
        <v>0.50788418781567202</v>
      </c>
      <c r="D737" s="17">
        <v>0.470082403502324</v>
      </c>
      <c r="E737" s="17">
        <v>0.54386744995288105</v>
      </c>
      <c r="F737" s="17"/>
      <c r="G737" s="17">
        <v>0.33076553338272702</v>
      </c>
      <c r="H737" s="17">
        <v>0.34547014972684498</v>
      </c>
      <c r="I737" s="17">
        <v>0.48322193037112099</v>
      </c>
      <c r="J737" s="17">
        <v>0.56991991682595999</v>
      </c>
      <c r="K737" s="17">
        <v>0.68251635495501095</v>
      </c>
      <c r="L737" s="17">
        <v>0.58984131625102698</v>
      </c>
      <c r="M737" s="17"/>
      <c r="N737" s="17">
        <v>0.33499614615967299</v>
      </c>
      <c r="O737" s="17">
        <v>0.57707115785002805</v>
      </c>
      <c r="P737" s="17">
        <v>0.50262666554527702</v>
      </c>
      <c r="Q737" s="17">
        <v>0.59720091222324601</v>
      </c>
      <c r="R737" s="17"/>
      <c r="S737" s="17">
        <v>0.35644169997338798</v>
      </c>
      <c r="T737" s="17">
        <v>0.50593879744346304</v>
      </c>
      <c r="U737" s="17">
        <v>0.65297815364992995</v>
      </c>
      <c r="V737" s="17">
        <v>0.62839643091588904</v>
      </c>
      <c r="W737" s="17">
        <v>0.55940467024190899</v>
      </c>
      <c r="X737" s="17">
        <v>0.51213949246977897</v>
      </c>
      <c r="Y737" s="17">
        <v>0.54124444434264696</v>
      </c>
      <c r="Z737" s="17">
        <v>0.34620199919991901</v>
      </c>
      <c r="AA737" s="17">
        <v>0.47808953699319001</v>
      </c>
      <c r="AB737" s="17">
        <v>0.568400266868758</v>
      </c>
      <c r="AC737" s="17"/>
      <c r="AD737" s="17">
        <v>0.58433076006106999</v>
      </c>
      <c r="AE737" s="17">
        <v>0.42927418660271899</v>
      </c>
      <c r="AF737" s="17">
        <v>0.65566242091390003</v>
      </c>
      <c r="AG737" s="17">
        <v>0.46584867732377799</v>
      </c>
      <c r="AH737" s="17"/>
      <c r="AI737" s="17">
        <v>0.610900505584688</v>
      </c>
      <c r="AJ737" s="17">
        <v>0.36943277617269399</v>
      </c>
      <c r="AK737" s="17">
        <v>0.59912251475409095</v>
      </c>
      <c r="AL737" s="17"/>
      <c r="AM737" s="17">
        <v>0.41272698425238102</v>
      </c>
      <c r="AN737" s="17">
        <v>0.51150535179838097</v>
      </c>
      <c r="AO737" s="17">
        <v>0.51991128714588397</v>
      </c>
      <c r="AP737" s="17"/>
      <c r="AQ737" s="17">
        <v>0.58600377070529697</v>
      </c>
      <c r="AR737" s="17">
        <v>0.57504640703608101</v>
      </c>
      <c r="AS737" s="17">
        <v>0.46211326967349597</v>
      </c>
      <c r="AT737" s="17">
        <v>0.29334424847666202</v>
      </c>
      <c r="AU737" s="17">
        <v>0.132807099953999</v>
      </c>
    </row>
    <row r="738" spans="2:47" x14ac:dyDescent="0.3">
      <c r="B738" t="s">
        <v>306</v>
      </c>
      <c r="C738" s="17">
        <v>4.0516514580858198E-2</v>
      </c>
      <c r="D738" s="17">
        <v>4.3694439678977702E-2</v>
      </c>
      <c r="E738" s="17">
        <v>3.7491469230877997E-2</v>
      </c>
      <c r="F738" s="17"/>
      <c r="G738" s="17">
        <v>0</v>
      </c>
      <c r="H738" s="17">
        <v>0.125578838645967</v>
      </c>
      <c r="I738" s="17">
        <v>5.8402095288302397E-2</v>
      </c>
      <c r="J738" s="17">
        <v>0</v>
      </c>
      <c r="K738" s="17">
        <v>0</v>
      </c>
      <c r="L738" s="17">
        <v>3.1700337948191902E-2</v>
      </c>
      <c r="M738" s="17"/>
      <c r="N738" s="17">
        <v>5.9286057755840199E-2</v>
      </c>
      <c r="O738" s="17">
        <v>5.3100446767246602E-2</v>
      </c>
      <c r="P738" s="17">
        <v>3.0846083232639401E-2</v>
      </c>
      <c r="Q738" s="17">
        <v>2.0146852403835701E-2</v>
      </c>
      <c r="R738" s="17"/>
      <c r="S738" s="17">
        <v>9.3121594258934404E-2</v>
      </c>
      <c r="T738" s="17">
        <v>4.9682668884348601E-2</v>
      </c>
      <c r="U738" s="17">
        <v>4.0247551349317401E-2</v>
      </c>
      <c r="V738" s="17">
        <v>0</v>
      </c>
      <c r="W738" s="17">
        <v>7.9918454095535801E-2</v>
      </c>
      <c r="X738" s="17">
        <v>3.5827096268845199E-2</v>
      </c>
      <c r="Y738" s="17">
        <v>4.8729194229649997E-2</v>
      </c>
      <c r="Z738" s="17">
        <v>0</v>
      </c>
      <c r="AA738" s="17">
        <v>0</v>
      </c>
      <c r="AB738" s="17">
        <v>0</v>
      </c>
      <c r="AC738" s="17"/>
      <c r="AD738" s="17">
        <v>4.6952322266577799E-2</v>
      </c>
      <c r="AE738" s="17">
        <v>4.3858300078957503E-2</v>
      </c>
      <c r="AF738" s="17">
        <v>1.27272580225927E-2</v>
      </c>
      <c r="AG738" s="17">
        <v>2.89042495885567E-2</v>
      </c>
      <c r="AH738" s="17"/>
      <c r="AI738" s="17">
        <v>3.0586179410283298E-2</v>
      </c>
      <c r="AJ738" s="17">
        <v>4.9049737959234299E-2</v>
      </c>
      <c r="AK738" s="17">
        <v>4.7144964391836103E-2</v>
      </c>
      <c r="AL738" s="17"/>
      <c r="AM738" s="17">
        <v>2.3038033123378199E-2</v>
      </c>
      <c r="AN738" s="17">
        <v>4.9734110389529698E-2</v>
      </c>
      <c r="AO738" s="17">
        <v>4.3948261074438701E-2</v>
      </c>
      <c r="AP738" s="17"/>
      <c r="AQ738" s="17">
        <v>4.8760672742098297E-2</v>
      </c>
      <c r="AR738" s="17">
        <v>1.09925235138922E-2</v>
      </c>
      <c r="AS738" s="17">
        <v>5.7203726680081002E-2</v>
      </c>
      <c r="AT738" s="17">
        <v>8.0606284075175894E-2</v>
      </c>
      <c r="AU738" s="17">
        <v>0</v>
      </c>
    </row>
    <row r="739" spans="2:47" x14ac:dyDescent="0.3">
      <c r="B739" t="s">
        <v>307</v>
      </c>
      <c r="C739" s="17">
        <v>1.6750169379441199E-2</v>
      </c>
      <c r="D739" s="17">
        <v>1.47236412598644E-2</v>
      </c>
      <c r="E739" s="17">
        <v>1.8679207753680101E-2</v>
      </c>
      <c r="F739" s="17"/>
      <c r="G739" s="17">
        <v>0</v>
      </c>
      <c r="H739" s="17">
        <v>2.0947270980179601E-2</v>
      </c>
      <c r="I739" s="17">
        <v>2.3977449952659699E-2</v>
      </c>
      <c r="J739" s="17">
        <v>3.3524454927552197E-2</v>
      </c>
      <c r="K739" s="17">
        <v>1.16218078699773E-2</v>
      </c>
      <c r="L739" s="17">
        <v>7.7876355258698696E-3</v>
      </c>
      <c r="M739" s="17"/>
      <c r="N739" s="17">
        <v>9.0167632767499204E-3</v>
      </c>
      <c r="O739" s="17">
        <v>3.6000593311646498E-2</v>
      </c>
      <c r="P739" s="17">
        <v>7.1991884822377701E-3</v>
      </c>
      <c r="Q739" s="17">
        <v>1.33894784554593E-2</v>
      </c>
      <c r="R739" s="17"/>
      <c r="S739" s="17">
        <v>0</v>
      </c>
      <c r="T739" s="17">
        <v>0</v>
      </c>
      <c r="U739" s="17">
        <v>0</v>
      </c>
      <c r="V739" s="17">
        <v>4.3132926865654099E-2</v>
      </c>
      <c r="W739" s="17">
        <v>5.0420416224679597E-2</v>
      </c>
      <c r="X739" s="17">
        <v>3.8239570883044999E-2</v>
      </c>
      <c r="Y739" s="17">
        <v>6.6512325218215707E-2</v>
      </c>
      <c r="Z739" s="17">
        <v>0</v>
      </c>
      <c r="AA739" s="17">
        <v>0</v>
      </c>
      <c r="AB739" s="17">
        <v>0</v>
      </c>
      <c r="AC739" s="17"/>
      <c r="AD739" s="17">
        <v>1.89472924977254E-2</v>
      </c>
      <c r="AE739" s="17">
        <v>1.26633247785281E-2</v>
      </c>
      <c r="AF739" s="17">
        <v>1.1754528185515501E-2</v>
      </c>
      <c r="AG739" s="17">
        <v>3.7426536229394E-2</v>
      </c>
      <c r="AH739" s="17"/>
      <c r="AI739" s="17">
        <v>0</v>
      </c>
      <c r="AJ739" s="17">
        <v>1.6643752243715299E-2</v>
      </c>
      <c r="AK739" s="17">
        <v>3.4316490437907701E-2</v>
      </c>
      <c r="AL739" s="17"/>
      <c r="AM739" s="17">
        <v>0</v>
      </c>
      <c r="AN739" s="17">
        <v>2.24971808076267E-2</v>
      </c>
      <c r="AO739" s="17">
        <v>1.12596470035122E-2</v>
      </c>
      <c r="AP739" s="17"/>
      <c r="AQ739" s="17">
        <v>3.8982484034745697E-2</v>
      </c>
      <c r="AR739" s="17">
        <v>2.71949406162387E-2</v>
      </c>
      <c r="AS739" s="17">
        <v>0</v>
      </c>
      <c r="AT739" s="17">
        <v>0</v>
      </c>
      <c r="AU739" s="17">
        <v>0</v>
      </c>
    </row>
    <row r="740" spans="2:47" x14ac:dyDescent="0.3">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row>
    <row r="741" spans="2:47" ht="12.45" customHeight="1" x14ac:dyDescent="0.3">
      <c r="B741" s="6" t="s">
        <v>331</v>
      </c>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c r="AR741" s="17"/>
      <c r="AS741" s="17"/>
      <c r="AT741" s="17"/>
      <c r="AU741" s="17"/>
    </row>
    <row r="742" spans="2:47" x14ac:dyDescent="0.3">
      <c r="B742" s="24" t="s">
        <v>175</v>
      </c>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c r="AK742" s="17"/>
      <c r="AL742" s="17"/>
      <c r="AM742" s="17"/>
      <c r="AN742" s="17"/>
      <c r="AO742" s="17"/>
      <c r="AP742" s="17"/>
      <c r="AQ742" s="17"/>
      <c r="AR742" s="17"/>
      <c r="AS742" s="17"/>
      <c r="AT742" s="17"/>
      <c r="AU742" s="17"/>
    </row>
    <row r="743" spans="2:47" x14ac:dyDescent="0.3">
      <c r="B743" t="s">
        <v>292</v>
      </c>
      <c r="C743" s="17">
        <v>0.71028443776752004</v>
      </c>
      <c r="D743" s="17">
        <v>0.67494495490325601</v>
      </c>
      <c r="E743" s="17">
        <v>0.74408192719321298</v>
      </c>
      <c r="F743" s="17"/>
      <c r="G743" s="17">
        <v>0.61798277190312101</v>
      </c>
      <c r="H743" s="17">
        <v>0.54544493227417701</v>
      </c>
      <c r="I743" s="17">
        <v>0.65682700372453995</v>
      </c>
      <c r="J743" s="17">
        <v>0.75983327428594905</v>
      </c>
      <c r="K743" s="17">
        <v>0.82500434809331702</v>
      </c>
      <c r="L743" s="17">
        <v>0.84448316168194404</v>
      </c>
      <c r="M743" s="17"/>
      <c r="N743" s="17">
        <v>0.70781260944417701</v>
      </c>
      <c r="O743" s="17">
        <v>0.68342160714043398</v>
      </c>
      <c r="P743" s="17">
        <v>0.74816879022564797</v>
      </c>
      <c r="Q743" s="17">
        <v>0.69764514015148604</v>
      </c>
      <c r="R743" s="17"/>
      <c r="S743" s="17">
        <v>0.63572668569526403</v>
      </c>
      <c r="T743" s="17">
        <v>0.73710585595137201</v>
      </c>
      <c r="U743" s="17">
        <v>0.748458677547851</v>
      </c>
      <c r="V743" s="17">
        <v>0.73278493169289205</v>
      </c>
      <c r="W743" s="17">
        <v>0.75298032664133097</v>
      </c>
      <c r="X743" s="17">
        <v>0.73561424348418103</v>
      </c>
      <c r="Y743" s="17">
        <v>0.68324183364218904</v>
      </c>
      <c r="Z743" s="17">
        <v>0.67962485477281998</v>
      </c>
      <c r="AA743" s="17">
        <v>0.66176885374552996</v>
      </c>
      <c r="AB743" s="17">
        <v>0.81036305776606898</v>
      </c>
      <c r="AC743" s="17"/>
      <c r="AD743" s="17">
        <v>0.75454430645017001</v>
      </c>
      <c r="AE743" s="17">
        <v>0.68180699302501802</v>
      </c>
      <c r="AF743" s="17">
        <v>0.81581784359953702</v>
      </c>
      <c r="AG743" s="17">
        <v>0.71318555663636896</v>
      </c>
      <c r="AH743" s="17"/>
      <c r="AI743" s="17">
        <v>0.78186755819471099</v>
      </c>
      <c r="AJ743" s="17">
        <v>0.67185201317989196</v>
      </c>
      <c r="AK743" s="17">
        <v>0.79447301362668798</v>
      </c>
      <c r="AL743" s="17"/>
      <c r="AM743" s="17">
        <v>0.72029603184610203</v>
      </c>
      <c r="AN743" s="17">
        <v>0.72277224208905699</v>
      </c>
      <c r="AO743" s="17">
        <v>0.69946997390184895</v>
      </c>
      <c r="AP743" s="17"/>
      <c r="AQ743" s="17">
        <v>0.79226521866451705</v>
      </c>
      <c r="AR743" s="17">
        <v>0.69680078879927998</v>
      </c>
      <c r="AS743" s="17">
        <v>0.68157808575210599</v>
      </c>
      <c r="AT743" s="17">
        <v>0.60456210656071296</v>
      </c>
      <c r="AU743" s="17">
        <v>0.55707700995203602</v>
      </c>
    </row>
    <row r="744" spans="2:47" x14ac:dyDescent="0.3">
      <c r="B744" t="s">
        <v>293</v>
      </c>
      <c r="C744" s="17">
        <v>0.20454692241866099</v>
      </c>
      <c r="D744" s="17">
        <v>0.24078795966952299</v>
      </c>
      <c r="E744" s="17">
        <v>0.16950264483088401</v>
      </c>
      <c r="F744" s="17"/>
      <c r="G744" s="17">
        <v>0.289492250688686</v>
      </c>
      <c r="H744" s="17">
        <v>0.32581515426424601</v>
      </c>
      <c r="I744" s="17">
        <v>0.22265494349262399</v>
      </c>
      <c r="J744" s="17">
        <v>0.200416888885464</v>
      </c>
      <c r="K744" s="17">
        <v>0.111872005705195</v>
      </c>
      <c r="L744" s="17">
        <v>8.3756677674984306E-2</v>
      </c>
      <c r="M744" s="17"/>
      <c r="N744" s="17">
        <v>0.24640759139308599</v>
      </c>
      <c r="O744" s="17">
        <v>0.244481512439013</v>
      </c>
      <c r="P744" s="17">
        <v>0.138303085034648</v>
      </c>
      <c r="Q744" s="17">
        <v>0.174184572833469</v>
      </c>
      <c r="R744" s="17"/>
      <c r="S744" s="17">
        <v>0.25162124549155002</v>
      </c>
      <c r="T744" s="17">
        <v>0.207330560934671</v>
      </c>
      <c r="U744" s="17">
        <v>0.16420515919867801</v>
      </c>
      <c r="V744" s="17">
        <v>0.19492311069827001</v>
      </c>
      <c r="W744" s="17">
        <v>0.214966950880293</v>
      </c>
      <c r="X744" s="17">
        <v>0.16184505562169499</v>
      </c>
      <c r="Y744" s="17">
        <v>0.220108861281856</v>
      </c>
      <c r="Z744" s="17">
        <v>0.18221344662341099</v>
      </c>
      <c r="AA744" s="17">
        <v>0.22618674590290999</v>
      </c>
      <c r="AB744" s="17">
        <v>0.15485872233270401</v>
      </c>
      <c r="AC744" s="17"/>
      <c r="AD744" s="17">
        <v>0.18843174307476401</v>
      </c>
      <c r="AE744" s="17">
        <v>0.243009727555168</v>
      </c>
      <c r="AF744" s="17">
        <v>0.10249660405864</v>
      </c>
      <c r="AG744" s="17">
        <v>0.15654624607454701</v>
      </c>
      <c r="AH744" s="17"/>
      <c r="AI744" s="17">
        <v>0.16237669429642701</v>
      </c>
      <c r="AJ744" s="17">
        <v>0.265706627762894</v>
      </c>
      <c r="AK744" s="17">
        <v>0.14144890580514699</v>
      </c>
      <c r="AL744" s="17"/>
      <c r="AM744" s="17">
        <v>0.186740091672532</v>
      </c>
      <c r="AN744" s="17">
        <v>0.2191104375406</v>
      </c>
      <c r="AO744" s="17">
        <v>0.22298729340340701</v>
      </c>
      <c r="AP744" s="17"/>
      <c r="AQ744" s="17">
        <v>0.134403016113183</v>
      </c>
      <c r="AR744" s="17">
        <v>0.19826597186763101</v>
      </c>
      <c r="AS744" s="17">
        <v>0.24297792097013099</v>
      </c>
      <c r="AT744" s="17">
        <v>0.31601174977438201</v>
      </c>
      <c r="AU744" s="17">
        <v>0.35891871715392099</v>
      </c>
    </row>
    <row r="745" spans="2:47" x14ac:dyDescent="0.3">
      <c r="B745" t="s">
        <v>294</v>
      </c>
      <c r="C745" s="17">
        <v>2.9280257680912501E-2</v>
      </c>
      <c r="D745" s="17">
        <v>3.82871714077637E-2</v>
      </c>
      <c r="E745" s="17">
        <v>2.0481212762386E-2</v>
      </c>
      <c r="F745" s="17"/>
      <c r="G745" s="17">
        <v>6.2893702360486803E-2</v>
      </c>
      <c r="H745" s="17">
        <v>7.0198805684614396E-2</v>
      </c>
      <c r="I745" s="17">
        <v>2.47328542658544E-2</v>
      </c>
      <c r="J745" s="17">
        <v>9.7398278117944402E-3</v>
      </c>
      <c r="K745" s="17">
        <v>1.28411341544335E-2</v>
      </c>
      <c r="L745" s="17">
        <v>0</v>
      </c>
      <c r="M745" s="17"/>
      <c r="N745" s="17">
        <v>7.9625953865697392E-3</v>
      </c>
      <c r="O745" s="17">
        <v>2.84333108711586E-2</v>
      </c>
      <c r="P745" s="17">
        <v>3.94437054525867E-2</v>
      </c>
      <c r="Q745" s="17">
        <v>4.9695798551187102E-2</v>
      </c>
      <c r="R745" s="17"/>
      <c r="S745" s="17">
        <v>2.9141827490856798E-2</v>
      </c>
      <c r="T745" s="17">
        <v>0</v>
      </c>
      <c r="U745" s="17">
        <v>6.2507728668219395E-2</v>
      </c>
      <c r="V745" s="17">
        <v>1.91024574815544E-2</v>
      </c>
      <c r="W745" s="17">
        <v>0</v>
      </c>
      <c r="X745" s="17">
        <v>4.3098085398339703E-2</v>
      </c>
      <c r="Y745" s="17">
        <v>3.8917002333506E-2</v>
      </c>
      <c r="Z745" s="17">
        <v>5.74274022796313E-2</v>
      </c>
      <c r="AA745" s="17">
        <v>5.8713228820871897E-2</v>
      </c>
      <c r="AB745" s="17">
        <v>0</v>
      </c>
      <c r="AC745" s="17"/>
      <c r="AD745" s="17">
        <v>1.2552909632705399E-2</v>
      </c>
      <c r="AE745" s="17">
        <v>2.1422149813708598E-2</v>
      </c>
      <c r="AF745" s="17">
        <v>5.0228713324647602E-2</v>
      </c>
      <c r="AG745" s="17">
        <v>3.1459316191123403E-2</v>
      </c>
      <c r="AH745" s="17"/>
      <c r="AI745" s="17">
        <v>1.2273735056092E-2</v>
      </c>
      <c r="AJ745" s="17">
        <v>3.4934966847698298E-2</v>
      </c>
      <c r="AK745" s="17">
        <v>1.85590187718663E-2</v>
      </c>
      <c r="AL745" s="17"/>
      <c r="AM745" s="17">
        <v>1.9221554035288101E-2</v>
      </c>
      <c r="AN745" s="17">
        <v>1.7115502517351298E-2</v>
      </c>
      <c r="AO745" s="17">
        <v>5.6616687325935701E-2</v>
      </c>
      <c r="AP745" s="17"/>
      <c r="AQ745" s="17">
        <v>8.3620909202909398E-3</v>
      </c>
      <c r="AR745" s="17">
        <v>4.4810482119751402E-2</v>
      </c>
      <c r="AS745" s="17">
        <v>2.5045042725673299E-2</v>
      </c>
      <c r="AT745" s="17">
        <v>3.4322469826367698E-2</v>
      </c>
      <c r="AU745" s="17">
        <v>0</v>
      </c>
    </row>
    <row r="746" spans="2:47" x14ac:dyDescent="0.3">
      <c r="B746" t="s">
        <v>94</v>
      </c>
      <c r="C746" s="17">
        <v>5.5888382132906103E-2</v>
      </c>
      <c r="D746" s="17">
        <v>4.59799140194578E-2</v>
      </c>
      <c r="E746" s="17">
        <v>6.5934215213517E-2</v>
      </c>
      <c r="F746" s="17"/>
      <c r="G746" s="17">
        <v>2.9631275047706199E-2</v>
      </c>
      <c r="H746" s="17">
        <v>5.85411077769626E-2</v>
      </c>
      <c r="I746" s="17">
        <v>9.5785198516981696E-2</v>
      </c>
      <c r="J746" s="17">
        <v>3.0010009016792401E-2</v>
      </c>
      <c r="K746" s="17">
        <v>5.0282512047054397E-2</v>
      </c>
      <c r="L746" s="17">
        <v>7.1760160643071697E-2</v>
      </c>
      <c r="M746" s="17"/>
      <c r="N746" s="17">
        <v>3.7817203776167402E-2</v>
      </c>
      <c r="O746" s="17">
        <v>4.3663569549394501E-2</v>
      </c>
      <c r="P746" s="17">
        <v>7.4084419287116704E-2</v>
      </c>
      <c r="Q746" s="17">
        <v>7.8474488463858197E-2</v>
      </c>
      <c r="R746" s="17"/>
      <c r="S746" s="17">
        <v>8.3510241322328801E-2</v>
      </c>
      <c r="T746" s="17">
        <v>5.5563583113957399E-2</v>
      </c>
      <c r="U746" s="17">
        <v>2.48284345852515E-2</v>
      </c>
      <c r="V746" s="17">
        <v>5.3189500127283899E-2</v>
      </c>
      <c r="W746" s="17">
        <v>3.2052722478376101E-2</v>
      </c>
      <c r="X746" s="17">
        <v>5.9442615495784397E-2</v>
      </c>
      <c r="Y746" s="17">
        <v>5.7732302742449601E-2</v>
      </c>
      <c r="Z746" s="17">
        <v>8.0734296324137894E-2</v>
      </c>
      <c r="AA746" s="17">
        <v>5.3331171530688302E-2</v>
      </c>
      <c r="AB746" s="17">
        <v>3.4778219901226197E-2</v>
      </c>
      <c r="AC746" s="17"/>
      <c r="AD746" s="17">
        <v>4.4471040842361101E-2</v>
      </c>
      <c r="AE746" s="17">
        <v>5.3761129606104602E-2</v>
      </c>
      <c r="AF746" s="17">
        <v>3.1456839017175497E-2</v>
      </c>
      <c r="AG746" s="17">
        <v>9.8808881097960599E-2</v>
      </c>
      <c r="AH746" s="17"/>
      <c r="AI746" s="17">
        <v>4.3482012452769697E-2</v>
      </c>
      <c r="AJ746" s="17">
        <v>2.7506392209515802E-2</v>
      </c>
      <c r="AK746" s="17">
        <v>4.5519061796298201E-2</v>
      </c>
      <c r="AL746" s="17"/>
      <c r="AM746" s="17">
        <v>7.3742322446077396E-2</v>
      </c>
      <c r="AN746" s="17">
        <v>4.10018178529915E-2</v>
      </c>
      <c r="AO746" s="17">
        <v>2.0926045368808599E-2</v>
      </c>
      <c r="AP746" s="17"/>
      <c r="AQ746" s="17">
        <v>6.4969674302008701E-2</v>
      </c>
      <c r="AR746" s="17">
        <v>6.0122757213337097E-2</v>
      </c>
      <c r="AS746" s="17">
        <v>5.0398950552090302E-2</v>
      </c>
      <c r="AT746" s="17">
        <v>4.5103673838536897E-2</v>
      </c>
      <c r="AU746" s="17">
        <v>8.4004272894043802E-2</v>
      </c>
    </row>
    <row r="747" spans="2:47" x14ac:dyDescent="0.3">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row>
    <row r="748" spans="2:47" x14ac:dyDescent="0.3">
      <c r="B748" s="6" t="s">
        <v>309</v>
      </c>
    </row>
    <row r="749" spans="2:47" x14ac:dyDescent="0.3">
      <c r="B749" s="24" t="s">
        <v>476</v>
      </c>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row>
    <row r="750" spans="2:47" x14ac:dyDescent="0.3">
      <c r="B750" t="s">
        <v>303</v>
      </c>
      <c r="C750" s="17">
        <v>6.4480143193748604E-2</v>
      </c>
      <c r="D750" s="17">
        <v>8.6208711086113998E-2</v>
      </c>
      <c r="E750" s="17">
        <v>4.3227465360269703E-2</v>
      </c>
      <c r="F750" s="17"/>
      <c r="G750" s="17">
        <v>0.12803753257091099</v>
      </c>
      <c r="H750" s="17">
        <v>0.133400335776377</v>
      </c>
      <c r="I750" s="17">
        <v>8.66656820685799E-2</v>
      </c>
      <c r="J750" s="17">
        <v>3.2389438114167897E-2</v>
      </c>
      <c r="K750" s="17">
        <v>1.27573650021948E-2</v>
      </c>
      <c r="L750" s="17">
        <v>0</v>
      </c>
      <c r="M750" s="17"/>
      <c r="N750" s="17">
        <v>9.71659011643599E-2</v>
      </c>
      <c r="O750" s="17">
        <v>6.1364430376337799E-2</v>
      </c>
      <c r="P750" s="17">
        <v>4.2722568206734701E-2</v>
      </c>
      <c r="Q750" s="17">
        <v>4.8306972866383101E-2</v>
      </c>
      <c r="R750" s="17"/>
      <c r="S750" s="17">
        <v>7.94350140740267E-2</v>
      </c>
      <c r="T750" s="17">
        <v>1.5375464332407499E-2</v>
      </c>
      <c r="U750" s="17">
        <v>2.8577156279258002E-2</v>
      </c>
      <c r="V750" s="17">
        <v>8.1981491462772907E-2</v>
      </c>
      <c r="W750" s="17">
        <v>0.18142934302559099</v>
      </c>
      <c r="X750" s="17">
        <v>0.123998995611593</v>
      </c>
      <c r="Y750" s="17">
        <v>4.4644907994661601E-2</v>
      </c>
      <c r="Z750" s="17">
        <v>0</v>
      </c>
      <c r="AA750" s="17">
        <v>5.1079307618752297E-2</v>
      </c>
      <c r="AB750" s="17">
        <v>0</v>
      </c>
      <c r="AC750" s="17"/>
      <c r="AD750" s="17">
        <v>2.2409905059832799E-2</v>
      </c>
      <c r="AE750" s="17">
        <v>0.10575616772636</v>
      </c>
      <c r="AF750" s="17">
        <v>5.5795382525686298E-2</v>
      </c>
      <c r="AG750" s="17">
        <v>1.32514905810501E-2</v>
      </c>
      <c r="AH750" s="17"/>
      <c r="AI750" s="17">
        <v>2.1911512580313701E-2</v>
      </c>
      <c r="AJ750" s="17">
        <v>0.102891672930593</v>
      </c>
      <c r="AK750" s="17">
        <v>6.5464767591165096E-2</v>
      </c>
      <c r="AL750" s="17"/>
      <c r="AM750" s="17">
        <v>7.4729896614548805E-2</v>
      </c>
      <c r="AN750" s="17">
        <v>3.8537055867840099E-2</v>
      </c>
      <c r="AO750" s="17">
        <v>9.9086422296094406E-2</v>
      </c>
      <c r="AP750" s="17"/>
      <c r="AQ750" s="17">
        <v>1.8025236996345902E-2</v>
      </c>
      <c r="AR750" s="17">
        <v>1.9273420470695499E-2</v>
      </c>
      <c r="AS750" s="17">
        <v>0.10163630494301699</v>
      </c>
      <c r="AT750" s="17">
        <v>0.21843933990818601</v>
      </c>
      <c r="AU750" s="17">
        <v>0.12876450978718201</v>
      </c>
    </row>
    <row r="751" spans="2:47" x14ac:dyDescent="0.3">
      <c r="B751" t="s">
        <v>304</v>
      </c>
      <c r="C751" s="17">
        <v>0.34555779901394301</v>
      </c>
      <c r="D751" s="17">
        <v>0.42091336041785599</v>
      </c>
      <c r="E751" s="17">
        <v>0.272359278667682</v>
      </c>
      <c r="F751" s="17"/>
      <c r="G751" s="17">
        <v>0.36344513416188901</v>
      </c>
      <c r="H751" s="17">
        <v>0.45256926505752698</v>
      </c>
      <c r="I751" s="17">
        <v>0.381627287576144</v>
      </c>
      <c r="J751" s="17">
        <v>0.30898957875098798</v>
      </c>
      <c r="K751" s="17">
        <v>0.22577684801502201</v>
      </c>
      <c r="L751" s="17">
        <v>0.33626479736336201</v>
      </c>
      <c r="M751" s="17"/>
      <c r="N751" s="17">
        <v>0.44101927861027101</v>
      </c>
      <c r="O751" s="17">
        <v>0.37423597653308099</v>
      </c>
      <c r="P751" s="17">
        <v>0.21751659875718199</v>
      </c>
      <c r="Q751" s="17">
        <v>0.312152636664839</v>
      </c>
      <c r="R751" s="17"/>
      <c r="S751" s="17">
        <v>0.45467396870728499</v>
      </c>
      <c r="T751" s="17">
        <v>0.35967744592200701</v>
      </c>
      <c r="U751" s="17">
        <v>0.32083674789813998</v>
      </c>
      <c r="V751" s="17">
        <v>0.33090773034688198</v>
      </c>
      <c r="W751" s="17">
        <v>0.261292592166602</v>
      </c>
      <c r="X751" s="17">
        <v>0.29351076848920699</v>
      </c>
      <c r="Y751" s="17">
        <v>0.31356671787242901</v>
      </c>
      <c r="Z751" s="17">
        <v>0.32617484294998</v>
      </c>
      <c r="AA751" s="17">
        <v>0.40963556402858398</v>
      </c>
      <c r="AB751" s="17">
        <v>0.23642743892065701</v>
      </c>
      <c r="AC751" s="17"/>
      <c r="AD751" s="17">
        <v>0.33834352165113701</v>
      </c>
      <c r="AE751" s="17">
        <v>0.42608823832767601</v>
      </c>
      <c r="AF751" s="17">
        <v>0.28081506314672799</v>
      </c>
      <c r="AG751" s="17">
        <v>0.23470064079762601</v>
      </c>
      <c r="AH751" s="17"/>
      <c r="AI751" s="17">
        <v>0.31219755727444898</v>
      </c>
      <c r="AJ751" s="17">
        <v>0.425389946911787</v>
      </c>
      <c r="AK751" s="17">
        <v>0.30605344087889103</v>
      </c>
      <c r="AL751" s="17"/>
      <c r="AM751" s="17">
        <v>0.404567346078132</v>
      </c>
      <c r="AN751" s="17">
        <v>0.30651062445590199</v>
      </c>
      <c r="AO751" s="17">
        <v>0.357563363221229</v>
      </c>
      <c r="AP751" s="17"/>
      <c r="AQ751" s="17">
        <v>0.29814220589602602</v>
      </c>
      <c r="AR751" s="17">
        <v>0.26899652475102598</v>
      </c>
      <c r="AS751" s="17">
        <v>0.40513483924997301</v>
      </c>
      <c r="AT751" s="17">
        <v>0.43579392997044902</v>
      </c>
      <c r="AU751" s="17">
        <v>0.55620393210890395</v>
      </c>
    </row>
    <row r="752" spans="2:47" x14ac:dyDescent="0.3">
      <c r="B752" t="s">
        <v>305</v>
      </c>
      <c r="C752" s="17">
        <v>0.509808873871056</v>
      </c>
      <c r="D752" s="17">
        <v>0.444080046193012</v>
      </c>
      <c r="E752" s="17">
        <v>0.572871876357536</v>
      </c>
      <c r="F752" s="17"/>
      <c r="G752" s="17">
        <v>0.45265183994786501</v>
      </c>
      <c r="H752" s="17">
        <v>0.31517041837219201</v>
      </c>
      <c r="I752" s="17">
        <v>0.49475261618203398</v>
      </c>
      <c r="J752" s="17">
        <v>0.52935355944599005</v>
      </c>
      <c r="K752" s="17">
        <v>0.68581134703677504</v>
      </c>
      <c r="L752" s="17">
        <v>0.58368276178971301</v>
      </c>
      <c r="M752" s="17"/>
      <c r="N752" s="17">
        <v>0.39980580485620298</v>
      </c>
      <c r="O752" s="17">
        <v>0.49330275595759498</v>
      </c>
      <c r="P752" s="17">
        <v>0.63534339600103795</v>
      </c>
      <c r="Q752" s="17">
        <v>0.54541400154992103</v>
      </c>
      <c r="R752" s="17"/>
      <c r="S752" s="17">
        <v>0.39166423663306998</v>
      </c>
      <c r="T752" s="17">
        <v>0.52923080792912902</v>
      </c>
      <c r="U752" s="17">
        <v>0.57602517978021195</v>
      </c>
      <c r="V752" s="17">
        <v>0.50805013363038598</v>
      </c>
      <c r="W752" s="17">
        <v>0.50549780546915402</v>
      </c>
      <c r="X752" s="17">
        <v>0.498387378227855</v>
      </c>
      <c r="Y752" s="17">
        <v>0.56711625798132204</v>
      </c>
      <c r="Z752" s="17">
        <v>0.67382515705002</v>
      </c>
      <c r="AA752" s="17">
        <v>0.42359961207282498</v>
      </c>
      <c r="AB752" s="17">
        <v>0.65727536617672899</v>
      </c>
      <c r="AC752" s="17"/>
      <c r="AD752" s="17">
        <v>0.52459328028010599</v>
      </c>
      <c r="AE752" s="17">
        <v>0.41900793023140698</v>
      </c>
      <c r="AF752" s="17">
        <v>0.56286465079149195</v>
      </c>
      <c r="AG752" s="17">
        <v>0.63941326367389895</v>
      </c>
      <c r="AH752" s="17"/>
      <c r="AI752" s="17">
        <v>0.564408262149662</v>
      </c>
      <c r="AJ752" s="17">
        <v>0.42987618627437002</v>
      </c>
      <c r="AK752" s="17">
        <v>0.52324067789357598</v>
      </c>
      <c r="AL752" s="17"/>
      <c r="AM752" s="17">
        <v>0.50413048242298097</v>
      </c>
      <c r="AN752" s="17">
        <v>0.54467502945427604</v>
      </c>
      <c r="AO752" s="17">
        <v>0.465605657901901</v>
      </c>
      <c r="AP752" s="17"/>
      <c r="AQ752" s="17">
        <v>0.61465371122885903</v>
      </c>
      <c r="AR752" s="17">
        <v>0.60944966333241002</v>
      </c>
      <c r="AS752" s="17">
        <v>0.40034581729230401</v>
      </c>
      <c r="AT752" s="17">
        <v>0.29740100739257902</v>
      </c>
      <c r="AU752" s="17">
        <v>0.24466171530469399</v>
      </c>
    </row>
    <row r="753" spans="2:47" x14ac:dyDescent="0.3">
      <c r="B753" t="s">
        <v>306</v>
      </c>
      <c r="C753" s="17">
        <v>5.2653165402779402E-2</v>
      </c>
      <c r="D753" s="17">
        <v>3.6852442089391299E-2</v>
      </c>
      <c r="E753" s="17">
        <v>6.8521411557557296E-2</v>
      </c>
      <c r="F753" s="17"/>
      <c r="G753" s="17">
        <v>2.9186007958876999E-2</v>
      </c>
      <c r="H753" s="17">
        <v>5.7635647431265299E-2</v>
      </c>
      <c r="I753" s="17">
        <v>3.6954414173241801E-2</v>
      </c>
      <c r="J753" s="17">
        <v>9.7987951334892603E-2</v>
      </c>
      <c r="K753" s="17">
        <v>5.01992143479595E-2</v>
      </c>
      <c r="L753" s="17">
        <v>4.0766374444362798E-2</v>
      </c>
      <c r="M753" s="17"/>
      <c r="N753" s="17">
        <v>3.5388982399855197E-2</v>
      </c>
      <c r="O753" s="17">
        <v>5.6660189561541403E-2</v>
      </c>
      <c r="P753" s="17">
        <v>6.7410271266413899E-2</v>
      </c>
      <c r="Q753" s="17">
        <v>5.8421239743533797E-2</v>
      </c>
      <c r="R753" s="17"/>
      <c r="S753" s="17">
        <v>6.1466598740762199E-2</v>
      </c>
      <c r="T753" s="17">
        <v>5.41734247234609E-2</v>
      </c>
      <c r="U753" s="17">
        <v>7.45609160423895E-2</v>
      </c>
      <c r="V753" s="17">
        <v>6.44463953757482E-2</v>
      </c>
      <c r="W753" s="17">
        <v>2.4782359484979199E-2</v>
      </c>
      <c r="X753" s="17">
        <v>5.1002406274894302E-2</v>
      </c>
      <c r="Y753" s="17">
        <v>3.5963263833800302E-2</v>
      </c>
      <c r="Z753" s="17">
        <v>0</v>
      </c>
      <c r="AA753" s="17">
        <v>8.0847390757283297E-2</v>
      </c>
      <c r="AB753" s="17">
        <v>3.1479761709287603E-2</v>
      </c>
      <c r="AC753" s="17"/>
      <c r="AD753" s="17">
        <v>8.2108599075187597E-2</v>
      </c>
      <c r="AE753" s="17">
        <v>2.7257761422298701E-2</v>
      </c>
      <c r="AF753" s="17">
        <v>7.7323692465520399E-2</v>
      </c>
      <c r="AG753" s="17">
        <v>3.6484164123562701E-2</v>
      </c>
      <c r="AH753" s="17"/>
      <c r="AI753" s="17">
        <v>6.9661762523304194E-2</v>
      </c>
      <c r="AJ753" s="17">
        <v>2.7614189931743902E-2</v>
      </c>
      <c r="AK753" s="17">
        <v>6.3607103187204403E-2</v>
      </c>
      <c r="AL753" s="17"/>
      <c r="AM753" s="17">
        <v>1.6572274884338298E-2</v>
      </c>
      <c r="AN753" s="17">
        <v>8.9660257057348994E-2</v>
      </c>
      <c r="AO753" s="17">
        <v>4.3874296029898702E-2</v>
      </c>
      <c r="AP753" s="17"/>
      <c r="AQ753" s="17">
        <v>3.9038074718305199E-2</v>
      </c>
      <c r="AR753" s="17">
        <v>6.4902709210754195E-2</v>
      </c>
      <c r="AS753" s="17">
        <v>6.4389393109370502E-2</v>
      </c>
      <c r="AT753" s="17">
        <v>4.8365722728786503E-2</v>
      </c>
      <c r="AU753" s="17">
        <v>7.0369842799219706E-2</v>
      </c>
    </row>
    <row r="754" spans="2:47" x14ac:dyDescent="0.3">
      <c r="B754" t="s">
        <v>307</v>
      </c>
      <c r="C754" s="17">
        <v>2.7500018518473002E-2</v>
      </c>
      <c r="D754" s="17">
        <v>1.1945440213626601E-2</v>
      </c>
      <c r="E754" s="17">
        <v>4.3019968056955099E-2</v>
      </c>
      <c r="F754" s="17"/>
      <c r="G754" s="17">
        <v>2.6679485360457299E-2</v>
      </c>
      <c r="H754" s="17">
        <v>4.1224333362639497E-2</v>
      </c>
      <c r="I754" s="17">
        <v>0</v>
      </c>
      <c r="J754" s="17">
        <v>3.1279472353960697E-2</v>
      </c>
      <c r="K754" s="17">
        <v>2.5455225598049299E-2</v>
      </c>
      <c r="L754" s="17">
        <v>3.9286066402562402E-2</v>
      </c>
      <c r="M754" s="17"/>
      <c r="N754" s="17">
        <v>2.66200329693108E-2</v>
      </c>
      <c r="O754" s="17">
        <v>1.44366475714449E-2</v>
      </c>
      <c r="P754" s="17">
        <v>3.70071657686315E-2</v>
      </c>
      <c r="Q754" s="17">
        <v>3.5705149175323102E-2</v>
      </c>
      <c r="R754" s="17"/>
      <c r="S754" s="17">
        <v>1.27601818448568E-2</v>
      </c>
      <c r="T754" s="17">
        <v>4.1542857092996197E-2</v>
      </c>
      <c r="U754" s="17">
        <v>0</v>
      </c>
      <c r="V754" s="17">
        <v>1.4614249184210599E-2</v>
      </c>
      <c r="W754" s="17">
        <v>2.69978998536742E-2</v>
      </c>
      <c r="X754" s="17">
        <v>3.3100451396451097E-2</v>
      </c>
      <c r="Y754" s="17">
        <v>3.8708852317786903E-2</v>
      </c>
      <c r="Z754" s="17">
        <v>0</v>
      </c>
      <c r="AA754" s="17">
        <v>3.4838125522554601E-2</v>
      </c>
      <c r="AB754" s="17">
        <v>7.48174331933259E-2</v>
      </c>
      <c r="AC754" s="17"/>
      <c r="AD754" s="17">
        <v>3.2544693933736303E-2</v>
      </c>
      <c r="AE754" s="17">
        <v>2.18899022922588E-2</v>
      </c>
      <c r="AF754" s="17">
        <v>2.3201211070573099E-2</v>
      </c>
      <c r="AG754" s="17">
        <v>7.6150440823862894E-2</v>
      </c>
      <c r="AH754" s="17"/>
      <c r="AI754" s="17">
        <v>3.18209054722716E-2</v>
      </c>
      <c r="AJ754" s="17">
        <v>1.4228003951506699E-2</v>
      </c>
      <c r="AK754" s="17">
        <v>4.16340104491634E-2</v>
      </c>
      <c r="AL754" s="17"/>
      <c r="AM754" s="17">
        <v>0</v>
      </c>
      <c r="AN754" s="17">
        <v>2.0617033164633199E-2</v>
      </c>
      <c r="AO754" s="17">
        <v>3.38702605508771E-2</v>
      </c>
      <c r="AP754" s="17"/>
      <c r="AQ754" s="17">
        <v>3.0140771160463799E-2</v>
      </c>
      <c r="AR754" s="17">
        <v>3.7377682235114097E-2</v>
      </c>
      <c r="AS754" s="17">
        <v>2.8493645405335399E-2</v>
      </c>
      <c r="AT754" s="17">
        <v>0</v>
      </c>
      <c r="AU754" s="17">
        <v>0</v>
      </c>
    </row>
    <row r="755" spans="2:47" x14ac:dyDescent="0.3">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c r="AR755" s="17"/>
      <c r="AS755" s="17"/>
      <c r="AT755" s="17"/>
      <c r="AU755" s="17"/>
    </row>
    <row r="756" spans="2:47" x14ac:dyDescent="0.3">
      <c r="B756" s="6" t="s">
        <v>333</v>
      </c>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row>
    <row r="757" spans="2:47" x14ac:dyDescent="0.3">
      <c r="B757" s="24" t="s">
        <v>476</v>
      </c>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row>
    <row r="758" spans="2:47" x14ac:dyDescent="0.3">
      <c r="B758" t="s">
        <v>303</v>
      </c>
      <c r="C758" s="17">
        <v>7.2406661717952597E-2</v>
      </c>
      <c r="D758" s="17">
        <v>0.112962048743729</v>
      </c>
      <c r="E758" s="17">
        <v>3.2540307327893599E-2</v>
      </c>
      <c r="F758" s="17"/>
      <c r="G758" s="17">
        <v>0.12779634994311401</v>
      </c>
      <c r="H758" s="17">
        <v>0.17981872319379499</v>
      </c>
      <c r="I758" s="17">
        <v>9.0729876742203605E-2</v>
      </c>
      <c r="J758" s="17">
        <v>3.2393849340932097E-2</v>
      </c>
      <c r="K758" s="17">
        <v>0</v>
      </c>
      <c r="L758" s="17">
        <v>1.01905514759973E-2</v>
      </c>
      <c r="M758" s="17"/>
      <c r="N758" s="17">
        <v>0.11796319684806</v>
      </c>
      <c r="O758" s="17">
        <v>6.3544084761430406E-2</v>
      </c>
      <c r="P758" s="17">
        <v>5.3860033033677902E-2</v>
      </c>
      <c r="Q758" s="17">
        <v>4.3080785700100002E-2</v>
      </c>
      <c r="R758" s="17"/>
      <c r="S758" s="17">
        <v>0.11265758020898201</v>
      </c>
      <c r="T758" s="17">
        <v>0</v>
      </c>
      <c r="U758" s="17">
        <v>5.9412614667120597E-2</v>
      </c>
      <c r="V758" s="17">
        <v>5.7465183268210401E-2</v>
      </c>
      <c r="W758" s="17">
        <v>0.14788497733650499</v>
      </c>
      <c r="X758" s="17">
        <v>8.1847202654000903E-2</v>
      </c>
      <c r="Y758" s="17">
        <v>4.3058028378846203E-2</v>
      </c>
      <c r="Z758" s="17">
        <v>5.74274022796313E-2</v>
      </c>
      <c r="AA758" s="17">
        <v>0.102871636919302</v>
      </c>
      <c r="AB758" s="17">
        <v>7.3577179444497598E-2</v>
      </c>
      <c r="AC758" s="17"/>
      <c r="AD758" s="17">
        <v>4.6932867903232603E-2</v>
      </c>
      <c r="AE758" s="17">
        <v>0.128188014365059</v>
      </c>
      <c r="AF758" s="17">
        <v>3.1258202854629498E-2</v>
      </c>
      <c r="AG758" s="17">
        <v>1.3069583186110199E-2</v>
      </c>
      <c r="AH758" s="17"/>
      <c r="AI758" s="17">
        <v>1.44004836098864E-2</v>
      </c>
      <c r="AJ758" s="17">
        <v>0.168981280787834</v>
      </c>
      <c r="AK758" s="17">
        <v>1.0183723226261999E-2</v>
      </c>
      <c r="AL758" s="17"/>
      <c r="AM758" s="17">
        <v>0.101237687609027</v>
      </c>
      <c r="AN758" s="17">
        <v>2.56263921195562E-2</v>
      </c>
      <c r="AO758" s="17">
        <v>0.11375053330089201</v>
      </c>
      <c r="AP758" s="17"/>
      <c r="AQ758" s="17">
        <v>1.11544693524638E-2</v>
      </c>
      <c r="AR758" s="17">
        <v>7.0663431118373901E-3</v>
      </c>
      <c r="AS758" s="17">
        <v>0.131763164541051</v>
      </c>
      <c r="AT758" s="17">
        <v>0.23538917116664601</v>
      </c>
      <c r="AU758" s="17">
        <v>6.2746585391657103E-2</v>
      </c>
    </row>
    <row r="759" spans="2:47" x14ac:dyDescent="0.3">
      <c r="B759" t="s">
        <v>304</v>
      </c>
      <c r="C759" s="17">
        <v>0.30852883002431097</v>
      </c>
      <c r="D759" s="17">
        <v>0.3627064825395</v>
      </c>
      <c r="E759" s="17">
        <v>0.25615165504116799</v>
      </c>
      <c r="F759" s="17"/>
      <c r="G759" s="17">
        <v>0.32627949591217298</v>
      </c>
      <c r="H759" s="17">
        <v>0.305937797413045</v>
      </c>
      <c r="I759" s="17">
        <v>0.37907494470392999</v>
      </c>
      <c r="J759" s="17">
        <v>0.21722368184624399</v>
      </c>
      <c r="K759" s="17">
        <v>0.264224418508681</v>
      </c>
      <c r="L759" s="17">
        <v>0.35698784175244402</v>
      </c>
      <c r="M759" s="17"/>
      <c r="N759" s="17">
        <v>0.42042535611283299</v>
      </c>
      <c r="O759" s="17">
        <v>0.288462908157606</v>
      </c>
      <c r="P759" s="17">
        <v>0.17076993333684201</v>
      </c>
      <c r="Q759" s="17">
        <v>0.32874791271591097</v>
      </c>
      <c r="R759" s="17"/>
      <c r="S759" s="17">
        <v>0.39975508675450699</v>
      </c>
      <c r="T759" s="17">
        <v>0.373518273985395</v>
      </c>
      <c r="U759" s="17">
        <v>0.28074604420143501</v>
      </c>
      <c r="V759" s="17">
        <v>0.278638125225313</v>
      </c>
      <c r="W759" s="17">
        <v>0.25419062956840699</v>
      </c>
      <c r="X759" s="17">
        <v>0.36083066022089799</v>
      </c>
      <c r="Y759" s="17">
        <v>0.214502552565352</v>
      </c>
      <c r="Z759" s="17">
        <v>0.33062681257145399</v>
      </c>
      <c r="AA759" s="17">
        <v>0.326295475666046</v>
      </c>
      <c r="AB759" s="17">
        <v>9.7020353719045702E-2</v>
      </c>
      <c r="AC759" s="17"/>
      <c r="AD759" s="17">
        <v>0.28559684903079702</v>
      </c>
      <c r="AE759" s="17">
        <v>0.35769331168554103</v>
      </c>
      <c r="AF759" s="17">
        <v>0.28339771353762</v>
      </c>
      <c r="AG759" s="17">
        <v>0.17370409478899801</v>
      </c>
      <c r="AH759" s="17"/>
      <c r="AI759" s="17">
        <v>0.30385453814087798</v>
      </c>
      <c r="AJ759" s="17">
        <v>0.34388764280093098</v>
      </c>
      <c r="AK759" s="17">
        <v>0.314560929540881</v>
      </c>
      <c r="AL759" s="17"/>
      <c r="AM759" s="17">
        <v>0.29833644792272102</v>
      </c>
      <c r="AN759" s="17">
        <v>0.318181158588561</v>
      </c>
      <c r="AO759" s="17">
        <v>0.33204070555128101</v>
      </c>
      <c r="AP759" s="17"/>
      <c r="AQ759" s="17">
        <v>0.30940125581427202</v>
      </c>
      <c r="AR759" s="17">
        <v>0.243552740817819</v>
      </c>
      <c r="AS759" s="17">
        <v>0.38333338444555398</v>
      </c>
      <c r="AT759" s="17">
        <v>0.35504636003073697</v>
      </c>
      <c r="AU759" s="17">
        <v>0.63131839450447702</v>
      </c>
    </row>
    <row r="760" spans="2:47" x14ac:dyDescent="0.3">
      <c r="B760" t="s">
        <v>305</v>
      </c>
      <c r="C760" s="17">
        <v>0.53929659590472501</v>
      </c>
      <c r="D760" s="17">
        <v>0.46019513586493099</v>
      </c>
      <c r="E760" s="17">
        <v>0.61572674604629096</v>
      </c>
      <c r="F760" s="17"/>
      <c r="G760" s="17">
        <v>0.45508006898096898</v>
      </c>
      <c r="H760" s="17">
        <v>0.43765929773580098</v>
      </c>
      <c r="I760" s="17">
        <v>0.44498185627193398</v>
      </c>
      <c r="J760" s="17">
        <v>0.64029909384604899</v>
      </c>
      <c r="K760" s="17">
        <v>0.65993030587216295</v>
      </c>
      <c r="L760" s="17">
        <v>0.592615419438416</v>
      </c>
      <c r="M760" s="17"/>
      <c r="N760" s="17">
        <v>0.406149522352309</v>
      </c>
      <c r="O760" s="17">
        <v>0.57646645026023802</v>
      </c>
      <c r="P760" s="17">
        <v>0.65747429703898097</v>
      </c>
      <c r="Q760" s="17">
        <v>0.54069322639310702</v>
      </c>
      <c r="R760" s="17"/>
      <c r="S760" s="17">
        <v>0.434795162493817</v>
      </c>
      <c r="T760" s="17">
        <v>0.53576344002572895</v>
      </c>
      <c r="U760" s="17">
        <v>0.60504062924958801</v>
      </c>
      <c r="V760" s="17">
        <v>0.60457537642867898</v>
      </c>
      <c r="W760" s="17">
        <v>0.48886601595953899</v>
      </c>
      <c r="X760" s="17">
        <v>0.51412732916900505</v>
      </c>
      <c r="Y760" s="17">
        <v>0.58172402439672499</v>
      </c>
      <c r="Z760" s="17">
        <v>0.61194578514891396</v>
      </c>
      <c r="AA760" s="17">
        <v>0.48952883672423098</v>
      </c>
      <c r="AB760" s="17">
        <v>0.68303561840951099</v>
      </c>
      <c r="AC760" s="17"/>
      <c r="AD760" s="17">
        <v>0.53642914961959598</v>
      </c>
      <c r="AE760" s="17">
        <v>0.46513433847692898</v>
      </c>
      <c r="AF760" s="17">
        <v>0.59445599803265603</v>
      </c>
      <c r="AG760" s="17">
        <v>0.70262089340424305</v>
      </c>
      <c r="AH760" s="17"/>
      <c r="AI760" s="17">
        <v>0.575773591668861</v>
      </c>
      <c r="AJ760" s="17">
        <v>0.43057918172728799</v>
      </c>
      <c r="AK760" s="17">
        <v>0.57719873510493003</v>
      </c>
      <c r="AL760" s="17"/>
      <c r="AM760" s="17">
        <v>0.55826673825508799</v>
      </c>
      <c r="AN760" s="17">
        <v>0.59306226892462399</v>
      </c>
      <c r="AO760" s="17">
        <v>0.44745115970114102</v>
      </c>
      <c r="AP760" s="17"/>
      <c r="AQ760" s="17">
        <v>0.62637678951131104</v>
      </c>
      <c r="AR760" s="17">
        <v>0.62398479435998599</v>
      </c>
      <c r="AS760" s="17">
        <v>0.41142886437474102</v>
      </c>
      <c r="AT760" s="17">
        <v>0.35856151096382999</v>
      </c>
      <c r="AU760" s="17">
        <v>0.23556517730464699</v>
      </c>
    </row>
    <row r="761" spans="2:47" x14ac:dyDescent="0.3">
      <c r="B761" t="s">
        <v>306</v>
      </c>
      <c r="C761" s="17">
        <v>4.3912781797644698E-2</v>
      </c>
      <c r="D761" s="17">
        <v>3.7193145209585603E-2</v>
      </c>
      <c r="E761" s="17">
        <v>5.0750549743125199E-2</v>
      </c>
      <c r="F761" s="17"/>
      <c r="G761" s="17">
        <v>1.6935069423104101E-2</v>
      </c>
      <c r="H761" s="17">
        <v>3.6605972525941298E-2</v>
      </c>
      <c r="I761" s="17">
        <v>7.2801584415937801E-2</v>
      </c>
      <c r="J761" s="17">
        <v>7.8178315277133897E-2</v>
      </c>
      <c r="K761" s="17">
        <v>3.7631001465545197E-2</v>
      </c>
      <c r="L761" s="17">
        <v>1.9412516723917601E-2</v>
      </c>
      <c r="M761" s="17"/>
      <c r="N761" s="17">
        <v>2.6961047543584402E-2</v>
      </c>
      <c r="O761" s="17">
        <v>4.42022133099731E-2</v>
      </c>
      <c r="P761" s="17">
        <v>6.1723240434467398E-2</v>
      </c>
      <c r="Q761" s="17">
        <v>5.0330515455062598E-2</v>
      </c>
      <c r="R761" s="17"/>
      <c r="S761" s="17">
        <v>2.3939612815416501E-2</v>
      </c>
      <c r="T761" s="17">
        <v>3.6076780675950701E-2</v>
      </c>
      <c r="U761" s="17">
        <v>5.4800711881856201E-2</v>
      </c>
      <c r="V761" s="17">
        <v>4.4707065893586397E-2</v>
      </c>
      <c r="W761" s="17">
        <v>8.4276017650569301E-2</v>
      </c>
      <c r="X761" s="17">
        <v>1.93956625435329E-2</v>
      </c>
      <c r="Y761" s="17">
        <v>9.3261862842290905E-2</v>
      </c>
      <c r="Z761" s="17">
        <v>0</v>
      </c>
      <c r="AA761" s="17">
        <v>4.7627024502289901E-2</v>
      </c>
      <c r="AB761" s="17">
        <v>3.3226570602460002E-2</v>
      </c>
      <c r="AC761" s="17"/>
      <c r="AD761" s="17">
        <v>8.1401547748756894E-2</v>
      </c>
      <c r="AE761" s="17">
        <v>2.6198762348414301E-2</v>
      </c>
      <c r="AF761" s="17">
        <v>6.3999721635917106E-2</v>
      </c>
      <c r="AG761" s="17">
        <v>3.2570476756182298E-2</v>
      </c>
      <c r="AH761" s="17"/>
      <c r="AI761" s="17">
        <v>6.8970435898195806E-2</v>
      </c>
      <c r="AJ761" s="17">
        <v>2.6298578922352701E-2</v>
      </c>
      <c r="AK761" s="17">
        <v>6.4254538661288205E-2</v>
      </c>
      <c r="AL761" s="17"/>
      <c r="AM761" s="17">
        <v>2.340092943729E-2</v>
      </c>
      <c r="AN761" s="17">
        <v>4.30522350314664E-2</v>
      </c>
      <c r="AO761" s="17">
        <v>5.3222164499072598E-2</v>
      </c>
      <c r="AP761" s="17"/>
      <c r="AQ761" s="17">
        <v>3.3208232973657999E-2</v>
      </c>
      <c r="AR761" s="17">
        <v>5.2648954634343999E-2</v>
      </c>
      <c r="AS761" s="17">
        <v>3.9049993017491701E-2</v>
      </c>
      <c r="AT761" s="17">
        <v>5.1002957838785903E-2</v>
      </c>
      <c r="AU761" s="17">
        <v>7.0369842799219706E-2</v>
      </c>
    </row>
    <row r="762" spans="2:47" x14ac:dyDescent="0.3">
      <c r="B762" t="s">
        <v>307</v>
      </c>
      <c r="C762" s="17">
        <v>3.5855130555366703E-2</v>
      </c>
      <c r="D762" s="17">
        <v>2.6943187642254701E-2</v>
      </c>
      <c r="E762" s="17">
        <v>4.4830741841522401E-2</v>
      </c>
      <c r="F762" s="17"/>
      <c r="G762" s="17">
        <v>7.3909015740640099E-2</v>
      </c>
      <c r="H762" s="17">
        <v>3.9978209131416698E-2</v>
      </c>
      <c r="I762" s="17">
        <v>1.2411737865993699E-2</v>
      </c>
      <c r="J762" s="17">
        <v>3.1905059689640601E-2</v>
      </c>
      <c r="K762" s="17">
        <v>3.8214274153611602E-2</v>
      </c>
      <c r="L762" s="17">
        <v>2.0793670609224799E-2</v>
      </c>
      <c r="M762" s="17"/>
      <c r="N762" s="17">
        <v>2.8500877143213098E-2</v>
      </c>
      <c r="O762" s="17">
        <v>2.73243435107524E-2</v>
      </c>
      <c r="P762" s="17">
        <v>5.6172496156031197E-2</v>
      </c>
      <c r="Q762" s="17">
        <v>3.7147559735819499E-2</v>
      </c>
      <c r="R762" s="17"/>
      <c r="S762" s="17">
        <v>2.8852557727277201E-2</v>
      </c>
      <c r="T762" s="17">
        <v>5.4641505312925102E-2</v>
      </c>
      <c r="U762" s="17">
        <v>0</v>
      </c>
      <c r="V762" s="17">
        <v>1.4614249184210599E-2</v>
      </c>
      <c r="W762" s="17">
        <v>2.4782359484979199E-2</v>
      </c>
      <c r="X762" s="17">
        <v>2.37991454125633E-2</v>
      </c>
      <c r="Y762" s="17">
        <v>6.7453531816785803E-2</v>
      </c>
      <c r="Z762" s="17">
        <v>0</v>
      </c>
      <c r="AA762" s="17">
        <v>3.36770261881311E-2</v>
      </c>
      <c r="AB762" s="17">
        <v>0.113140277824486</v>
      </c>
      <c r="AC762" s="17"/>
      <c r="AD762" s="17">
        <v>4.96395856976172E-2</v>
      </c>
      <c r="AE762" s="17">
        <v>2.2785573124056401E-2</v>
      </c>
      <c r="AF762" s="17">
        <v>2.6888363939177699E-2</v>
      </c>
      <c r="AG762" s="17">
        <v>7.8034951864466601E-2</v>
      </c>
      <c r="AH762" s="17"/>
      <c r="AI762" s="17">
        <v>3.7000950682178999E-2</v>
      </c>
      <c r="AJ762" s="17">
        <v>3.0253315761593999E-2</v>
      </c>
      <c r="AK762" s="17">
        <v>3.3802073466638903E-2</v>
      </c>
      <c r="AL762" s="17"/>
      <c r="AM762" s="17">
        <v>1.8758196775874598E-2</v>
      </c>
      <c r="AN762" s="17">
        <v>2.0077945335792699E-2</v>
      </c>
      <c r="AO762" s="17">
        <v>5.3535436947613299E-2</v>
      </c>
      <c r="AP762" s="17"/>
      <c r="AQ762" s="17">
        <v>1.9859252348295098E-2</v>
      </c>
      <c r="AR762" s="17">
        <v>7.2747167076014294E-2</v>
      </c>
      <c r="AS762" s="17">
        <v>3.4424593621161799E-2</v>
      </c>
      <c r="AT762" s="17">
        <v>0</v>
      </c>
      <c r="AU762" s="17">
        <v>0</v>
      </c>
    </row>
    <row r="763" spans="2:47" x14ac:dyDescent="0.3">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row>
    <row r="764" spans="2:47" x14ac:dyDescent="0.3">
      <c r="B764" s="6" t="s">
        <v>311</v>
      </c>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row>
    <row r="765" spans="2:47" x14ac:dyDescent="0.3">
      <c r="B765" s="24" t="s">
        <v>476</v>
      </c>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7"/>
      <c r="AL765" s="17"/>
      <c r="AM765" s="17"/>
      <c r="AN765" s="17"/>
      <c r="AO765" s="17"/>
      <c r="AP765" s="17"/>
      <c r="AQ765" s="17"/>
      <c r="AR765" s="17"/>
      <c r="AS765" s="17"/>
      <c r="AT765" s="17"/>
      <c r="AU765" s="17"/>
    </row>
    <row r="766" spans="2:47" x14ac:dyDescent="0.3">
      <c r="B766" t="s">
        <v>303</v>
      </c>
      <c r="C766" s="17">
        <v>5.9850787545811003E-2</v>
      </c>
      <c r="D766" s="17">
        <v>7.1895012078414297E-2</v>
      </c>
      <c r="E766" s="17">
        <v>4.8170520889518398E-2</v>
      </c>
      <c r="F766" s="17"/>
      <c r="G766" s="17">
        <v>0.16222892960938601</v>
      </c>
      <c r="H766" s="17">
        <v>0.110971917214939</v>
      </c>
      <c r="I766" s="17">
        <v>5.95439835376078E-2</v>
      </c>
      <c r="J766" s="17">
        <v>1.01222634272127E-2</v>
      </c>
      <c r="K766" s="17">
        <v>2.4677443182134801E-2</v>
      </c>
      <c r="L766" s="17">
        <v>0</v>
      </c>
      <c r="M766" s="17"/>
      <c r="N766" s="17">
        <v>7.9548619820411101E-2</v>
      </c>
      <c r="O766" s="17">
        <v>6.0148988253763899E-2</v>
      </c>
      <c r="P766" s="17">
        <v>5.3916196949197803E-2</v>
      </c>
      <c r="Q766" s="17">
        <v>4.1359053014004797E-2</v>
      </c>
      <c r="R766" s="17"/>
      <c r="S766" s="17">
        <v>0.105389299327105</v>
      </c>
      <c r="T766" s="17">
        <v>4.3971332268394198E-2</v>
      </c>
      <c r="U766" s="17">
        <v>3.6968301871628202E-2</v>
      </c>
      <c r="V766" s="17">
        <v>3.7541217576890697E-2</v>
      </c>
      <c r="W766" s="17">
        <v>0.105418876267419</v>
      </c>
      <c r="X766" s="17">
        <v>6.53624145879384E-2</v>
      </c>
      <c r="Y766" s="17">
        <v>3.8917002333506E-2</v>
      </c>
      <c r="Z766" s="17">
        <v>0</v>
      </c>
      <c r="AA766" s="17">
        <v>9.4280652789489397E-2</v>
      </c>
      <c r="AB766" s="17">
        <v>0</v>
      </c>
      <c r="AC766" s="17"/>
      <c r="AD766" s="17">
        <v>3.28856870021512E-2</v>
      </c>
      <c r="AE766" s="17">
        <v>8.5893265953749395E-2</v>
      </c>
      <c r="AF766" s="17">
        <v>0</v>
      </c>
      <c r="AG766" s="17">
        <v>1.32514905810501E-2</v>
      </c>
      <c r="AH766" s="17"/>
      <c r="AI766" s="17">
        <v>3.2154314912803503E-2</v>
      </c>
      <c r="AJ766" s="17">
        <v>0.11084117783507901</v>
      </c>
      <c r="AK766" s="17">
        <v>2.10012613264095E-2</v>
      </c>
      <c r="AL766" s="17"/>
      <c r="AM766" s="17">
        <v>6.73794730252954E-2</v>
      </c>
      <c r="AN766" s="17">
        <v>2.4874487996760699E-2</v>
      </c>
      <c r="AO766" s="17">
        <v>0.106722665633447</v>
      </c>
      <c r="AP766" s="17"/>
      <c r="AQ766" s="17">
        <v>3.3339222673035997E-2</v>
      </c>
      <c r="AR766" s="17">
        <v>7.1556839395888003E-3</v>
      </c>
      <c r="AS766" s="17">
        <v>0.11972163649664699</v>
      </c>
      <c r="AT766" s="17">
        <v>0.10309938548634601</v>
      </c>
      <c r="AU766" s="17">
        <v>0.199134352586402</v>
      </c>
    </row>
    <row r="767" spans="2:47" x14ac:dyDescent="0.3">
      <c r="B767" t="s">
        <v>304</v>
      </c>
      <c r="C767" s="17">
        <v>0.23373266209461499</v>
      </c>
      <c r="D767" s="17">
        <v>0.29090036601941799</v>
      </c>
      <c r="E767" s="17">
        <v>0.178083289000454</v>
      </c>
      <c r="F767" s="17"/>
      <c r="G767" s="17">
        <v>0.27622107340294499</v>
      </c>
      <c r="H767" s="17">
        <v>0.32688349318302301</v>
      </c>
      <c r="I767" s="17">
        <v>0.31092919684592901</v>
      </c>
      <c r="J767" s="17">
        <v>0.15169039238585699</v>
      </c>
      <c r="K767" s="17">
        <v>0.126944187828502</v>
      </c>
      <c r="L767" s="17">
        <v>0.21155027750388999</v>
      </c>
      <c r="M767" s="17"/>
      <c r="N767" s="17">
        <v>0.302871199510449</v>
      </c>
      <c r="O767" s="17">
        <v>0.26019159623323801</v>
      </c>
      <c r="P767" s="17">
        <v>0.150885101529913</v>
      </c>
      <c r="Q767" s="17">
        <v>0.200178691873694</v>
      </c>
      <c r="R767" s="17"/>
      <c r="S767" s="17">
        <v>0.28932759111921302</v>
      </c>
      <c r="T767" s="17">
        <v>0.193035852570693</v>
      </c>
      <c r="U767" s="17">
        <v>0.15704569614274499</v>
      </c>
      <c r="V767" s="17">
        <v>0.31316348180250198</v>
      </c>
      <c r="W767" s="17">
        <v>0.11268508099880099</v>
      </c>
      <c r="X767" s="17">
        <v>0.26661256666975602</v>
      </c>
      <c r="Y767" s="17">
        <v>0.257163935295042</v>
      </c>
      <c r="Z767" s="17">
        <v>0.28670521950689198</v>
      </c>
      <c r="AA767" s="17">
        <v>0.16865431955871801</v>
      </c>
      <c r="AB767" s="17">
        <v>0.25525519892994902</v>
      </c>
      <c r="AC767" s="17"/>
      <c r="AD767" s="17">
        <v>0.22507911521438201</v>
      </c>
      <c r="AE767" s="17">
        <v>0.27228708024610698</v>
      </c>
      <c r="AF767" s="17">
        <v>0.25709073018790002</v>
      </c>
      <c r="AG767" s="17">
        <v>0.16223183749318501</v>
      </c>
      <c r="AH767" s="17"/>
      <c r="AI767" s="17">
        <v>0.25797862554011802</v>
      </c>
      <c r="AJ767" s="17">
        <v>0.318140153082904</v>
      </c>
      <c r="AK767" s="17">
        <v>0.20541021933562001</v>
      </c>
      <c r="AL767" s="17"/>
      <c r="AM767" s="17">
        <v>0.24213527847204799</v>
      </c>
      <c r="AN767" s="17">
        <v>0.20397989779384801</v>
      </c>
      <c r="AO767" s="17">
        <v>0.28566224599436701</v>
      </c>
      <c r="AP767" s="17"/>
      <c r="AQ767" s="17">
        <v>0.15945420339793001</v>
      </c>
      <c r="AR767" s="17">
        <v>0.20120938853752601</v>
      </c>
      <c r="AS767" s="17">
        <v>0.31971383541959603</v>
      </c>
      <c r="AT767" s="17">
        <v>0.31677521909786799</v>
      </c>
      <c r="AU767" s="17">
        <v>0.40019132718558598</v>
      </c>
    </row>
    <row r="768" spans="2:47" x14ac:dyDescent="0.3">
      <c r="B768" t="s">
        <v>305</v>
      </c>
      <c r="C768" s="17">
        <v>0.61732677816249104</v>
      </c>
      <c r="D768" s="17">
        <v>0.56305064759278001</v>
      </c>
      <c r="E768" s="17">
        <v>0.66949342933950196</v>
      </c>
      <c r="F768" s="17"/>
      <c r="G768" s="17">
        <v>0.442076914442391</v>
      </c>
      <c r="H768" s="17">
        <v>0.40981104064413998</v>
      </c>
      <c r="I768" s="17">
        <v>0.54478486274907001</v>
      </c>
      <c r="J768" s="17">
        <v>0.75509180244469098</v>
      </c>
      <c r="K768" s="17">
        <v>0.79772718034837298</v>
      </c>
      <c r="L768" s="17">
        <v>0.74109816633692205</v>
      </c>
      <c r="M768" s="17"/>
      <c r="N768" s="17">
        <v>0.53258112196057195</v>
      </c>
      <c r="O768" s="17">
        <v>0.61323906965674202</v>
      </c>
      <c r="P768" s="17">
        <v>0.66361748511450502</v>
      </c>
      <c r="Q768" s="17">
        <v>0.67546170056214505</v>
      </c>
      <c r="R768" s="17"/>
      <c r="S768" s="17">
        <v>0.53588743167015995</v>
      </c>
      <c r="T768" s="17">
        <v>0.67513935189572805</v>
      </c>
      <c r="U768" s="17">
        <v>0.74227874793309201</v>
      </c>
      <c r="V768" s="17">
        <v>0.56394081387026895</v>
      </c>
      <c r="W768" s="17">
        <v>0.72506096077042503</v>
      </c>
      <c r="X768" s="17">
        <v>0.52001269338871703</v>
      </c>
      <c r="Y768" s="17">
        <v>0.64326414575991597</v>
      </c>
      <c r="Z768" s="17">
        <v>0.60183998042946596</v>
      </c>
      <c r="AA768" s="17">
        <v>0.63704409691908204</v>
      </c>
      <c r="AB768" s="17">
        <v>0.60965179432047101</v>
      </c>
      <c r="AC768" s="17"/>
      <c r="AD768" s="17">
        <v>0.60595208725747596</v>
      </c>
      <c r="AE768" s="17">
        <v>0.59069757613588203</v>
      </c>
      <c r="AF768" s="17">
        <v>0.61369874420673198</v>
      </c>
      <c r="AG768" s="17">
        <v>0.70194455528251998</v>
      </c>
      <c r="AH768" s="17"/>
      <c r="AI768" s="17">
        <v>0.61524864703255</v>
      </c>
      <c r="AJ768" s="17">
        <v>0.51042798634630804</v>
      </c>
      <c r="AK768" s="17">
        <v>0.67164139002204104</v>
      </c>
      <c r="AL768" s="17"/>
      <c r="AM768" s="17">
        <v>0.64041140594261603</v>
      </c>
      <c r="AN768" s="17">
        <v>0.689348556286417</v>
      </c>
      <c r="AO768" s="17">
        <v>0.49353786526622401</v>
      </c>
      <c r="AP768" s="17"/>
      <c r="AQ768" s="17">
        <v>0.74182603197761599</v>
      </c>
      <c r="AR768" s="17">
        <v>0.70077944705964201</v>
      </c>
      <c r="AS768" s="17">
        <v>0.470963695698905</v>
      </c>
      <c r="AT768" s="17">
        <v>0.45333112060196901</v>
      </c>
      <c r="AU768" s="17">
        <v>0.40067432022801203</v>
      </c>
    </row>
    <row r="769" spans="2:47" x14ac:dyDescent="0.3">
      <c r="B769" t="s">
        <v>306</v>
      </c>
      <c r="C769" s="17">
        <v>5.2916513664177899E-2</v>
      </c>
      <c r="D769" s="17">
        <v>4.1022544263683999E-2</v>
      </c>
      <c r="E769" s="17">
        <v>6.4916495263889096E-2</v>
      </c>
      <c r="F769" s="17"/>
      <c r="G769" s="17">
        <v>5.95312879343197E-2</v>
      </c>
      <c r="H769" s="17">
        <v>7.7635908318393496E-2</v>
      </c>
      <c r="I769" s="17">
        <v>7.2764941162703795E-2</v>
      </c>
      <c r="J769" s="17">
        <v>6.2147998791374698E-2</v>
      </c>
      <c r="K769" s="17">
        <v>2.5984369539696E-2</v>
      </c>
      <c r="L769" s="17">
        <v>1.9751365537552901E-2</v>
      </c>
      <c r="M769" s="17"/>
      <c r="N769" s="17">
        <v>4.2590092864190902E-2</v>
      </c>
      <c r="O769" s="17">
        <v>4.8852114556452102E-2</v>
      </c>
      <c r="P769" s="17">
        <v>7.5892062848291295E-2</v>
      </c>
      <c r="Q769" s="17">
        <v>5.0965189119800601E-2</v>
      </c>
      <c r="R769" s="17"/>
      <c r="S769" s="17">
        <v>4.0543120156244297E-2</v>
      </c>
      <c r="T769" s="17">
        <v>4.7119997194593997E-2</v>
      </c>
      <c r="U769" s="17">
        <v>2.4866807352449598E-2</v>
      </c>
      <c r="V769" s="17">
        <v>7.0740237566128197E-2</v>
      </c>
      <c r="W769" s="17">
        <v>2.4782359484979199E-2</v>
      </c>
      <c r="X769" s="17">
        <v>0.117171766492118</v>
      </c>
      <c r="Y769" s="17">
        <v>2.17612475083152E-2</v>
      </c>
      <c r="Z769" s="17">
        <v>0</v>
      </c>
      <c r="AA769" s="17">
        <v>8.2601460986229003E-2</v>
      </c>
      <c r="AB769" s="17">
        <v>6.3574031748192594E-2</v>
      </c>
      <c r="AC769" s="17"/>
      <c r="AD769" s="17">
        <v>8.5431882481683402E-2</v>
      </c>
      <c r="AE769" s="17">
        <v>3.3503359839150003E-2</v>
      </c>
      <c r="AF769" s="17">
        <v>7.3647641763212396E-2</v>
      </c>
      <c r="AG769" s="17">
        <v>4.4257896044477898E-2</v>
      </c>
      <c r="AH769" s="17"/>
      <c r="AI769" s="17">
        <v>7.2911136671698101E-2</v>
      </c>
      <c r="AJ769" s="17">
        <v>2.8930481408400099E-2</v>
      </c>
      <c r="AK769" s="17">
        <v>6.3479495409516903E-2</v>
      </c>
      <c r="AL769" s="17"/>
      <c r="AM769" s="17">
        <v>4.1846149970204798E-2</v>
      </c>
      <c r="AN769" s="17">
        <v>5.4475161982987103E-2</v>
      </c>
      <c r="AO769" s="17">
        <v>6.2318594886490698E-2</v>
      </c>
      <c r="AP769" s="17"/>
      <c r="AQ769" s="17">
        <v>3.5374786232161601E-2</v>
      </c>
      <c r="AR769" s="17">
        <v>5.9563794165916499E-2</v>
      </c>
      <c r="AS769" s="17">
        <v>5.0540954497594999E-2</v>
      </c>
      <c r="AT769" s="17">
        <v>8.6343663019911102E-2</v>
      </c>
      <c r="AU769" s="17">
        <v>0</v>
      </c>
    </row>
    <row r="770" spans="2:47" x14ac:dyDescent="0.3">
      <c r="B770" t="s">
        <v>307</v>
      </c>
      <c r="C770" s="17">
        <v>3.6173258532905497E-2</v>
      </c>
      <c r="D770" s="17">
        <v>3.31314300457035E-2</v>
      </c>
      <c r="E770" s="17">
        <v>3.93362655066372E-2</v>
      </c>
      <c r="F770" s="17"/>
      <c r="G770" s="17">
        <v>5.9941794610958402E-2</v>
      </c>
      <c r="H770" s="17">
        <v>7.4697640639505E-2</v>
      </c>
      <c r="I770" s="17">
        <v>1.19770157046895E-2</v>
      </c>
      <c r="J770" s="17">
        <v>2.0947542950865001E-2</v>
      </c>
      <c r="K770" s="17">
        <v>2.4666819101294198E-2</v>
      </c>
      <c r="L770" s="17">
        <v>2.7600190621635899E-2</v>
      </c>
      <c r="M770" s="17"/>
      <c r="N770" s="17">
        <v>4.2408965844376499E-2</v>
      </c>
      <c r="O770" s="17">
        <v>1.75682312998043E-2</v>
      </c>
      <c r="P770" s="17">
        <v>5.5689153558092598E-2</v>
      </c>
      <c r="Q770" s="17">
        <v>3.2035365430355803E-2</v>
      </c>
      <c r="R770" s="17"/>
      <c r="S770" s="17">
        <v>2.8852557727277201E-2</v>
      </c>
      <c r="T770" s="17">
        <v>4.0733466070591202E-2</v>
      </c>
      <c r="U770" s="17">
        <v>3.8840446700085803E-2</v>
      </c>
      <c r="V770" s="17">
        <v>1.4614249184210599E-2</v>
      </c>
      <c r="W770" s="17">
        <v>3.2052722478376101E-2</v>
      </c>
      <c r="X770" s="17">
        <v>3.08405588614705E-2</v>
      </c>
      <c r="Y770" s="17">
        <v>3.8893669103221097E-2</v>
      </c>
      <c r="Z770" s="17">
        <v>0.111454800063642</v>
      </c>
      <c r="AA770" s="17">
        <v>1.74194697464807E-2</v>
      </c>
      <c r="AB770" s="17">
        <v>7.1518975001387305E-2</v>
      </c>
      <c r="AC770" s="17"/>
      <c r="AD770" s="17">
        <v>5.0651228044307398E-2</v>
      </c>
      <c r="AE770" s="17">
        <v>1.76187178251117E-2</v>
      </c>
      <c r="AF770" s="17">
        <v>5.5562883842155998E-2</v>
      </c>
      <c r="AG770" s="17">
        <v>7.8314220598765999E-2</v>
      </c>
      <c r="AH770" s="17"/>
      <c r="AI770" s="17">
        <v>2.1707275842830599E-2</v>
      </c>
      <c r="AJ770" s="17">
        <v>3.1660201327308402E-2</v>
      </c>
      <c r="AK770" s="17">
        <v>3.8467633906413203E-2</v>
      </c>
      <c r="AL770" s="17"/>
      <c r="AM770" s="17">
        <v>8.2276925898358295E-3</v>
      </c>
      <c r="AN770" s="17">
        <v>2.7321895939987399E-2</v>
      </c>
      <c r="AO770" s="17">
        <v>5.1758628219471199E-2</v>
      </c>
      <c r="AP770" s="17"/>
      <c r="AQ770" s="17">
        <v>3.00057557192565E-2</v>
      </c>
      <c r="AR770" s="17">
        <v>3.1291686297326399E-2</v>
      </c>
      <c r="AS770" s="17">
        <v>3.9059877887256698E-2</v>
      </c>
      <c r="AT770" s="17">
        <v>4.04506117939048E-2</v>
      </c>
      <c r="AU770" s="17">
        <v>0</v>
      </c>
    </row>
    <row r="771" spans="2:47" x14ac:dyDescent="0.3">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c r="AN771" s="17"/>
      <c r="AO771" s="17"/>
      <c r="AP771" s="17"/>
      <c r="AQ771" s="17"/>
      <c r="AR771" s="17"/>
      <c r="AS771" s="17"/>
      <c r="AT771" s="17"/>
      <c r="AU771" s="17"/>
    </row>
    <row r="772" spans="2:47" x14ac:dyDescent="0.3">
      <c r="B772" s="6" t="s">
        <v>312</v>
      </c>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c r="AK772" s="17"/>
      <c r="AL772" s="17"/>
      <c r="AM772" s="17"/>
      <c r="AN772" s="17"/>
      <c r="AO772" s="17"/>
      <c r="AP772" s="17"/>
      <c r="AQ772" s="17"/>
      <c r="AR772" s="17"/>
      <c r="AS772" s="17"/>
      <c r="AT772" s="17"/>
      <c r="AU772" s="17"/>
    </row>
    <row r="773" spans="2:47" x14ac:dyDescent="0.3">
      <c r="B773" s="24" t="s">
        <v>476</v>
      </c>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c r="AN773" s="17"/>
      <c r="AO773" s="17"/>
      <c r="AP773" s="17"/>
      <c r="AQ773" s="17"/>
      <c r="AR773" s="17"/>
      <c r="AS773" s="17"/>
      <c r="AT773" s="17"/>
      <c r="AU773" s="17"/>
    </row>
    <row r="774" spans="2:47" x14ac:dyDescent="0.3">
      <c r="B774" t="s">
        <v>303</v>
      </c>
      <c r="C774" s="17">
        <v>6.2476793300939498E-2</v>
      </c>
      <c r="D774" s="17">
        <v>8.0382197819210299E-2</v>
      </c>
      <c r="E774" s="17">
        <v>4.5002360151325603E-2</v>
      </c>
      <c r="F774" s="17"/>
      <c r="G774" s="17">
        <v>8.9410295448332594E-2</v>
      </c>
      <c r="H774" s="17">
        <v>0.14457376568506899</v>
      </c>
      <c r="I774" s="17">
        <v>7.3257914544084896E-2</v>
      </c>
      <c r="J774" s="17">
        <v>3.2080122185904399E-2</v>
      </c>
      <c r="K774" s="17">
        <v>1.27573650021948E-2</v>
      </c>
      <c r="L774" s="17">
        <v>2.7310579547739099E-2</v>
      </c>
      <c r="M774" s="17"/>
      <c r="N774" s="17">
        <v>9.9529598070851905E-2</v>
      </c>
      <c r="O774" s="17">
        <v>3.1927983069322097E-2</v>
      </c>
      <c r="P774" s="17">
        <v>5.27354420124206E-2</v>
      </c>
      <c r="Q774" s="17">
        <v>6.0846723314346901E-2</v>
      </c>
      <c r="R774" s="17"/>
      <c r="S774" s="17">
        <v>0.105586770158742</v>
      </c>
      <c r="T774" s="17">
        <v>1.5375464332407499E-2</v>
      </c>
      <c r="U774" s="17">
        <v>2.5634282375833501E-2</v>
      </c>
      <c r="V774" s="17">
        <v>3.4121254309407802E-2</v>
      </c>
      <c r="W774" s="17">
        <v>0.13745370524499401</v>
      </c>
      <c r="X774" s="17">
        <v>8.9080179114366498E-2</v>
      </c>
      <c r="Y774" s="17">
        <v>8.2347934258012803E-2</v>
      </c>
      <c r="Z774" s="17">
        <v>0</v>
      </c>
      <c r="AA774" s="17">
        <v>4.4759438101198999E-2</v>
      </c>
      <c r="AB774" s="17">
        <v>6.5425264101585098E-2</v>
      </c>
      <c r="AC774" s="17"/>
      <c r="AD774" s="17">
        <v>3.73016274228649E-2</v>
      </c>
      <c r="AE774" s="17">
        <v>7.6323131581336606E-2</v>
      </c>
      <c r="AF774" s="17">
        <v>8.0689699883917901E-2</v>
      </c>
      <c r="AG774" s="17">
        <v>2.8704125520338301E-2</v>
      </c>
      <c r="AH774" s="17"/>
      <c r="AI774" s="17">
        <v>4.4472463805160303E-2</v>
      </c>
      <c r="AJ774" s="17">
        <v>8.6053098029597902E-2</v>
      </c>
      <c r="AK774" s="17">
        <v>7.7886641616872795E-2</v>
      </c>
      <c r="AL774" s="17"/>
      <c r="AM774" s="17">
        <v>5.0517604268625803E-2</v>
      </c>
      <c r="AN774" s="17">
        <v>3.4200866638638999E-2</v>
      </c>
      <c r="AO774" s="17">
        <v>0.116420110408295</v>
      </c>
      <c r="AP774" s="17"/>
      <c r="AQ774" s="17">
        <v>7.1412122132616204E-2</v>
      </c>
      <c r="AR774" s="17">
        <v>2.6978675142609401E-2</v>
      </c>
      <c r="AS774" s="17">
        <v>0.11384309947283</v>
      </c>
      <c r="AT774" s="17">
        <v>8.7990658292625895E-2</v>
      </c>
      <c r="AU774" s="17">
        <v>0</v>
      </c>
    </row>
    <row r="775" spans="2:47" x14ac:dyDescent="0.3">
      <c r="B775" t="s">
        <v>304</v>
      </c>
      <c r="C775" s="17">
        <v>0.324157295227119</v>
      </c>
      <c r="D775" s="17">
        <v>0.34560395878424099</v>
      </c>
      <c r="E775" s="17">
        <v>0.30426274440746998</v>
      </c>
      <c r="F775" s="17"/>
      <c r="G775" s="17">
        <v>0.36694558074926398</v>
      </c>
      <c r="H775" s="17">
        <v>0.38050141515015501</v>
      </c>
      <c r="I775" s="17">
        <v>0.363630853736707</v>
      </c>
      <c r="J775" s="17">
        <v>0.29468291726404899</v>
      </c>
      <c r="K775" s="17">
        <v>0.25001168943928098</v>
      </c>
      <c r="L775" s="17">
        <v>0.28909467636795799</v>
      </c>
      <c r="M775" s="17"/>
      <c r="N775" s="17">
        <v>0.40210071665533298</v>
      </c>
      <c r="O775" s="17">
        <v>0.31055157829749602</v>
      </c>
      <c r="P775" s="17">
        <v>0.263921104301236</v>
      </c>
      <c r="Q775" s="17">
        <v>0.30711189035530601</v>
      </c>
      <c r="R775" s="17"/>
      <c r="S775" s="17">
        <v>0.410152606741228</v>
      </c>
      <c r="T775" s="17">
        <v>0.30606133873920799</v>
      </c>
      <c r="U775" s="17">
        <v>0.28253778862090501</v>
      </c>
      <c r="V775" s="17">
        <v>0.30304920439521998</v>
      </c>
      <c r="W775" s="17">
        <v>0.24634988300509</v>
      </c>
      <c r="X775" s="17">
        <v>0.372298222640844</v>
      </c>
      <c r="Y775" s="17">
        <v>0.26141783506782701</v>
      </c>
      <c r="Z775" s="17">
        <v>0.41755472663565901</v>
      </c>
      <c r="AA775" s="17">
        <v>0.36377068929301698</v>
      </c>
      <c r="AB775" s="17">
        <v>0.21262347764217099</v>
      </c>
      <c r="AC775" s="17"/>
      <c r="AD775" s="17">
        <v>0.28576152973423902</v>
      </c>
      <c r="AE775" s="17">
        <v>0.39999337877518398</v>
      </c>
      <c r="AF775" s="17">
        <v>0.21020277350667299</v>
      </c>
      <c r="AG775" s="17">
        <v>0.30458513991906</v>
      </c>
      <c r="AH775" s="17"/>
      <c r="AI775" s="17">
        <v>0.250214647484163</v>
      </c>
      <c r="AJ775" s="17">
        <v>0.443843497313472</v>
      </c>
      <c r="AK775" s="17">
        <v>0.28119451015237301</v>
      </c>
      <c r="AL775" s="17"/>
      <c r="AM775" s="17">
        <v>0.35192626918849801</v>
      </c>
      <c r="AN775" s="17">
        <v>0.29224655384801201</v>
      </c>
      <c r="AO775" s="17">
        <v>0.33921127302582599</v>
      </c>
      <c r="AP775" s="17"/>
      <c r="AQ775" s="17">
        <v>0.28450372635077398</v>
      </c>
      <c r="AR775" s="17">
        <v>0.26051313769275802</v>
      </c>
      <c r="AS775" s="17">
        <v>0.35435769501667402</v>
      </c>
      <c r="AT775" s="17">
        <v>0.46434067890834102</v>
      </c>
      <c r="AU775" s="17">
        <v>0.40586982676440703</v>
      </c>
    </row>
    <row r="776" spans="2:47" x14ac:dyDescent="0.3">
      <c r="B776" t="s">
        <v>305</v>
      </c>
      <c r="C776" s="17">
        <v>0.53613253740389599</v>
      </c>
      <c r="D776" s="17">
        <v>0.49991557435464701</v>
      </c>
      <c r="E776" s="17">
        <v>0.570075531849635</v>
      </c>
      <c r="F776" s="17"/>
      <c r="G776" s="17">
        <v>0.483972029022253</v>
      </c>
      <c r="H776" s="17">
        <v>0.40025116944296302</v>
      </c>
      <c r="I776" s="17">
        <v>0.50134157661905099</v>
      </c>
      <c r="J776" s="17">
        <v>0.54354335844059798</v>
      </c>
      <c r="K776" s="17">
        <v>0.67313566234907496</v>
      </c>
      <c r="L776" s="17">
        <v>0.61599118829775301</v>
      </c>
      <c r="M776" s="17"/>
      <c r="N776" s="17">
        <v>0.43934120031965401</v>
      </c>
      <c r="O776" s="17">
        <v>0.58729047445370397</v>
      </c>
      <c r="P776" s="17">
        <v>0.58397858426822102</v>
      </c>
      <c r="Q776" s="17">
        <v>0.541189920792428</v>
      </c>
      <c r="R776" s="17"/>
      <c r="S776" s="17">
        <v>0.42559711814329598</v>
      </c>
      <c r="T776" s="17">
        <v>0.60655021179630797</v>
      </c>
      <c r="U776" s="17">
        <v>0.61243115873834097</v>
      </c>
      <c r="V776" s="17">
        <v>0.58479867797958096</v>
      </c>
      <c r="W776" s="17">
        <v>0.56779897692658998</v>
      </c>
      <c r="X776" s="17">
        <v>0.42862145927715301</v>
      </c>
      <c r="Y776" s="17">
        <v>0.59783342116563798</v>
      </c>
      <c r="Z776" s="17">
        <v>0.58244527336434104</v>
      </c>
      <c r="AA776" s="17">
        <v>0.47403028609700099</v>
      </c>
      <c r="AB776" s="17">
        <v>0.58685825150666404</v>
      </c>
      <c r="AC776" s="17"/>
      <c r="AD776" s="17">
        <v>0.58734647883606095</v>
      </c>
      <c r="AE776" s="17">
        <v>0.47370629246211499</v>
      </c>
      <c r="AF776" s="17">
        <v>0.57854002407944305</v>
      </c>
      <c r="AG776" s="17">
        <v>0.594251926795622</v>
      </c>
      <c r="AH776" s="17"/>
      <c r="AI776" s="17">
        <v>0.61526158285675203</v>
      </c>
      <c r="AJ776" s="17">
        <v>0.43687233350668098</v>
      </c>
      <c r="AK776" s="17">
        <v>0.52356503251875897</v>
      </c>
      <c r="AL776" s="17"/>
      <c r="AM776" s="17">
        <v>0.56551887918789401</v>
      </c>
      <c r="AN776" s="17">
        <v>0.59450664209942705</v>
      </c>
      <c r="AO776" s="17">
        <v>0.43658405179020998</v>
      </c>
      <c r="AP776" s="17"/>
      <c r="AQ776" s="17">
        <v>0.58231990764613994</v>
      </c>
      <c r="AR776" s="17">
        <v>0.62349960488087797</v>
      </c>
      <c r="AS776" s="17">
        <v>0.43787669661225298</v>
      </c>
      <c r="AT776" s="17">
        <v>0.38414602801672298</v>
      </c>
      <c r="AU776" s="17">
        <v>0.59413017323559303</v>
      </c>
    </row>
    <row r="777" spans="2:47" x14ac:dyDescent="0.3">
      <c r="B777" t="s">
        <v>306</v>
      </c>
      <c r="C777" s="17">
        <v>5.12141435415688E-2</v>
      </c>
      <c r="D777" s="17">
        <v>5.9243320561626803E-2</v>
      </c>
      <c r="E777" s="17">
        <v>4.3474608626979598E-2</v>
      </c>
      <c r="F777" s="17"/>
      <c r="G777" s="17">
        <v>4.6282037458039403E-2</v>
      </c>
      <c r="H777" s="17">
        <v>2.49315779369274E-2</v>
      </c>
      <c r="I777" s="17">
        <v>6.1769655100157E-2</v>
      </c>
      <c r="J777" s="17">
        <v>7.9542279871245999E-2</v>
      </c>
      <c r="K777" s="17">
        <v>5.1762845814686903E-2</v>
      </c>
      <c r="L777" s="17">
        <v>4.0003365164913998E-2</v>
      </c>
      <c r="M777" s="17"/>
      <c r="N777" s="17">
        <v>2.8092261772654802E-2</v>
      </c>
      <c r="O777" s="17">
        <v>6.2395396169110197E-2</v>
      </c>
      <c r="P777" s="17">
        <v>5.5650552488151997E-2</v>
      </c>
      <c r="Q777" s="17">
        <v>6.6317634678254397E-2</v>
      </c>
      <c r="R777" s="17"/>
      <c r="S777" s="17">
        <v>4.5903323111877899E-2</v>
      </c>
      <c r="T777" s="17">
        <v>4.3942197338837599E-2</v>
      </c>
      <c r="U777" s="17">
        <v>7.9396770264920896E-2</v>
      </c>
      <c r="V777" s="17">
        <v>6.3416614131580298E-2</v>
      </c>
      <c r="W777" s="17">
        <v>4.8397434823326299E-2</v>
      </c>
      <c r="X777" s="17">
        <v>8.2399811507063395E-2</v>
      </c>
      <c r="Y777" s="17">
        <v>1.9507140405301299E-2</v>
      </c>
      <c r="Z777" s="17">
        <v>0</v>
      </c>
      <c r="AA777" s="17">
        <v>5.2310668684142199E-2</v>
      </c>
      <c r="AB777" s="17">
        <v>6.3574031748192594E-2</v>
      </c>
      <c r="AC777" s="17"/>
      <c r="AD777" s="17">
        <v>6.7389341190066995E-2</v>
      </c>
      <c r="AE777" s="17">
        <v>4.4502311438191403E-2</v>
      </c>
      <c r="AF777" s="17">
        <v>5.5534214617385502E-2</v>
      </c>
      <c r="AG777" s="17">
        <v>1.19380410475093E-2</v>
      </c>
      <c r="AH777" s="17"/>
      <c r="AI777" s="17">
        <v>6.8344030011094403E-2</v>
      </c>
      <c r="AJ777" s="17">
        <v>2.6429535495966099E-2</v>
      </c>
      <c r="AK777" s="17">
        <v>6.29690365788559E-2</v>
      </c>
      <c r="AL777" s="17"/>
      <c r="AM777" s="17">
        <v>3.20372473549825E-2</v>
      </c>
      <c r="AN777" s="17">
        <v>5.9280455336237201E-2</v>
      </c>
      <c r="AO777" s="17">
        <v>6.45581034001729E-2</v>
      </c>
      <c r="AP777" s="17"/>
      <c r="AQ777" s="17">
        <v>4.3746520629588899E-2</v>
      </c>
      <c r="AR777" s="17">
        <v>5.3412682251595997E-2</v>
      </c>
      <c r="AS777" s="17">
        <v>5.8784260348459003E-2</v>
      </c>
      <c r="AT777" s="17">
        <v>6.3522634782309795E-2</v>
      </c>
      <c r="AU777" s="17">
        <v>0</v>
      </c>
    </row>
    <row r="778" spans="2:47" x14ac:dyDescent="0.3">
      <c r="B778" t="s">
        <v>307</v>
      </c>
      <c r="C778" s="17">
        <v>2.6019230526477099E-2</v>
      </c>
      <c r="D778" s="17">
        <v>1.4854948480275101E-2</v>
      </c>
      <c r="E778" s="17">
        <v>3.7184754964590498E-2</v>
      </c>
      <c r="F778" s="17"/>
      <c r="G778" s="17">
        <v>1.33900573221116E-2</v>
      </c>
      <c r="H778" s="17">
        <v>4.97420717848856E-2</v>
      </c>
      <c r="I778" s="17">
        <v>0</v>
      </c>
      <c r="J778" s="17">
        <v>5.0151322238202997E-2</v>
      </c>
      <c r="K778" s="17">
        <v>1.2332437394762001E-2</v>
      </c>
      <c r="L778" s="17">
        <v>2.7600190621635899E-2</v>
      </c>
      <c r="M778" s="17"/>
      <c r="N778" s="17">
        <v>3.0936223181505799E-2</v>
      </c>
      <c r="O778" s="17">
        <v>7.8345680103683504E-3</v>
      </c>
      <c r="P778" s="17">
        <v>4.37143169299705E-2</v>
      </c>
      <c r="Q778" s="17">
        <v>2.4533830859664402E-2</v>
      </c>
      <c r="R778" s="17"/>
      <c r="S778" s="17">
        <v>1.27601818448568E-2</v>
      </c>
      <c r="T778" s="17">
        <v>2.8070787793239502E-2</v>
      </c>
      <c r="U778" s="17">
        <v>0</v>
      </c>
      <c r="V778" s="17">
        <v>1.4614249184210599E-2</v>
      </c>
      <c r="W778" s="17">
        <v>0</v>
      </c>
      <c r="X778" s="17">
        <v>2.7600327460573199E-2</v>
      </c>
      <c r="Y778" s="17">
        <v>3.8893669103221097E-2</v>
      </c>
      <c r="Z778" s="17">
        <v>0</v>
      </c>
      <c r="AA778" s="17">
        <v>6.5128917824641405E-2</v>
      </c>
      <c r="AB778" s="17">
        <v>7.1518975001387305E-2</v>
      </c>
      <c r="AC778" s="17"/>
      <c r="AD778" s="17">
        <v>2.2201022816767699E-2</v>
      </c>
      <c r="AE778" s="17">
        <v>5.4748857431724902E-3</v>
      </c>
      <c r="AF778" s="17">
        <v>7.5033287912580696E-2</v>
      </c>
      <c r="AG778" s="17">
        <v>6.0520766717470198E-2</v>
      </c>
      <c r="AH778" s="17"/>
      <c r="AI778" s="17">
        <v>2.1707275842830599E-2</v>
      </c>
      <c r="AJ778" s="17">
        <v>6.8015356542826099E-3</v>
      </c>
      <c r="AK778" s="17">
        <v>5.4384779133139403E-2</v>
      </c>
      <c r="AL778" s="17"/>
      <c r="AM778" s="17">
        <v>0</v>
      </c>
      <c r="AN778" s="17">
        <v>1.9765482077685002E-2</v>
      </c>
      <c r="AO778" s="17">
        <v>4.3226461375496197E-2</v>
      </c>
      <c r="AP778" s="17"/>
      <c r="AQ778" s="17">
        <v>1.8017723240880999E-2</v>
      </c>
      <c r="AR778" s="17">
        <v>3.55959000321589E-2</v>
      </c>
      <c r="AS778" s="17">
        <v>3.5138248549783299E-2</v>
      </c>
      <c r="AT778" s="17">
        <v>0</v>
      </c>
      <c r="AU778" s="17">
        <v>0</v>
      </c>
    </row>
    <row r="779" spans="2:47" x14ac:dyDescent="0.3">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row>
    <row r="780" spans="2:47" x14ac:dyDescent="0.3">
      <c r="B780" s="6" t="s">
        <v>313</v>
      </c>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row>
    <row r="781" spans="2:47" x14ac:dyDescent="0.3">
      <c r="B781" s="24" t="s">
        <v>476</v>
      </c>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row>
    <row r="782" spans="2:47" x14ac:dyDescent="0.3">
      <c r="B782" t="s">
        <v>303</v>
      </c>
      <c r="C782" s="17">
        <v>4.0939068060546299E-2</v>
      </c>
      <c r="D782" s="17">
        <v>4.7152929093866897E-2</v>
      </c>
      <c r="E782" s="17">
        <v>3.4954781596969298E-2</v>
      </c>
      <c r="F782" s="17"/>
      <c r="G782" s="17">
        <v>0.10902495914975099</v>
      </c>
      <c r="H782" s="17">
        <v>6.9882515572392598E-2</v>
      </c>
      <c r="I782" s="17">
        <v>6.0024301542574703E-2</v>
      </c>
      <c r="J782" s="17">
        <v>0</v>
      </c>
      <c r="K782" s="17">
        <v>1.2303708161543501E-2</v>
      </c>
      <c r="L782" s="17">
        <v>0</v>
      </c>
      <c r="M782" s="17"/>
      <c r="N782" s="17">
        <v>7.7604635910361403E-2</v>
      </c>
      <c r="O782" s="17">
        <v>3.30987756463927E-2</v>
      </c>
      <c r="P782" s="17">
        <v>1.9994503230815999E-2</v>
      </c>
      <c r="Q782" s="17">
        <v>2.3372736535616501E-2</v>
      </c>
      <c r="R782" s="17"/>
      <c r="S782" s="17">
        <v>2.6255743713218298E-2</v>
      </c>
      <c r="T782" s="17">
        <v>1.7709169028138402E-2</v>
      </c>
      <c r="U782" s="17">
        <v>2.0572167967034899E-2</v>
      </c>
      <c r="V782" s="17">
        <v>9.1384906189234102E-2</v>
      </c>
      <c r="W782" s="17">
        <v>7.6147159521619504E-2</v>
      </c>
      <c r="X782" s="17">
        <v>1.7012626829455701E-2</v>
      </c>
      <c r="Y782" s="17">
        <v>2.5388960640651999E-2</v>
      </c>
      <c r="Z782" s="17">
        <v>5.74274022796313E-2</v>
      </c>
      <c r="AA782" s="17">
        <v>7.7056670955943096E-2</v>
      </c>
      <c r="AB782" s="17">
        <v>0</v>
      </c>
      <c r="AC782" s="17"/>
      <c r="AD782" s="17">
        <v>2.8725486947209E-2</v>
      </c>
      <c r="AE782" s="17">
        <v>5.8656521670761699E-2</v>
      </c>
      <c r="AF782" s="17">
        <v>6.1746134386415498E-2</v>
      </c>
      <c r="AG782" s="17">
        <v>0</v>
      </c>
      <c r="AH782" s="17"/>
      <c r="AI782" s="17">
        <v>2.8086636999974001E-2</v>
      </c>
      <c r="AJ782" s="17">
        <v>7.2743462881036405E-2</v>
      </c>
      <c r="AK782" s="17">
        <v>1.8613903782223901E-2</v>
      </c>
      <c r="AL782" s="17"/>
      <c r="AM782" s="17">
        <v>8.9886044072236704E-3</v>
      </c>
      <c r="AN782" s="17">
        <v>1.2813280169167499E-2</v>
      </c>
      <c r="AO782" s="17">
        <v>0.106235567217653</v>
      </c>
      <c r="AP782" s="17"/>
      <c r="AQ782" s="17">
        <v>3.5190279211337598E-2</v>
      </c>
      <c r="AR782" s="17">
        <v>1.6613390018880701E-2</v>
      </c>
      <c r="AS782" s="17">
        <v>4.9683077977879901E-2</v>
      </c>
      <c r="AT782" s="17">
        <v>7.22674549736088E-2</v>
      </c>
      <c r="AU782" s="17">
        <v>0.19151109517883999</v>
      </c>
    </row>
    <row r="783" spans="2:47" x14ac:dyDescent="0.3">
      <c r="B783" t="s">
        <v>304</v>
      </c>
      <c r="C783" s="17">
        <v>8.2888568415798905E-2</v>
      </c>
      <c r="D783" s="17">
        <v>8.2929107107501093E-2</v>
      </c>
      <c r="E783" s="17">
        <v>8.3192807783494499E-2</v>
      </c>
      <c r="F783" s="17"/>
      <c r="G783" s="17">
        <v>0.14346687822562099</v>
      </c>
      <c r="H783" s="17">
        <v>9.5785131943502994E-2</v>
      </c>
      <c r="I783" s="17">
        <v>0.17925829677417601</v>
      </c>
      <c r="J783" s="17">
        <v>4.0658671220519103E-2</v>
      </c>
      <c r="K783" s="17">
        <v>2.4983008822137599E-2</v>
      </c>
      <c r="L783" s="17">
        <v>1.70112411166859E-2</v>
      </c>
      <c r="M783" s="17"/>
      <c r="N783" s="17">
        <v>0.11793052434397699</v>
      </c>
      <c r="O783" s="17">
        <v>8.0235788602124297E-2</v>
      </c>
      <c r="P783" s="17">
        <v>6.6801770732237004E-2</v>
      </c>
      <c r="Q783" s="17">
        <v>5.8220799979042802E-2</v>
      </c>
      <c r="R783" s="17"/>
      <c r="S783" s="17">
        <v>0.132592138562936</v>
      </c>
      <c r="T783" s="17">
        <v>9.9455800700637295E-2</v>
      </c>
      <c r="U783" s="17">
        <v>5.080435466035E-2</v>
      </c>
      <c r="V783" s="17">
        <v>7.4433225651723597E-2</v>
      </c>
      <c r="W783" s="17">
        <v>6.6818202239669403E-2</v>
      </c>
      <c r="X783" s="17">
        <v>6.3127961898063203E-2</v>
      </c>
      <c r="Y783" s="17">
        <v>0.112544782221186</v>
      </c>
      <c r="Z783" s="17">
        <v>4.4123287094580299E-2</v>
      </c>
      <c r="AA783" s="17">
        <v>8.4883280872164901E-2</v>
      </c>
      <c r="AB783" s="17">
        <v>0</v>
      </c>
      <c r="AC783" s="17"/>
      <c r="AD783" s="17">
        <v>6.7072204426080598E-2</v>
      </c>
      <c r="AE783" s="17">
        <v>8.63528892417222E-2</v>
      </c>
      <c r="AF783" s="17">
        <v>5.7321713342054402E-2</v>
      </c>
      <c r="AG783" s="17">
        <v>4.9508197986566103E-2</v>
      </c>
      <c r="AH783" s="17"/>
      <c r="AI783" s="17">
        <v>0.125159282507425</v>
      </c>
      <c r="AJ783" s="17">
        <v>9.6669161232822598E-2</v>
      </c>
      <c r="AK783" s="17">
        <v>6.5226298695239396E-2</v>
      </c>
      <c r="AL783" s="17"/>
      <c r="AM783" s="17">
        <v>4.4738339638104002E-2</v>
      </c>
      <c r="AN783" s="17">
        <v>9.2346910861674E-2</v>
      </c>
      <c r="AO783" s="17">
        <v>0.105354698124192</v>
      </c>
      <c r="AP783" s="17"/>
      <c r="AQ783" s="17">
        <v>4.8569234710212697E-2</v>
      </c>
      <c r="AR783" s="17">
        <v>6.7839866759080603E-2</v>
      </c>
      <c r="AS783" s="17">
        <v>0.12986422339628301</v>
      </c>
      <c r="AT783" s="17">
        <v>4.7926924504920303E-2</v>
      </c>
      <c r="AU783" s="17">
        <v>0.16740762197508099</v>
      </c>
    </row>
    <row r="784" spans="2:47" x14ac:dyDescent="0.3">
      <c r="B784" t="s">
        <v>305</v>
      </c>
      <c r="C784" s="17">
        <v>0.244172238659144</v>
      </c>
      <c r="D784" s="17">
        <v>0.227581546433795</v>
      </c>
      <c r="E784" s="17">
        <v>0.26161862627510901</v>
      </c>
      <c r="F784" s="17"/>
      <c r="G784" s="17">
        <v>0.158713418370071</v>
      </c>
      <c r="H784" s="17">
        <v>0.24065025168307999</v>
      </c>
      <c r="I784" s="17">
        <v>0.25068532933582699</v>
      </c>
      <c r="J784" s="17">
        <v>0.27158400793319498</v>
      </c>
      <c r="K784" s="17">
        <v>0.32996001686638798</v>
      </c>
      <c r="L784" s="17">
        <v>0.223839506476365</v>
      </c>
      <c r="M784" s="17"/>
      <c r="N784" s="17">
        <v>0.18138562731469299</v>
      </c>
      <c r="O784" s="17">
        <v>0.23960483853696199</v>
      </c>
      <c r="P784" s="17">
        <v>0.31175950750865</v>
      </c>
      <c r="Q784" s="17">
        <v>0.26714338023135697</v>
      </c>
      <c r="R784" s="17"/>
      <c r="S784" s="17">
        <v>0.28748784625016799</v>
      </c>
      <c r="T784" s="17">
        <v>0.22680080080186099</v>
      </c>
      <c r="U784" s="17">
        <v>0.21605400076662501</v>
      </c>
      <c r="V784" s="17">
        <v>0.170939238318259</v>
      </c>
      <c r="W784" s="17">
        <v>0.304533249908507</v>
      </c>
      <c r="X784" s="17">
        <v>0.25042159133014402</v>
      </c>
      <c r="Y784" s="17">
        <v>0.26043071192496497</v>
      </c>
      <c r="Z784" s="17">
        <v>0.38210817556212001</v>
      </c>
      <c r="AA784" s="17">
        <v>0.18802684330109701</v>
      </c>
      <c r="AB784" s="17">
        <v>0.23157515546223201</v>
      </c>
      <c r="AC784" s="17"/>
      <c r="AD784" s="17">
        <v>0.271181890650317</v>
      </c>
      <c r="AE784" s="17">
        <v>0.26690154165810498</v>
      </c>
      <c r="AF784" s="17">
        <v>0.10145947815159399</v>
      </c>
      <c r="AG784" s="17">
        <v>0.27969110603693897</v>
      </c>
      <c r="AH784" s="17"/>
      <c r="AI784" s="17">
        <v>0.260473370585806</v>
      </c>
      <c r="AJ784" s="17">
        <v>0.25794118309179298</v>
      </c>
      <c r="AK784" s="17">
        <v>0.14007150957429801</v>
      </c>
      <c r="AL784" s="17"/>
      <c r="AM784" s="17">
        <v>0.25387883403709699</v>
      </c>
      <c r="AN784" s="17">
        <v>0.26091277405756003</v>
      </c>
      <c r="AO784" s="17">
        <v>0.177036032499234</v>
      </c>
      <c r="AP784" s="17"/>
      <c r="AQ784" s="17">
        <v>0.26138548837964598</v>
      </c>
      <c r="AR784" s="17">
        <v>0.26993264166803499</v>
      </c>
      <c r="AS784" s="17">
        <v>0.22694235533545101</v>
      </c>
      <c r="AT784" s="17">
        <v>0.24304606535022599</v>
      </c>
      <c r="AU784" s="17">
        <v>0.25034021488351399</v>
      </c>
    </row>
    <row r="785" spans="2:47" x14ac:dyDescent="0.3">
      <c r="B785" t="s">
        <v>306</v>
      </c>
      <c r="C785" s="17">
        <v>0.35773477592761799</v>
      </c>
      <c r="D785" s="17">
        <v>0.31226805320929502</v>
      </c>
      <c r="E785" s="17">
        <v>0.40425263056295102</v>
      </c>
      <c r="F785" s="17"/>
      <c r="G785" s="17">
        <v>0.33518224177547601</v>
      </c>
      <c r="H785" s="17">
        <v>0.299480382012143</v>
      </c>
      <c r="I785" s="17">
        <v>0.321940566099784</v>
      </c>
      <c r="J785" s="17">
        <v>0.41235842562858299</v>
      </c>
      <c r="K785" s="17">
        <v>0.310344787975803</v>
      </c>
      <c r="L785" s="17">
        <v>0.44427818388421603</v>
      </c>
      <c r="M785" s="17"/>
      <c r="N785" s="17">
        <v>0.34302771952712802</v>
      </c>
      <c r="O785" s="17">
        <v>0.36894687436539703</v>
      </c>
      <c r="P785" s="17">
        <v>0.34415034764999802</v>
      </c>
      <c r="Q785" s="17">
        <v>0.37111279949572401</v>
      </c>
      <c r="R785" s="17"/>
      <c r="S785" s="17">
        <v>0.31788188865372702</v>
      </c>
      <c r="T785" s="17">
        <v>0.40911814007689301</v>
      </c>
      <c r="U785" s="17">
        <v>0.32327094727473898</v>
      </c>
      <c r="V785" s="17">
        <v>0.35415137463472801</v>
      </c>
      <c r="W785" s="17">
        <v>0.37198735266250998</v>
      </c>
      <c r="X785" s="17">
        <v>0.34641365091635901</v>
      </c>
      <c r="Y785" s="17">
        <v>0.29010329377571298</v>
      </c>
      <c r="Z785" s="17">
        <v>0.22602098095936901</v>
      </c>
      <c r="AA785" s="17">
        <v>0.45396274430631001</v>
      </c>
      <c r="AB785" s="17">
        <v>0.43749272190411898</v>
      </c>
      <c r="AC785" s="17"/>
      <c r="AD785" s="17">
        <v>0.32182906824445301</v>
      </c>
      <c r="AE785" s="17">
        <v>0.36065005707171499</v>
      </c>
      <c r="AF785" s="17">
        <v>0.363764386526859</v>
      </c>
      <c r="AG785" s="17">
        <v>0.38295883178774598</v>
      </c>
      <c r="AH785" s="17"/>
      <c r="AI785" s="17">
        <v>0.32516114154425502</v>
      </c>
      <c r="AJ785" s="17">
        <v>0.34447056261769998</v>
      </c>
      <c r="AK785" s="17">
        <v>0.39312211719176998</v>
      </c>
      <c r="AL785" s="17"/>
      <c r="AM785" s="17">
        <v>0.39930387414060597</v>
      </c>
      <c r="AN785" s="17">
        <v>0.38879559270160302</v>
      </c>
      <c r="AO785" s="17">
        <v>0.29887142965801899</v>
      </c>
      <c r="AP785" s="17"/>
      <c r="AQ785" s="17">
        <v>0.41615987360155898</v>
      </c>
      <c r="AR785" s="17">
        <v>0.34678604566622301</v>
      </c>
      <c r="AS785" s="17">
        <v>0.32358523853961602</v>
      </c>
      <c r="AT785" s="17">
        <v>0.440006330381226</v>
      </c>
      <c r="AU785" s="17">
        <v>0.15437411569326401</v>
      </c>
    </row>
    <row r="786" spans="2:47" x14ac:dyDescent="0.3">
      <c r="B786" t="s">
        <v>307</v>
      </c>
      <c r="C786" s="17">
        <v>0.27426534893689303</v>
      </c>
      <c r="D786" s="17">
        <v>0.33006836415554203</v>
      </c>
      <c r="E786" s="17">
        <v>0.215981153781476</v>
      </c>
      <c r="F786" s="17"/>
      <c r="G786" s="17">
        <v>0.25361250247908201</v>
      </c>
      <c r="H786" s="17">
        <v>0.29420171878888102</v>
      </c>
      <c r="I786" s="17">
        <v>0.18809150624763801</v>
      </c>
      <c r="J786" s="17">
        <v>0.275398895217703</v>
      </c>
      <c r="K786" s="17">
        <v>0.32240847817412799</v>
      </c>
      <c r="L786" s="17">
        <v>0.314871068522732</v>
      </c>
      <c r="M786" s="17"/>
      <c r="N786" s="17">
        <v>0.28005149290384201</v>
      </c>
      <c r="O786" s="17">
        <v>0.278113722849124</v>
      </c>
      <c r="P786" s="17">
        <v>0.25729387087830002</v>
      </c>
      <c r="Q786" s="17">
        <v>0.28015028375825901</v>
      </c>
      <c r="R786" s="17"/>
      <c r="S786" s="17">
        <v>0.23578238281995101</v>
      </c>
      <c r="T786" s="17">
        <v>0.24691608939247101</v>
      </c>
      <c r="U786" s="17">
        <v>0.38929852933125098</v>
      </c>
      <c r="V786" s="17">
        <v>0.30909125520605502</v>
      </c>
      <c r="W786" s="17">
        <v>0.180514035667694</v>
      </c>
      <c r="X786" s="17">
        <v>0.32302416902597703</v>
      </c>
      <c r="Y786" s="17">
        <v>0.31153225143748398</v>
      </c>
      <c r="Z786" s="17">
        <v>0.29032015410429901</v>
      </c>
      <c r="AA786" s="17">
        <v>0.19607046056448499</v>
      </c>
      <c r="AB786" s="17">
        <v>0.33093212263364902</v>
      </c>
      <c r="AC786" s="17"/>
      <c r="AD786" s="17">
        <v>0.31119134973194001</v>
      </c>
      <c r="AE786" s="17">
        <v>0.22743899035769599</v>
      </c>
      <c r="AF786" s="17">
        <v>0.41570828759307699</v>
      </c>
      <c r="AG786" s="17">
        <v>0.28784186418874902</v>
      </c>
      <c r="AH786" s="17"/>
      <c r="AI786" s="17">
        <v>0.26111956836254002</v>
      </c>
      <c r="AJ786" s="17">
        <v>0.22817563017664799</v>
      </c>
      <c r="AK786" s="17">
        <v>0.38296617075646899</v>
      </c>
      <c r="AL786" s="17"/>
      <c r="AM786" s="17">
        <v>0.29309034777696902</v>
      </c>
      <c r="AN786" s="17">
        <v>0.245131442209996</v>
      </c>
      <c r="AO786" s="17">
        <v>0.31250227250090301</v>
      </c>
      <c r="AP786" s="17"/>
      <c r="AQ786" s="17">
        <v>0.238695124097245</v>
      </c>
      <c r="AR786" s="17">
        <v>0.29882805588778</v>
      </c>
      <c r="AS786" s="17">
        <v>0.26992510475077103</v>
      </c>
      <c r="AT786" s="17">
        <v>0.196753224790019</v>
      </c>
      <c r="AU786" s="17">
        <v>0.23636695226930199</v>
      </c>
    </row>
    <row r="787" spans="2:47" x14ac:dyDescent="0.3">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c r="AN787" s="17"/>
      <c r="AO787" s="17"/>
      <c r="AP787" s="17"/>
      <c r="AQ787" s="17"/>
      <c r="AR787" s="17"/>
      <c r="AS787" s="17"/>
      <c r="AT787" s="17"/>
      <c r="AU787" s="17"/>
    </row>
    <row r="788" spans="2:47" x14ac:dyDescent="0.3">
      <c r="B788" s="6" t="s">
        <v>314</v>
      </c>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row>
    <row r="789" spans="2:47" x14ac:dyDescent="0.3">
      <c r="B789" s="24" t="s">
        <v>476</v>
      </c>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c r="AN789" s="17"/>
      <c r="AO789" s="17"/>
      <c r="AP789" s="17"/>
      <c r="AQ789" s="17"/>
      <c r="AR789" s="17"/>
      <c r="AS789" s="17"/>
      <c r="AT789" s="17"/>
      <c r="AU789" s="17"/>
    </row>
    <row r="790" spans="2:47" x14ac:dyDescent="0.3">
      <c r="B790" t="s">
        <v>303</v>
      </c>
      <c r="C790" s="17">
        <v>5.79234217498188E-2</v>
      </c>
      <c r="D790" s="17">
        <v>7.08181763063577E-2</v>
      </c>
      <c r="E790" s="17">
        <v>4.5392758358962698E-2</v>
      </c>
      <c r="F790" s="17"/>
      <c r="G790" s="17">
        <v>0.121211901868855</v>
      </c>
      <c r="H790" s="17">
        <v>8.2985016084002799E-2</v>
      </c>
      <c r="I790" s="17">
        <v>0.10311898883045199</v>
      </c>
      <c r="J790" s="17">
        <v>2.0139757831601199E-2</v>
      </c>
      <c r="K790" s="17">
        <v>2.6566571763969801E-2</v>
      </c>
      <c r="L790" s="17">
        <v>0</v>
      </c>
      <c r="M790" s="17"/>
      <c r="N790" s="17">
        <v>7.6773553312406706E-2</v>
      </c>
      <c r="O790" s="17">
        <v>3.5977269094738501E-2</v>
      </c>
      <c r="P790" s="17">
        <v>6.23015061335895E-2</v>
      </c>
      <c r="Q790" s="17">
        <v>5.6471319916556802E-2</v>
      </c>
      <c r="R790" s="17"/>
      <c r="S790" s="17">
        <v>6.9740159011814407E-2</v>
      </c>
      <c r="T790" s="17">
        <v>2.91188579054001E-2</v>
      </c>
      <c r="U790" s="17">
        <v>3.6968301871628202E-2</v>
      </c>
      <c r="V790" s="17">
        <v>3.6023227554077199E-2</v>
      </c>
      <c r="W790" s="17">
        <v>0.15164420967435599</v>
      </c>
      <c r="X790" s="17">
        <v>8.1847202654000903E-2</v>
      </c>
      <c r="Y790" s="17">
        <v>1.94098619282046E-2</v>
      </c>
      <c r="Z790" s="17">
        <v>0</v>
      </c>
      <c r="AA790" s="17">
        <v>9.5742568788894797E-2</v>
      </c>
      <c r="AB790" s="17">
        <v>4.22580002336558E-2</v>
      </c>
      <c r="AC790" s="17"/>
      <c r="AD790" s="17">
        <v>0</v>
      </c>
      <c r="AE790" s="17">
        <v>8.1883906618338401E-2</v>
      </c>
      <c r="AF790" s="17">
        <v>5.2516519660532203E-2</v>
      </c>
      <c r="AG790" s="17">
        <v>2.8996956631085501E-2</v>
      </c>
      <c r="AH790" s="17"/>
      <c r="AI790" s="17">
        <v>0</v>
      </c>
      <c r="AJ790" s="17">
        <v>9.6440271145191894E-2</v>
      </c>
      <c r="AK790" s="17">
        <v>4.21477638753531E-2</v>
      </c>
      <c r="AL790" s="17"/>
      <c r="AM790" s="17">
        <v>4.2826632480251897E-2</v>
      </c>
      <c r="AN790" s="17">
        <v>5.13471518724768E-2</v>
      </c>
      <c r="AO790" s="17">
        <v>8.7101668322949397E-2</v>
      </c>
      <c r="AP790" s="17"/>
      <c r="AQ790" s="17">
        <v>6.0720466901600101E-2</v>
      </c>
      <c r="AR790" s="17">
        <v>2.6068123031577999E-2</v>
      </c>
      <c r="AS790" s="17">
        <v>8.5005629942304498E-2</v>
      </c>
      <c r="AT790" s="17">
        <v>0.117309648580165</v>
      </c>
      <c r="AU790" s="17">
        <v>0</v>
      </c>
    </row>
    <row r="791" spans="2:47" x14ac:dyDescent="0.3">
      <c r="B791" t="s">
        <v>304</v>
      </c>
      <c r="C791" s="17">
        <v>0.29786970085091902</v>
      </c>
      <c r="D791" s="17">
        <v>0.35939205171249999</v>
      </c>
      <c r="E791" s="17">
        <v>0.23817384333484701</v>
      </c>
      <c r="F791" s="17"/>
      <c r="G791" s="17">
        <v>0.24835879444321801</v>
      </c>
      <c r="H791" s="17">
        <v>0.36915677685178899</v>
      </c>
      <c r="I791" s="17">
        <v>0.36528292885857999</v>
      </c>
      <c r="J791" s="17">
        <v>0.28601423035086299</v>
      </c>
      <c r="K791" s="17">
        <v>0.176471247611524</v>
      </c>
      <c r="L791" s="17">
        <v>0.32922243438345999</v>
      </c>
      <c r="M791" s="17"/>
      <c r="N791" s="17">
        <v>0.38189301312978202</v>
      </c>
      <c r="O791" s="17">
        <v>0.29527640667492999</v>
      </c>
      <c r="P791" s="17">
        <v>0.21606463111659799</v>
      </c>
      <c r="Q791" s="17">
        <v>0.27988155968241402</v>
      </c>
      <c r="R791" s="17"/>
      <c r="S791" s="17">
        <v>0.42518558855531302</v>
      </c>
      <c r="T791" s="17">
        <v>0.35220723040196</v>
      </c>
      <c r="U791" s="17">
        <v>0.208542906419622</v>
      </c>
      <c r="V791" s="17">
        <v>0.32261880842174501</v>
      </c>
      <c r="W791" s="17">
        <v>0.242753539148618</v>
      </c>
      <c r="X791" s="17">
        <v>0.33620652998003298</v>
      </c>
      <c r="Y791" s="17">
        <v>0.218660466173004</v>
      </c>
      <c r="Z791" s="17">
        <v>0.21678538642974701</v>
      </c>
      <c r="AA791" s="17">
        <v>0.26033325226315002</v>
      </c>
      <c r="AB791" s="17">
        <v>0.16327773486025299</v>
      </c>
      <c r="AC791" s="17"/>
      <c r="AD791" s="17">
        <v>0.32992182013502502</v>
      </c>
      <c r="AE791" s="17">
        <v>0.34885281000983998</v>
      </c>
      <c r="AF791" s="17">
        <v>0.22884692419998301</v>
      </c>
      <c r="AG791" s="17">
        <v>0.23611185359006601</v>
      </c>
      <c r="AH791" s="17"/>
      <c r="AI791" s="17">
        <v>0.32306592021392999</v>
      </c>
      <c r="AJ791" s="17">
        <v>0.36709328347685599</v>
      </c>
      <c r="AK791" s="17">
        <v>0.245788520563376</v>
      </c>
      <c r="AL791" s="17"/>
      <c r="AM791" s="17">
        <v>0.35582330619774499</v>
      </c>
      <c r="AN791" s="17">
        <v>0.25660682240016602</v>
      </c>
      <c r="AO791" s="17">
        <v>0.31785537877279202</v>
      </c>
      <c r="AP791" s="17"/>
      <c r="AQ791" s="17">
        <v>0.257022917204902</v>
      </c>
      <c r="AR791" s="17">
        <v>0.25050430827333597</v>
      </c>
      <c r="AS791" s="17">
        <v>0.31380839013321699</v>
      </c>
      <c r="AT791" s="17">
        <v>0.468257377845745</v>
      </c>
      <c r="AU791" s="17">
        <v>0.537533739416311</v>
      </c>
    </row>
    <row r="792" spans="2:47" x14ac:dyDescent="0.3">
      <c r="B792" t="s">
        <v>305</v>
      </c>
      <c r="C792" s="17">
        <v>0.55018205563025702</v>
      </c>
      <c r="D792" s="17">
        <v>0.50567492120282198</v>
      </c>
      <c r="E792" s="17">
        <v>0.59239424221355697</v>
      </c>
      <c r="F792" s="17"/>
      <c r="G792" s="17">
        <v>0.50487439115558796</v>
      </c>
      <c r="H792" s="17">
        <v>0.44707866398808699</v>
      </c>
      <c r="I792" s="17">
        <v>0.40738492281641597</v>
      </c>
      <c r="J792" s="17">
        <v>0.62114664179021495</v>
      </c>
      <c r="K792" s="17">
        <v>0.70902359056373099</v>
      </c>
      <c r="L792" s="17">
        <v>0.61274972442362297</v>
      </c>
      <c r="M792" s="17"/>
      <c r="N792" s="17">
        <v>0.43750259386604201</v>
      </c>
      <c r="O792" s="17">
        <v>0.60004543308088598</v>
      </c>
      <c r="P792" s="17">
        <v>0.60377381920703899</v>
      </c>
      <c r="Q792" s="17">
        <v>0.57272287518822296</v>
      </c>
      <c r="R792" s="17"/>
      <c r="S792" s="17">
        <v>0.424222801136381</v>
      </c>
      <c r="T792" s="17">
        <v>0.501167926076871</v>
      </c>
      <c r="U792" s="17">
        <v>0.64965120018992795</v>
      </c>
      <c r="V792" s="17">
        <v>0.59670139019832402</v>
      </c>
      <c r="W792" s="17">
        <v>0.49284870771379002</v>
      </c>
      <c r="X792" s="17">
        <v>0.477971178098342</v>
      </c>
      <c r="Y792" s="17">
        <v>0.63797413862812802</v>
      </c>
      <c r="Z792" s="17">
        <v>0.66842187883468696</v>
      </c>
      <c r="AA792" s="17">
        <v>0.57887768469918399</v>
      </c>
      <c r="AB792" s="17">
        <v>0.68971871930224404</v>
      </c>
      <c r="AC792" s="17"/>
      <c r="AD792" s="17">
        <v>0.55197751924523797</v>
      </c>
      <c r="AE792" s="17">
        <v>0.50069000234139804</v>
      </c>
      <c r="AF792" s="17">
        <v>0.62046852998430602</v>
      </c>
      <c r="AG792" s="17">
        <v>0.61783823830946305</v>
      </c>
      <c r="AH792" s="17"/>
      <c r="AI792" s="17">
        <v>0.56085118664424705</v>
      </c>
      <c r="AJ792" s="17">
        <v>0.46972069295609697</v>
      </c>
      <c r="AK792" s="17">
        <v>0.61641443634759396</v>
      </c>
      <c r="AL792" s="17"/>
      <c r="AM792" s="17">
        <v>0.53468823250806596</v>
      </c>
      <c r="AN792" s="17">
        <v>0.60934526182022997</v>
      </c>
      <c r="AO792" s="17">
        <v>0.48008385828324301</v>
      </c>
      <c r="AP792" s="17"/>
      <c r="AQ792" s="17">
        <v>0.614348346430725</v>
      </c>
      <c r="AR792" s="17">
        <v>0.61760288353535797</v>
      </c>
      <c r="AS792" s="17">
        <v>0.48956732662767799</v>
      </c>
      <c r="AT792" s="17">
        <v>0.34493886723370598</v>
      </c>
      <c r="AU792" s="17">
        <v>0.39209641778446902</v>
      </c>
    </row>
    <row r="793" spans="2:47" x14ac:dyDescent="0.3">
      <c r="B793" t="s">
        <v>306</v>
      </c>
      <c r="C793" s="17">
        <v>6.3118597525470804E-2</v>
      </c>
      <c r="D793" s="17">
        <v>4.3404215679511297E-2</v>
      </c>
      <c r="E793" s="17">
        <v>8.2906523296811196E-2</v>
      </c>
      <c r="F793" s="17"/>
      <c r="G793" s="17">
        <v>9.5229785787123405E-2</v>
      </c>
      <c r="H793" s="17">
        <v>4.54199072827439E-2</v>
      </c>
      <c r="I793" s="17">
        <v>8.5987052681816695E-2</v>
      </c>
      <c r="J793" s="17">
        <v>6.1258442971910201E-2</v>
      </c>
      <c r="K793" s="17">
        <v>7.5606152666013504E-2</v>
      </c>
      <c r="L793" s="17">
        <v>2.0027387286642301E-2</v>
      </c>
      <c r="M793" s="17"/>
      <c r="N793" s="17">
        <v>5.3809172851866503E-2</v>
      </c>
      <c r="O793" s="17">
        <v>5.3565885952646997E-2</v>
      </c>
      <c r="P793" s="17">
        <v>9.0417844646195497E-2</v>
      </c>
      <c r="Q793" s="17">
        <v>6.2409596302685701E-2</v>
      </c>
      <c r="R793" s="17"/>
      <c r="S793" s="17">
        <v>6.8091269451634406E-2</v>
      </c>
      <c r="T793" s="17">
        <v>7.6042624012744295E-2</v>
      </c>
      <c r="U793" s="17">
        <v>0.10483759151882199</v>
      </c>
      <c r="V793" s="17">
        <v>3.0042324641643001E-2</v>
      </c>
      <c r="W793" s="17">
        <v>4.8232842668364501E-2</v>
      </c>
      <c r="X793" s="17">
        <v>7.2814076016439494E-2</v>
      </c>
      <c r="Y793" s="17">
        <v>5.8242795643887998E-2</v>
      </c>
      <c r="Z793" s="17">
        <v>0.11479273473556501</v>
      </c>
      <c r="AA793" s="17">
        <v>4.7627024502289901E-2</v>
      </c>
      <c r="AB793" s="17">
        <v>3.3226570602460002E-2</v>
      </c>
      <c r="AC793" s="17"/>
      <c r="AD793" s="17">
        <v>8.1330560028028895E-2</v>
      </c>
      <c r="AE793" s="17">
        <v>4.6379676812569E-2</v>
      </c>
      <c r="AF793" s="17">
        <v>6.03303282431858E-2</v>
      </c>
      <c r="AG793" s="17">
        <v>3.6614877905562601E-2</v>
      </c>
      <c r="AH793" s="17"/>
      <c r="AI793" s="17">
        <v>9.4375617298992798E-2</v>
      </c>
      <c r="AJ793" s="17">
        <v>4.4994189574792301E-2</v>
      </c>
      <c r="AK793" s="17">
        <v>5.3789930890263002E-2</v>
      </c>
      <c r="AL793" s="17"/>
      <c r="AM793" s="17">
        <v>4.0268903470532698E-2</v>
      </c>
      <c r="AN793" s="17">
        <v>6.7416033070191395E-2</v>
      </c>
      <c r="AO793" s="17">
        <v>7.9837235959554304E-2</v>
      </c>
      <c r="AP793" s="17"/>
      <c r="AQ793" s="17">
        <v>3.90037580988849E-2</v>
      </c>
      <c r="AR793" s="17">
        <v>9.1162846229167205E-2</v>
      </c>
      <c r="AS793" s="17">
        <v>5.2935310448092902E-2</v>
      </c>
      <c r="AT793" s="17">
        <v>6.9494106340384096E-2</v>
      </c>
      <c r="AU793" s="17">
        <v>7.0369842799219706E-2</v>
      </c>
    </row>
    <row r="794" spans="2:47" x14ac:dyDescent="0.3">
      <c r="B794" t="s">
        <v>307</v>
      </c>
      <c r="C794" s="17">
        <v>3.09062242435344E-2</v>
      </c>
      <c r="D794" s="17">
        <v>2.07106350988089E-2</v>
      </c>
      <c r="E794" s="17">
        <v>4.1132632795822299E-2</v>
      </c>
      <c r="F794" s="17"/>
      <c r="G794" s="17">
        <v>3.0325126745215699E-2</v>
      </c>
      <c r="H794" s="17">
        <v>5.5359635793377299E-2</v>
      </c>
      <c r="I794" s="17">
        <v>3.8226106812736298E-2</v>
      </c>
      <c r="J794" s="17">
        <v>1.14409270554104E-2</v>
      </c>
      <c r="K794" s="17">
        <v>1.2332437394762001E-2</v>
      </c>
      <c r="L794" s="17">
        <v>3.8000453906274198E-2</v>
      </c>
      <c r="M794" s="17"/>
      <c r="N794" s="17">
        <v>5.00216668399023E-2</v>
      </c>
      <c r="O794" s="17">
        <v>1.51350051967995E-2</v>
      </c>
      <c r="P794" s="17">
        <v>2.7442198896577501E-2</v>
      </c>
      <c r="Q794" s="17">
        <v>2.85146489101205E-2</v>
      </c>
      <c r="R794" s="17"/>
      <c r="S794" s="17">
        <v>1.27601818448568E-2</v>
      </c>
      <c r="T794" s="17">
        <v>4.1463361603025002E-2</v>
      </c>
      <c r="U794" s="17">
        <v>0</v>
      </c>
      <c r="V794" s="17">
        <v>1.4614249184210599E-2</v>
      </c>
      <c r="W794" s="17">
        <v>6.4520700794872293E-2</v>
      </c>
      <c r="X794" s="17">
        <v>3.1161013251183901E-2</v>
      </c>
      <c r="Y794" s="17">
        <v>6.5712737626775403E-2</v>
      </c>
      <c r="Z794" s="17">
        <v>0</v>
      </c>
      <c r="AA794" s="17">
        <v>1.74194697464807E-2</v>
      </c>
      <c r="AB794" s="17">
        <v>7.1518975001387305E-2</v>
      </c>
      <c r="AC794" s="17"/>
      <c r="AD794" s="17">
        <v>3.6770100591708002E-2</v>
      </c>
      <c r="AE794" s="17">
        <v>2.21936042178544E-2</v>
      </c>
      <c r="AF794" s="17">
        <v>3.7837697911993498E-2</v>
      </c>
      <c r="AG794" s="17">
        <v>8.0438073563822807E-2</v>
      </c>
      <c r="AH794" s="17"/>
      <c r="AI794" s="17">
        <v>2.1707275842830599E-2</v>
      </c>
      <c r="AJ794" s="17">
        <v>2.1751562847062499E-2</v>
      </c>
      <c r="AK794" s="17">
        <v>4.1859348323413502E-2</v>
      </c>
      <c r="AL794" s="17"/>
      <c r="AM794" s="17">
        <v>2.6392925343404601E-2</v>
      </c>
      <c r="AN794" s="17">
        <v>1.52847308369358E-2</v>
      </c>
      <c r="AO794" s="17">
        <v>3.5121858661460899E-2</v>
      </c>
      <c r="AP794" s="17"/>
      <c r="AQ794" s="17">
        <v>2.89045113638874E-2</v>
      </c>
      <c r="AR794" s="17">
        <v>1.46618389305608E-2</v>
      </c>
      <c r="AS794" s="17">
        <v>5.8683342848708499E-2</v>
      </c>
      <c r="AT794" s="17">
        <v>0</v>
      </c>
      <c r="AU794" s="17">
        <v>0</v>
      </c>
    </row>
    <row r="795" spans="2:47" x14ac:dyDescent="0.3">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c r="AN795" s="17"/>
      <c r="AO795" s="17"/>
      <c r="AP795" s="17"/>
      <c r="AQ795" s="17"/>
      <c r="AR795" s="17"/>
      <c r="AS795" s="17"/>
      <c r="AT795" s="17"/>
      <c r="AU795" s="17"/>
    </row>
    <row r="796" spans="2:47" x14ac:dyDescent="0.3">
      <c r="B796" s="6" t="s">
        <v>338</v>
      </c>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row>
    <row r="797" spans="2:47" x14ac:dyDescent="0.3">
      <c r="B797" s="24" t="s">
        <v>175</v>
      </c>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row>
    <row r="798" spans="2:47" x14ac:dyDescent="0.3">
      <c r="B798" t="s">
        <v>334</v>
      </c>
      <c r="C798" s="17">
        <v>0.105342172525849</v>
      </c>
      <c r="D798" s="17">
        <v>0.109759428604533</v>
      </c>
      <c r="E798" s="17">
        <v>0.101526600359123</v>
      </c>
      <c r="F798" s="17"/>
      <c r="G798" s="17">
        <v>0.274179176322146</v>
      </c>
      <c r="H798" s="17">
        <v>0.14465978432681001</v>
      </c>
      <c r="I798" s="17">
        <v>0.11394155265947201</v>
      </c>
      <c r="J798" s="17">
        <v>0.100206647141016</v>
      </c>
      <c r="K798" s="17">
        <v>2.3341514468369601E-2</v>
      </c>
      <c r="L798" s="17">
        <v>2.4753997233535899E-2</v>
      </c>
      <c r="M798" s="17"/>
      <c r="N798" s="17">
        <v>0.11410892515077201</v>
      </c>
      <c r="O798" s="17">
        <v>9.5825268170656105E-2</v>
      </c>
      <c r="P798" s="17">
        <v>0.152062329887097</v>
      </c>
      <c r="Q798" s="17">
        <v>6.9370372333228097E-2</v>
      </c>
      <c r="R798" s="17"/>
      <c r="S798" s="17">
        <v>0.15534259390799601</v>
      </c>
      <c r="T798" s="17">
        <v>7.1384059862632201E-2</v>
      </c>
      <c r="U798" s="17">
        <v>9.5419870798506806E-2</v>
      </c>
      <c r="V798" s="17">
        <v>0.11133390474954701</v>
      </c>
      <c r="W798" s="17">
        <v>6.4241800850657393E-2</v>
      </c>
      <c r="X798" s="17">
        <v>9.0879833329454707E-2</v>
      </c>
      <c r="Y798" s="17">
        <v>0.103578605092759</v>
      </c>
      <c r="Z798" s="17">
        <v>0.13950338789178199</v>
      </c>
      <c r="AA798" s="17">
        <v>0.155466951580397</v>
      </c>
      <c r="AB798" s="17">
        <v>0</v>
      </c>
      <c r="AC798" s="17"/>
      <c r="AD798" s="17">
        <v>8.6625714675813495E-2</v>
      </c>
      <c r="AE798" s="17">
        <v>0.146975383101659</v>
      </c>
      <c r="AF798" s="17">
        <v>6.0979797882445702E-2</v>
      </c>
      <c r="AG798" s="17">
        <v>0.10780632002779</v>
      </c>
      <c r="AH798" s="17"/>
      <c r="AI798" s="17">
        <v>5.2415082600193799E-2</v>
      </c>
      <c r="AJ798" s="17">
        <v>0.165636710248978</v>
      </c>
      <c r="AK798" s="17">
        <v>6.5265297411941106E-2</v>
      </c>
      <c r="AL798" s="17"/>
      <c r="AM798" s="17">
        <v>0.12912666721466001</v>
      </c>
      <c r="AN798" s="17">
        <v>7.8015904803380304E-2</v>
      </c>
      <c r="AO798" s="17">
        <v>0.13348359054730899</v>
      </c>
      <c r="AP798" s="17"/>
      <c r="AQ798" s="17">
        <v>8.8788055177825495E-2</v>
      </c>
      <c r="AR798" s="17">
        <v>4.6248894198122802E-2</v>
      </c>
      <c r="AS798" s="17">
        <v>0.13947969491603501</v>
      </c>
      <c r="AT798" s="17">
        <v>0.247260782583305</v>
      </c>
      <c r="AU798" s="17">
        <v>0.20942279567410099</v>
      </c>
    </row>
    <row r="799" spans="2:47" x14ac:dyDescent="0.3">
      <c r="B799" t="s">
        <v>335</v>
      </c>
      <c r="C799" s="17">
        <v>0.31401750912610799</v>
      </c>
      <c r="D799" s="17">
        <v>0.33178200911167999</v>
      </c>
      <c r="E799" s="17">
        <v>0.29823239210165797</v>
      </c>
      <c r="F799" s="17"/>
      <c r="G799" s="17">
        <v>0.334100411164792</v>
      </c>
      <c r="H799" s="17">
        <v>0.4795832718477</v>
      </c>
      <c r="I799" s="17">
        <v>0.38646622841621697</v>
      </c>
      <c r="J799" s="17">
        <v>0.244567450341694</v>
      </c>
      <c r="K799" s="17">
        <v>0.21520545863315901</v>
      </c>
      <c r="L799" s="17">
        <v>0.25402562769279102</v>
      </c>
      <c r="M799" s="17"/>
      <c r="N799" s="17">
        <v>0.41488443501359301</v>
      </c>
      <c r="O799" s="17">
        <v>0.33547322378036698</v>
      </c>
      <c r="P799" s="17">
        <v>0.21630482560632899</v>
      </c>
      <c r="Q799" s="17">
        <v>0.29118979944067402</v>
      </c>
      <c r="R799" s="17"/>
      <c r="S799" s="17">
        <v>0.42736025588504001</v>
      </c>
      <c r="T799" s="17">
        <v>0.246008081437433</v>
      </c>
      <c r="U799" s="17">
        <v>0.21061098096936401</v>
      </c>
      <c r="V799" s="17">
        <v>0.362887634542988</v>
      </c>
      <c r="W799" s="17">
        <v>0.2882673894669</v>
      </c>
      <c r="X799" s="17">
        <v>0.33230393098288802</v>
      </c>
      <c r="Y799" s="17">
        <v>0.379528408966886</v>
      </c>
      <c r="Z799" s="17">
        <v>0.220504543850437</v>
      </c>
      <c r="AA799" s="17">
        <v>0.32993773407639299</v>
      </c>
      <c r="AB799" s="17">
        <v>0.16720228515345301</v>
      </c>
      <c r="AC799" s="17"/>
      <c r="AD799" s="17">
        <v>0.28244440514082297</v>
      </c>
      <c r="AE799" s="17">
        <v>0.347762350953504</v>
      </c>
      <c r="AF799" s="17">
        <v>0.29367785621874298</v>
      </c>
      <c r="AG799" s="17">
        <v>0.24856511723968799</v>
      </c>
      <c r="AH799" s="17"/>
      <c r="AI799" s="17">
        <v>0.330288990896072</v>
      </c>
      <c r="AJ799" s="17">
        <v>0.40829338867312098</v>
      </c>
      <c r="AK799" s="17">
        <v>0.23141213944862399</v>
      </c>
      <c r="AL799" s="17"/>
      <c r="AM799" s="17">
        <v>0.35507397020009002</v>
      </c>
      <c r="AN799" s="17">
        <v>0.28333035325280698</v>
      </c>
      <c r="AO799" s="17">
        <v>0.33151929971916599</v>
      </c>
      <c r="AP799" s="17"/>
      <c r="AQ799" s="17">
        <v>0.33307585333825401</v>
      </c>
      <c r="AR799" s="17">
        <v>0.334445361658602</v>
      </c>
      <c r="AS799" s="17">
        <v>0.28477507617258002</v>
      </c>
      <c r="AT799" s="17">
        <v>0.34865715238987399</v>
      </c>
      <c r="AU799" s="17">
        <v>0.32737612263575</v>
      </c>
    </row>
    <row r="800" spans="2:47" x14ac:dyDescent="0.3">
      <c r="B800" t="s">
        <v>336</v>
      </c>
      <c r="C800" s="17">
        <v>0.273766404856227</v>
      </c>
      <c r="D800" s="17">
        <v>0.25965142631730498</v>
      </c>
      <c r="E800" s="17">
        <v>0.28841054089672902</v>
      </c>
      <c r="F800" s="17"/>
      <c r="G800" s="17">
        <v>0.22390355316584801</v>
      </c>
      <c r="H800" s="17">
        <v>0.23446317690591201</v>
      </c>
      <c r="I800" s="17">
        <v>0.20771136839670601</v>
      </c>
      <c r="J800" s="17">
        <v>0.337503764309596</v>
      </c>
      <c r="K800" s="17">
        <v>0.300746398809765</v>
      </c>
      <c r="L800" s="17">
        <v>0.31088592148034699</v>
      </c>
      <c r="M800" s="17"/>
      <c r="N800" s="17">
        <v>0.21755858707655101</v>
      </c>
      <c r="O800" s="17">
        <v>0.28453864296049602</v>
      </c>
      <c r="P800" s="17">
        <v>0.260204476115108</v>
      </c>
      <c r="Q800" s="17">
        <v>0.31798580491678302</v>
      </c>
      <c r="R800" s="17"/>
      <c r="S800" s="17">
        <v>0.216902632208956</v>
      </c>
      <c r="T800" s="17">
        <v>0.33534884954209099</v>
      </c>
      <c r="U800" s="17">
        <v>0.30287781039172801</v>
      </c>
      <c r="V800" s="17">
        <v>0.20926814091904</v>
      </c>
      <c r="W800" s="17">
        <v>0.25928503180106899</v>
      </c>
      <c r="X800" s="17">
        <v>0.23551549850796399</v>
      </c>
      <c r="Y800" s="17">
        <v>0.224245766205354</v>
      </c>
      <c r="Z800" s="17">
        <v>0.31749982091567402</v>
      </c>
      <c r="AA800" s="17">
        <v>0.30052476825437802</v>
      </c>
      <c r="AB800" s="17">
        <v>0.39761302910388402</v>
      </c>
      <c r="AC800" s="17"/>
      <c r="AD800" s="17">
        <v>0.22950157049105199</v>
      </c>
      <c r="AE800" s="17">
        <v>0.30434603247550901</v>
      </c>
      <c r="AF800" s="17">
        <v>0.26832993377794201</v>
      </c>
      <c r="AG800" s="17">
        <v>0.26584722441313102</v>
      </c>
      <c r="AH800" s="17"/>
      <c r="AI800" s="17">
        <v>0.25764771409482901</v>
      </c>
      <c r="AJ800" s="17">
        <v>0.25268477608805701</v>
      </c>
      <c r="AK800" s="17">
        <v>0.31376596556844299</v>
      </c>
      <c r="AL800" s="17"/>
      <c r="AM800" s="17">
        <v>0.26508874105907898</v>
      </c>
      <c r="AN800" s="17">
        <v>0.30891732582076498</v>
      </c>
      <c r="AO800" s="17">
        <v>0.243272529150622</v>
      </c>
      <c r="AP800" s="17"/>
      <c r="AQ800" s="17">
        <v>0.24823105890046901</v>
      </c>
      <c r="AR800" s="17">
        <v>0.29979354664177699</v>
      </c>
      <c r="AS800" s="17">
        <v>0.30146450640671202</v>
      </c>
      <c r="AT800" s="17">
        <v>0.22319850393538901</v>
      </c>
      <c r="AU800" s="17">
        <v>0.26861667868087802</v>
      </c>
    </row>
    <row r="801" spans="2:47" x14ac:dyDescent="0.3">
      <c r="B801" t="s">
        <v>337</v>
      </c>
      <c r="C801" s="17">
        <v>0.20726519190578899</v>
      </c>
      <c r="D801" s="17">
        <v>0.22749293723623201</v>
      </c>
      <c r="E801" s="17">
        <v>0.184670753037736</v>
      </c>
      <c r="F801" s="17"/>
      <c r="G801" s="17">
        <v>9.4997731629414703E-2</v>
      </c>
      <c r="H801" s="17">
        <v>0.114319182782339</v>
      </c>
      <c r="I801" s="17">
        <v>0.17882228849231099</v>
      </c>
      <c r="J801" s="17">
        <v>0.150293191181364</v>
      </c>
      <c r="K801" s="17">
        <v>0.317367565119131</v>
      </c>
      <c r="L801" s="17">
        <v>0.336788365951597</v>
      </c>
      <c r="M801" s="17"/>
      <c r="N801" s="17">
        <v>0.19391948145184201</v>
      </c>
      <c r="O801" s="17">
        <v>0.18043793440195599</v>
      </c>
      <c r="P801" s="17">
        <v>0.26226767633982001</v>
      </c>
      <c r="Q801" s="17">
        <v>0.198505216970915</v>
      </c>
      <c r="R801" s="17"/>
      <c r="S801" s="17">
        <v>0.148379469891364</v>
      </c>
      <c r="T801" s="17">
        <v>0.18979888383365701</v>
      </c>
      <c r="U801" s="17">
        <v>0.243009637352609</v>
      </c>
      <c r="V801" s="17">
        <v>0.24386767481496299</v>
      </c>
      <c r="W801" s="17">
        <v>0.25374335144722898</v>
      </c>
      <c r="X801" s="17">
        <v>0.241246252501641</v>
      </c>
      <c r="Y801" s="17">
        <v>0.236947554284136</v>
      </c>
      <c r="Z801" s="17">
        <v>0.220534528081056</v>
      </c>
      <c r="AA801" s="17">
        <v>0.149720669109315</v>
      </c>
      <c r="AB801" s="17">
        <v>0.26886130812111703</v>
      </c>
      <c r="AC801" s="17"/>
      <c r="AD801" s="17">
        <v>0.30929167498024701</v>
      </c>
      <c r="AE801" s="17">
        <v>0.14502880393142201</v>
      </c>
      <c r="AF801" s="17">
        <v>0.33721281537905401</v>
      </c>
      <c r="AG801" s="17">
        <v>0.12258870200954</v>
      </c>
      <c r="AH801" s="17"/>
      <c r="AI801" s="17">
        <v>0.28123913464606998</v>
      </c>
      <c r="AJ801" s="17">
        <v>0.13845689136373701</v>
      </c>
      <c r="AK801" s="17">
        <v>0.32075960512959401</v>
      </c>
      <c r="AL801" s="17"/>
      <c r="AM801" s="17">
        <v>0.17551068157952299</v>
      </c>
      <c r="AN801" s="17">
        <v>0.21106266452591799</v>
      </c>
      <c r="AO801" s="17">
        <v>0.25476531804699798</v>
      </c>
      <c r="AP801" s="17"/>
      <c r="AQ801" s="17">
        <v>0.20079020796059299</v>
      </c>
      <c r="AR801" s="17">
        <v>0.19792504666760899</v>
      </c>
      <c r="AS801" s="17">
        <v>0.21365779688396899</v>
      </c>
      <c r="AT801" s="17">
        <v>0.14653000367622099</v>
      </c>
      <c r="AU801" s="17">
        <v>0.19458440300927199</v>
      </c>
    </row>
    <row r="802" spans="2:47" x14ac:dyDescent="0.3">
      <c r="B802" t="s">
        <v>173</v>
      </c>
      <c r="C802" s="17">
        <v>9.9608721586026794E-2</v>
      </c>
      <c r="D802" s="17">
        <v>7.1314198730250397E-2</v>
      </c>
      <c r="E802" s="17">
        <v>0.12715971360475301</v>
      </c>
      <c r="F802" s="17"/>
      <c r="G802" s="17">
        <v>7.2819127717798998E-2</v>
      </c>
      <c r="H802" s="17">
        <v>2.6974584137238401E-2</v>
      </c>
      <c r="I802" s="17">
        <v>0.11305856203529401</v>
      </c>
      <c r="J802" s="17">
        <v>0.16742894702632899</v>
      </c>
      <c r="K802" s="17">
        <v>0.14333906296957599</v>
      </c>
      <c r="L802" s="17">
        <v>7.3546087641729402E-2</v>
      </c>
      <c r="M802" s="17"/>
      <c r="N802" s="17">
        <v>5.9528571307241603E-2</v>
      </c>
      <c r="O802" s="17">
        <v>0.103724930686524</v>
      </c>
      <c r="P802" s="17">
        <v>0.109160692051646</v>
      </c>
      <c r="Q802" s="17">
        <v>0.1229488063384</v>
      </c>
      <c r="R802" s="17"/>
      <c r="S802" s="17">
        <v>5.2015048106644202E-2</v>
      </c>
      <c r="T802" s="17">
        <v>0.15746012532418599</v>
      </c>
      <c r="U802" s="17">
        <v>0.14808170048779201</v>
      </c>
      <c r="V802" s="17">
        <v>7.26426449734624E-2</v>
      </c>
      <c r="W802" s="17">
        <v>0.13446242643414499</v>
      </c>
      <c r="X802" s="17">
        <v>0.100054484678052</v>
      </c>
      <c r="Y802" s="17">
        <v>5.5699665450864598E-2</v>
      </c>
      <c r="Z802" s="17">
        <v>0.101957719261051</v>
      </c>
      <c r="AA802" s="17">
        <v>6.4349876979516302E-2</v>
      </c>
      <c r="AB802" s="17">
        <v>0.166323377621546</v>
      </c>
      <c r="AC802" s="17"/>
      <c r="AD802" s="17">
        <v>9.2136634712064305E-2</v>
      </c>
      <c r="AE802" s="17">
        <v>5.5887429537906402E-2</v>
      </c>
      <c r="AF802" s="17">
        <v>3.9799596741815498E-2</v>
      </c>
      <c r="AG802" s="17">
        <v>0.25519263630985201</v>
      </c>
      <c r="AH802" s="17"/>
      <c r="AI802" s="17">
        <v>7.8409077762834803E-2</v>
      </c>
      <c r="AJ802" s="17">
        <v>3.4928233626106399E-2</v>
      </c>
      <c r="AK802" s="17">
        <v>6.8796992441398294E-2</v>
      </c>
      <c r="AL802" s="17"/>
      <c r="AM802" s="17">
        <v>7.5199939946648101E-2</v>
      </c>
      <c r="AN802" s="17">
        <v>0.11867375159712901</v>
      </c>
      <c r="AO802" s="17">
        <v>3.6959262535905799E-2</v>
      </c>
      <c r="AP802" s="17"/>
      <c r="AQ802" s="17">
        <v>0.129114824622859</v>
      </c>
      <c r="AR802" s="17">
        <v>0.12158715083389</v>
      </c>
      <c r="AS802" s="17">
        <v>6.0622925620703899E-2</v>
      </c>
      <c r="AT802" s="17">
        <v>3.4353557415211199E-2</v>
      </c>
      <c r="AU802" s="17">
        <v>0</v>
      </c>
    </row>
    <row r="803" spans="2:47" x14ac:dyDescent="0.3">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row>
    <row r="804" spans="2:47" x14ac:dyDescent="0.3">
      <c r="B804" s="6" t="s">
        <v>339</v>
      </c>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row>
    <row r="805" spans="2:47" x14ac:dyDescent="0.3">
      <c r="B805" s="24" t="s">
        <v>175</v>
      </c>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row>
    <row r="806" spans="2:47" x14ac:dyDescent="0.3">
      <c r="B806" t="s">
        <v>334</v>
      </c>
      <c r="C806" s="17">
        <v>6.3843875778601594E-2</v>
      </c>
      <c r="D806" s="17">
        <v>6.9430950658173202E-2</v>
      </c>
      <c r="E806" s="17">
        <v>5.83574740790389E-2</v>
      </c>
      <c r="F806" s="17"/>
      <c r="G806" s="17">
        <v>8.90297796359453E-2</v>
      </c>
      <c r="H806" s="17">
        <v>0.12171104930009401</v>
      </c>
      <c r="I806" s="17">
        <v>9.2375985597241306E-2</v>
      </c>
      <c r="J806" s="17">
        <v>3.3654201239147502E-2</v>
      </c>
      <c r="K806" s="17">
        <v>2.7118998255156301E-2</v>
      </c>
      <c r="L806" s="17">
        <v>1.72643267108403E-2</v>
      </c>
      <c r="M806" s="17"/>
      <c r="N806" s="17">
        <v>9.7296239978849397E-2</v>
      </c>
      <c r="O806" s="17">
        <v>4.4998562966400597E-2</v>
      </c>
      <c r="P806" s="17">
        <v>4.9036555506076301E-2</v>
      </c>
      <c r="Q806" s="17">
        <v>5.8720000240469798E-2</v>
      </c>
      <c r="R806" s="17"/>
      <c r="S806" s="17">
        <v>0.103030955669234</v>
      </c>
      <c r="T806" s="17">
        <v>8.2196394163088396E-2</v>
      </c>
      <c r="U806" s="17">
        <v>1.7695390857836401E-2</v>
      </c>
      <c r="V806" s="17">
        <v>0</v>
      </c>
      <c r="W806" s="17">
        <v>0.104603999831602</v>
      </c>
      <c r="X806" s="17">
        <v>4.26140965308082E-2</v>
      </c>
      <c r="Y806" s="17">
        <v>9.6790877743648696E-2</v>
      </c>
      <c r="Z806" s="17">
        <v>8.4442237600108494E-2</v>
      </c>
      <c r="AA806" s="17">
        <v>7.4789752705158197E-2</v>
      </c>
      <c r="AB806" s="17">
        <v>0</v>
      </c>
      <c r="AC806" s="17"/>
      <c r="AD806" s="17">
        <v>3.05915334274789E-2</v>
      </c>
      <c r="AE806" s="17">
        <v>0.105312120460179</v>
      </c>
      <c r="AF806" s="17">
        <v>3.37018118357921E-2</v>
      </c>
      <c r="AG806" s="17">
        <v>0</v>
      </c>
      <c r="AH806" s="17"/>
      <c r="AI806" s="17">
        <v>4.8894057502038901E-2</v>
      </c>
      <c r="AJ806" s="17">
        <v>0.118348427484848</v>
      </c>
      <c r="AK806" s="17">
        <v>5.0374126760447599E-2</v>
      </c>
      <c r="AL806" s="17"/>
      <c r="AM806" s="17">
        <v>6.37705098768757E-2</v>
      </c>
      <c r="AN806" s="17">
        <v>4.4893712882544297E-2</v>
      </c>
      <c r="AO806" s="17">
        <v>8.6649715657283702E-2</v>
      </c>
      <c r="AP806" s="17"/>
      <c r="AQ806" s="17">
        <v>5.6618092373590598E-2</v>
      </c>
      <c r="AR806" s="17">
        <v>4.7445056635537899E-2</v>
      </c>
      <c r="AS806" s="17">
        <v>7.5299388320553898E-2</v>
      </c>
      <c r="AT806" s="17">
        <v>0.100561246072191</v>
      </c>
      <c r="AU806" s="17">
        <v>0.22890431958354199</v>
      </c>
    </row>
    <row r="807" spans="2:47" x14ac:dyDescent="0.3">
      <c r="B807" t="s">
        <v>335</v>
      </c>
      <c r="C807" s="17">
        <v>0.20761357671146499</v>
      </c>
      <c r="D807" s="17">
        <v>0.24837101430707101</v>
      </c>
      <c r="E807" s="17">
        <v>0.16759054503312501</v>
      </c>
      <c r="F807" s="17"/>
      <c r="G807" s="17">
        <v>0.36139967370211601</v>
      </c>
      <c r="H807" s="17">
        <v>0.39368607712429599</v>
      </c>
      <c r="I807" s="17">
        <v>0.24699565407589399</v>
      </c>
      <c r="J807" s="17">
        <v>0.13735912466729899</v>
      </c>
      <c r="K807" s="17">
        <v>5.4175193020986299E-2</v>
      </c>
      <c r="L807" s="17">
        <v>5.64449983563673E-2</v>
      </c>
      <c r="M807" s="17"/>
      <c r="N807" s="17">
        <v>0.32286907850882801</v>
      </c>
      <c r="O807" s="17">
        <v>0.18410690898878401</v>
      </c>
      <c r="P807" s="17">
        <v>0.18580360237460899</v>
      </c>
      <c r="Q807" s="17">
        <v>0.105940762455425</v>
      </c>
      <c r="R807" s="17"/>
      <c r="S807" s="17">
        <v>0.28162329681021098</v>
      </c>
      <c r="T807" s="17">
        <v>0.19159620182088999</v>
      </c>
      <c r="U807" s="17">
        <v>0.20579356252313999</v>
      </c>
      <c r="V807" s="17">
        <v>0.182644755970575</v>
      </c>
      <c r="W807" s="17">
        <v>0.317932427476734</v>
      </c>
      <c r="X807" s="17">
        <v>0.217485797918058</v>
      </c>
      <c r="Y807" s="17">
        <v>0.159291638522496</v>
      </c>
      <c r="Z807" s="17">
        <v>0.27322769270248698</v>
      </c>
      <c r="AA807" s="17">
        <v>0.15981179923903299</v>
      </c>
      <c r="AB807" s="17">
        <v>0</v>
      </c>
      <c r="AC807" s="17"/>
      <c r="AD807" s="17">
        <v>0.15170332704949799</v>
      </c>
      <c r="AE807" s="17">
        <v>0.25888135324408901</v>
      </c>
      <c r="AF807" s="17">
        <v>0.125022771641361</v>
      </c>
      <c r="AG807" s="17">
        <v>0.17550403528938999</v>
      </c>
      <c r="AH807" s="17"/>
      <c r="AI807" s="17">
        <v>0.16244571744744099</v>
      </c>
      <c r="AJ807" s="17">
        <v>0.31289384519562502</v>
      </c>
      <c r="AK807" s="17">
        <v>0.13308439411810799</v>
      </c>
      <c r="AL807" s="17"/>
      <c r="AM807" s="17">
        <v>0.26897191923866498</v>
      </c>
      <c r="AN807" s="17">
        <v>0.192844410932514</v>
      </c>
      <c r="AO807" s="17">
        <v>0.217581714894271</v>
      </c>
      <c r="AP807" s="17"/>
      <c r="AQ807" s="17">
        <v>0.119923428021942</v>
      </c>
      <c r="AR807" s="17">
        <v>0.18599896442075101</v>
      </c>
      <c r="AS807" s="17">
        <v>0.30298213603530899</v>
      </c>
      <c r="AT807" s="17">
        <v>0.295693297292761</v>
      </c>
      <c r="AU807" s="17">
        <v>0.40938460346012101</v>
      </c>
    </row>
    <row r="808" spans="2:47" x14ac:dyDescent="0.3">
      <c r="B808" t="s">
        <v>336</v>
      </c>
      <c r="C808" s="17">
        <v>0.27953512142850601</v>
      </c>
      <c r="D808" s="17">
        <v>0.30051597372017902</v>
      </c>
      <c r="E808" s="17">
        <v>0.25893232190416199</v>
      </c>
      <c r="F808" s="17"/>
      <c r="G808" s="17">
        <v>0.34885859916323397</v>
      </c>
      <c r="H808" s="17">
        <v>0.19253953592013401</v>
      </c>
      <c r="I808" s="17">
        <v>0.23637787576591601</v>
      </c>
      <c r="J808" s="17">
        <v>0.34716210627386401</v>
      </c>
      <c r="K808" s="17">
        <v>0.22813955556881699</v>
      </c>
      <c r="L808" s="17">
        <v>0.32847103393805499</v>
      </c>
      <c r="M808" s="17"/>
      <c r="N808" s="17">
        <v>0.26600452427976001</v>
      </c>
      <c r="O808" s="17">
        <v>0.33112148304785699</v>
      </c>
      <c r="P808" s="17">
        <v>0.249589963185983</v>
      </c>
      <c r="Q808" s="17">
        <v>0.27106633015338899</v>
      </c>
      <c r="R808" s="17"/>
      <c r="S808" s="17">
        <v>0.28588095842926903</v>
      </c>
      <c r="T808" s="17">
        <v>0.31036881570733199</v>
      </c>
      <c r="U808" s="17">
        <v>0.30335974470182903</v>
      </c>
      <c r="V808" s="17">
        <v>0.33568785122171202</v>
      </c>
      <c r="W808" s="17">
        <v>0.19209513777991</v>
      </c>
      <c r="X808" s="17">
        <v>0.30075553455624598</v>
      </c>
      <c r="Y808" s="17">
        <v>0.25324001308292898</v>
      </c>
      <c r="Z808" s="17">
        <v>0.21578214883242799</v>
      </c>
      <c r="AA808" s="17">
        <v>0.21760701959147499</v>
      </c>
      <c r="AB808" s="17">
        <v>0.320257116230238</v>
      </c>
      <c r="AC808" s="17"/>
      <c r="AD808" s="17">
        <v>0.29831950019854497</v>
      </c>
      <c r="AE808" s="17">
        <v>0.34027136636495697</v>
      </c>
      <c r="AF808" s="17">
        <v>0.169951803773111</v>
      </c>
      <c r="AG808" s="17">
        <v>0.19748980706261099</v>
      </c>
      <c r="AH808" s="17"/>
      <c r="AI808" s="17">
        <v>0.31612205724089198</v>
      </c>
      <c r="AJ808" s="17">
        <v>0.29821909754658199</v>
      </c>
      <c r="AK808" s="17">
        <v>0.21369797282215</v>
      </c>
      <c r="AL808" s="17"/>
      <c r="AM808" s="17">
        <v>0.37135978464386998</v>
      </c>
      <c r="AN808" s="17">
        <v>0.242245345173497</v>
      </c>
      <c r="AO808" s="17">
        <v>0.28469700657153602</v>
      </c>
      <c r="AP808" s="17"/>
      <c r="AQ808" s="17">
        <v>0.27944540806739798</v>
      </c>
      <c r="AR808" s="17">
        <v>0.36805905829787799</v>
      </c>
      <c r="AS808" s="17">
        <v>0.20398675770977701</v>
      </c>
      <c r="AT808" s="17">
        <v>0.30678795301878098</v>
      </c>
      <c r="AU808" s="17">
        <v>0.16829719436333701</v>
      </c>
    </row>
    <row r="809" spans="2:47" x14ac:dyDescent="0.3">
      <c r="B809" t="s">
        <v>337</v>
      </c>
      <c r="C809" s="17">
        <v>0.34390158944535998</v>
      </c>
      <c r="D809" s="17">
        <v>0.30890704088723703</v>
      </c>
      <c r="E809" s="17">
        <v>0.37826557325139698</v>
      </c>
      <c r="F809" s="17"/>
      <c r="G809" s="17">
        <v>0.152689584133751</v>
      </c>
      <c r="H809" s="17">
        <v>0.20734862725476599</v>
      </c>
      <c r="I809" s="17">
        <v>0.26735904269960298</v>
      </c>
      <c r="J809" s="17">
        <v>0.36899929902606199</v>
      </c>
      <c r="K809" s="17">
        <v>0.55554598736765304</v>
      </c>
      <c r="L809" s="17">
        <v>0.507353036105329</v>
      </c>
      <c r="M809" s="17"/>
      <c r="N809" s="17">
        <v>0.26969528574856699</v>
      </c>
      <c r="O809" s="17">
        <v>0.34944441520254099</v>
      </c>
      <c r="P809" s="17">
        <v>0.40991880269265002</v>
      </c>
      <c r="Q809" s="17">
        <v>0.35041032377936498</v>
      </c>
      <c r="R809" s="17"/>
      <c r="S809" s="17">
        <v>0.22541942375700899</v>
      </c>
      <c r="T809" s="17">
        <v>0.316326281967862</v>
      </c>
      <c r="U809" s="17">
        <v>0.41444671045317</v>
      </c>
      <c r="V809" s="17">
        <v>0.40997005241255802</v>
      </c>
      <c r="W809" s="17">
        <v>0.27018526915701901</v>
      </c>
      <c r="X809" s="17">
        <v>0.35883990908367402</v>
      </c>
      <c r="Y809" s="17">
        <v>0.38375267728746698</v>
      </c>
      <c r="Z809" s="17">
        <v>0.353897042122154</v>
      </c>
      <c r="AA809" s="17">
        <v>0.33224231562531298</v>
      </c>
      <c r="AB809" s="17">
        <v>0.53375236722056796</v>
      </c>
      <c r="AC809" s="17"/>
      <c r="AD809" s="17">
        <v>0.41091388199532303</v>
      </c>
      <c r="AE809" s="17">
        <v>0.22010626517482801</v>
      </c>
      <c r="AF809" s="17">
        <v>0.62918938887755504</v>
      </c>
      <c r="AG809" s="17">
        <v>0.36549047773627202</v>
      </c>
      <c r="AH809" s="17"/>
      <c r="AI809" s="17">
        <v>0.36895853220902503</v>
      </c>
      <c r="AJ809" s="17">
        <v>0.19327268251562901</v>
      </c>
      <c r="AK809" s="17">
        <v>0.54170358559478204</v>
      </c>
      <c r="AL809" s="17"/>
      <c r="AM809" s="17">
        <v>0.24029802387572499</v>
      </c>
      <c r="AN809" s="17">
        <v>0.37097140317400001</v>
      </c>
      <c r="AO809" s="17">
        <v>0.36965167632512203</v>
      </c>
      <c r="AP809" s="17"/>
      <c r="AQ809" s="17">
        <v>0.40480728892170298</v>
      </c>
      <c r="AR809" s="17">
        <v>0.32967354582470298</v>
      </c>
      <c r="AS809" s="17">
        <v>0.326400681044973</v>
      </c>
      <c r="AT809" s="17">
        <v>0.20548379786746901</v>
      </c>
      <c r="AU809" s="17">
        <v>0.19341388259299999</v>
      </c>
    </row>
    <row r="810" spans="2:47" x14ac:dyDescent="0.3">
      <c r="B810" t="s">
        <v>173</v>
      </c>
      <c r="C810" s="17">
        <v>0.105105836636067</v>
      </c>
      <c r="D810" s="17">
        <v>7.2775020427339604E-2</v>
      </c>
      <c r="E810" s="17">
        <v>0.136854085732277</v>
      </c>
      <c r="F810" s="17"/>
      <c r="G810" s="17">
        <v>4.8022363364953899E-2</v>
      </c>
      <c r="H810" s="17">
        <v>8.4714710400708798E-2</v>
      </c>
      <c r="I810" s="17">
        <v>0.15689144186134499</v>
      </c>
      <c r="J810" s="17">
        <v>0.112825268793627</v>
      </c>
      <c r="K810" s="17">
        <v>0.13502026578738799</v>
      </c>
      <c r="L810" s="17">
        <v>9.0466604889408303E-2</v>
      </c>
      <c r="M810" s="17"/>
      <c r="N810" s="17">
        <v>4.4134871483994899E-2</v>
      </c>
      <c r="O810" s="17">
        <v>9.0328629794416804E-2</v>
      </c>
      <c r="P810" s="17">
        <v>0.105651076240682</v>
      </c>
      <c r="Q810" s="17">
        <v>0.213862583371351</v>
      </c>
      <c r="R810" s="17"/>
      <c r="S810" s="17">
        <v>0.104045365334277</v>
      </c>
      <c r="T810" s="17">
        <v>9.9512306340828E-2</v>
      </c>
      <c r="U810" s="17">
        <v>5.8704591464024597E-2</v>
      </c>
      <c r="V810" s="17">
        <v>7.1697340395155296E-2</v>
      </c>
      <c r="W810" s="17">
        <v>0.115183165754735</v>
      </c>
      <c r="X810" s="17">
        <v>8.0304661911213604E-2</v>
      </c>
      <c r="Y810" s="17">
        <v>0.106924793363459</v>
      </c>
      <c r="Z810" s="17">
        <v>7.26508787428225E-2</v>
      </c>
      <c r="AA810" s="17">
        <v>0.21554911283902101</v>
      </c>
      <c r="AB810" s="17">
        <v>0.14599051654919501</v>
      </c>
      <c r="AC810" s="17"/>
      <c r="AD810" s="17">
        <v>0.108471757329155</v>
      </c>
      <c r="AE810" s="17">
        <v>7.5428894755946801E-2</v>
      </c>
      <c r="AF810" s="17">
        <v>4.2134223872181201E-2</v>
      </c>
      <c r="AG810" s="17">
        <v>0.26151567991172803</v>
      </c>
      <c r="AH810" s="17"/>
      <c r="AI810" s="17">
        <v>0.103579635600603</v>
      </c>
      <c r="AJ810" s="17">
        <v>7.7265947257316503E-2</v>
      </c>
      <c r="AK810" s="17">
        <v>6.1139920704511901E-2</v>
      </c>
      <c r="AL810" s="17"/>
      <c r="AM810" s="17">
        <v>5.5599762364864601E-2</v>
      </c>
      <c r="AN810" s="17">
        <v>0.149045127837445</v>
      </c>
      <c r="AO810" s="17">
        <v>4.1419886551787202E-2</v>
      </c>
      <c r="AP810" s="17"/>
      <c r="AQ810" s="17">
        <v>0.13920578261536601</v>
      </c>
      <c r="AR810" s="17">
        <v>6.8823374821129393E-2</v>
      </c>
      <c r="AS810" s="17">
        <v>9.1331036889387193E-2</v>
      </c>
      <c r="AT810" s="17">
        <v>9.1473705748798206E-2</v>
      </c>
      <c r="AU810" s="17">
        <v>0</v>
      </c>
    </row>
    <row r="811" spans="2:47" x14ac:dyDescent="0.3">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c r="AN811" s="17"/>
      <c r="AO811" s="17"/>
      <c r="AP811" s="17"/>
      <c r="AQ811" s="17"/>
      <c r="AR811" s="17"/>
      <c r="AS811" s="17"/>
      <c r="AT811" s="17"/>
      <c r="AU811" s="17"/>
    </row>
    <row r="812" spans="2:47" x14ac:dyDescent="0.3">
      <c r="B812" s="6" t="s">
        <v>340</v>
      </c>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c r="AN812" s="17"/>
      <c r="AO812" s="17"/>
      <c r="AP812" s="17"/>
      <c r="AQ812" s="17"/>
      <c r="AR812" s="17"/>
      <c r="AS812" s="17"/>
      <c r="AT812" s="17"/>
      <c r="AU812" s="17"/>
    </row>
    <row r="813" spans="2:47" x14ac:dyDescent="0.3">
      <c r="B813" s="24" t="s">
        <v>175</v>
      </c>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row>
    <row r="814" spans="2:47" x14ac:dyDescent="0.3">
      <c r="B814" t="s">
        <v>334</v>
      </c>
      <c r="C814" s="17">
        <v>8.8967686756748293E-2</v>
      </c>
      <c r="D814" s="17">
        <v>0.101935446269192</v>
      </c>
      <c r="E814" s="17">
        <v>7.6375749527747006E-2</v>
      </c>
      <c r="F814" s="17"/>
      <c r="G814" s="17">
        <v>0.159123981973185</v>
      </c>
      <c r="H814" s="17">
        <v>0.158771018562751</v>
      </c>
      <c r="I814" s="17">
        <v>0.11633463598867599</v>
      </c>
      <c r="J814" s="17">
        <v>4.5159767687666899E-2</v>
      </c>
      <c r="K814" s="17">
        <v>2.9175335151288399E-2</v>
      </c>
      <c r="L814" s="17">
        <v>2.8469788049384E-2</v>
      </c>
      <c r="M814" s="17"/>
      <c r="N814" s="17">
        <v>0.11650352726259</v>
      </c>
      <c r="O814" s="17">
        <v>9.7765941356293004E-2</v>
      </c>
      <c r="P814" s="17">
        <v>8.8361746034246597E-2</v>
      </c>
      <c r="Q814" s="17">
        <v>5.1860469011818601E-2</v>
      </c>
      <c r="R814" s="17"/>
      <c r="S814" s="17">
        <v>0.12605063776056699</v>
      </c>
      <c r="T814" s="17">
        <v>5.9933285722550397E-2</v>
      </c>
      <c r="U814" s="17">
        <v>0.11578679515113</v>
      </c>
      <c r="V814" s="17">
        <v>2.7033944375505499E-2</v>
      </c>
      <c r="W814" s="17">
        <v>0.121868541338741</v>
      </c>
      <c r="X814" s="17">
        <v>0.106210233867016</v>
      </c>
      <c r="Y814" s="17">
        <v>6.3676948717973997E-2</v>
      </c>
      <c r="Z814" s="17">
        <v>0.108421895713244</v>
      </c>
      <c r="AA814" s="17">
        <v>8.8854527510582496E-2</v>
      </c>
      <c r="AB814" s="17">
        <v>7.6449833197508602E-2</v>
      </c>
      <c r="AC814" s="17"/>
      <c r="AD814" s="17">
        <v>6.7346928599737399E-2</v>
      </c>
      <c r="AE814" s="17">
        <v>0.115543717771645</v>
      </c>
      <c r="AF814" s="17">
        <v>8.8799929748263395E-2</v>
      </c>
      <c r="AG814" s="17">
        <v>5.49898960888031E-2</v>
      </c>
      <c r="AH814" s="17"/>
      <c r="AI814" s="17">
        <v>5.6743385803292697E-2</v>
      </c>
      <c r="AJ814" s="17">
        <v>0.11752760163751499</v>
      </c>
      <c r="AK814" s="17">
        <v>9.3099800959032697E-2</v>
      </c>
      <c r="AL814" s="17"/>
      <c r="AM814" s="17">
        <v>0.123891934522456</v>
      </c>
      <c r="AN814" s="17">
        <v>4.5853206664827798E-2</v>
      </c>
      <c r="AO814" s="17">
        <v>0.13598862636594999</v>
      </c>
      <c r="AP814" s="17"/>
      <c r="AQ814" s="17">
        <v>6.09773088928681E-2</v>
      </c>
      <c r="AR814" s="17">
        <v>0.102537961346876</v>
      </c>
      <c r="AS814" s="17">
        <v>0.106708609929993</v>
      </c>
      <c r="AT814" s="17">
        <v>0.136380355311532</v>
      </c>
      <c r="AU814" s="17">
        <v>0</v>
      </c>
    </row>
    <row r="815" spans="2:47" x14ac:dyDescent="0.3">
      <c r="B815" t="s">
        <v>335</v>
      </c>
      <c r="C815" s="17">
        <v>0.27890737690984202</v>
      </c>
      <c r="D815" s="17">
        <v>0.290113681884272</v>
      </c>
      <c r="E815" s="17">
        <v>0.268025845009774</v>
      </c>
      <c r="F815" s="17"/>
      <c r="G815" s="17">
        <v>0.31262180307708898</v>
      </c>
      <c r="H815" s="17">
        <v>0.30143683617813799</v>
      </c>
      <c r="I815" s="17">
        <v>0.35092762682235801</v>
      </c>
      <c r="J815" s="17">
        <v>0.30311366195609202</v>
      </c>
      <c r="K815" s="17">
        <v>0.18943673808653499</v>
      </c>
      <c r="L815" s="17">
        <v>0.20875130051209601</v>
      </c>
      <c r="M815" s="17"/>
      <c r="N815" s="17">
        <v>0.352081536240272</v>
      </c>
      <c r="O815" s="17">
        <v>0.25556160945620199</v>
      </c>
      <c r="P815" s="17">
        <v>0.225526131898203</v>
      </c>
      <c r="Q815" s="17">
        <v>0.26889738090460402</v>
      </c>
      <c r="R815" s="17"/>
      <c r="S815" s="17">
        <v>0.27682904988610602</v>
      </c>
      <c r="T815" s="17">
        <v>0.30470743032910902</v>
      </c>
      <c r="U815" s="17">
        <v>0.18090957880407299</v>
      </c>
      <c r="V815" s="17">
        <v>0.33256935039375701</v>
      </c>
      <c r="W815" s="17">
        <v>0.23527580990312399</v>
      </c>
      <c r="X815" s="17">
        <v>0.25019495422141103</v>
      </c>
      <c r="Y815" s="17">
        <v>0.26984921471870399</v>
      </c>
      <c r="Z815" s="17">
        <v>0.346514313104894</v>
      </c>
      <c r="AA815" s="17">
        <v>0.36724267312030701</v>
      </c>
      <c r="AB815" s="17">
        <v>0.185220092614402</v>
      </c>
      <c r="AC815" s="17"/>
      <c r="AD815" s="17">
        <v>0.18640478518502701</v>
      </c>
      <c r="AE815" s="17">
        <v>0.355172203740097</v>
      </c>
      <c r="AF815" s="17">
        <v>0.227030981655444</v>
      </c>
      <c r="AG815" s="17">
        <v>0.209186250434232</v>
      </c>
      <c r="AH815" s="17"/>
      <c r="AI815" s="17">
        <v>0.23201788069782001</v>
      </c>
      <c r="AJ815" s="17">
        <v>0.37368225367010799</v>
      </c>
      <c r="AK815" s="17">
        <v>0.18912814426028801</v>
      </c>
      <c r="AL815" s="17"/>
      <c r="AM815" s="17">
        <v>0.3231196518485</v>
      </c>
      <c r="AN815" s="17">
        <v>0.28240494502008101</v>
      </c>
      <c r="AO815" s="17">
        <v>0.26335882272474698</v>
      </c>
      <c r="AP815" s="17"/>
      <c r="AQ815" s="17">
        <v>0.20253784620707499</v>
      </c>
      <c r="AR815" s="17">
        <v>0.309082753810342</v>
      </c>
      <c r="AS815" s="17">
        <v>0.24404538722888899</v>
      </c>
      <c r="AT815" s="17">
        <v>0.44816878860519699</v>
      </c>
      <c r="AU815" s="17">
        <v>0.78293807174295404</v>
      </c>
    </row>
    <row r="816" spans="2:47" x14ac:dyDescent="0.3">
      <c r="B816" t="s">
        <v>336</v>
      </c>
      <c r="C816" s="17">
        <v>0.27787014998187498</v>
      </c>
      <c r="D816" s="17">
        <v>0.29201183576212397</v>
      </c>
      <c r="E816" s="17">
        <v>0.26413830837220498</v>
      </c>
      <c r="F816" s="17"/>
      <c r="G816" s="17">
        <v>0.33022834644106602</v>
      </c>
      <c r="H816" s="17">
        <v>0.33430489222223297</v>
      </c>
      <c r="I816" s="17">
        <v>0.24130529490668201</v>
      </c>
      <c r="J816" s="17">
        <v>0.293184951052395</v>
      </c>
      <c r="K816" s="17">
        <v>0.24141051083654999</v>
      </c>
      <c r="L816" s="17">
        <v>0.23335702964393501</v>
      </c>
      <c r="M816" s="17"/>
      <c r="N816" s="17">
        <v>0.27156294336263298</v>
      </c>
      <c r="O816" s="17">
        <v>0.35119921376453</v>
      </c>
      <c r="P816" s="17">
        <v>0.28614113605399799</v>
      </c>
      <c r="Q816" s="17">
        <v>0.207208549271544</v>
      </c>
      <c r="R816" s="17"/>
      <c r="S816" s="17">
        <v>0.32305797176436202</v>
      </c>
      <c r="T816" s="17">
        <v>0.21661419411965599</v>
      </c>
      <c r="U816" s="17">
        <v>0.37174291061995302</v>
      </c>
      <c r="V816" s="17">
        <v>0.26494267383037201</v>
      </c>
      <c r="W816" s="17">
        <v>0.284529269189078</v>
      </c>
      <c r="X816" s="17">
        <v>0.32149371497212498</v>
      </c>
      <c r="Y816" s="17">
        <v>0.30816163432249399</v>
      </c>
      <c r="Z816" s="17">
        <v>0.234552788550078</v>
      </c>
      <c r="AA816" s="17">
        <v>0.177681687135855</v>
      </c>
      <c r="AB816" s="17">
        <v>0.29671373911944599</v>
      </c>
      <c r="AC816" s="17"/>
      <c r="AD816" s="17">
        <v>0.31882294166424202</v>
      </c>
      <c r="AE816" s="17">
        <v>0.29402880294873701</v>
      </c>
      <c r="AF816" s="17">
        <v>0.27633029708354601</v>
      </c>
      <c r="AG816" s="17">
        <v>0.269021756499988</v>
      </c>
      <c r="AH816" s="17"/>
      <c r="AI816" s="17">
        <v>0.25800848197640203</v>
      </c>
      <c r="AJ816" s="17">
        <v>0.32383712112632002</v>
      </c>
      <c r="AK816" s="17">
        <v>0.32644762378930903</v>
      </c>
      <c r="AL816" s="17"/>
      <c r="AM816" s="17">
        <v>0.29451621417246898</v>
      </c>
      <c r="AN816" s="17">
        <v>0.27875309051224301</v>
      </c>
      <c r="AO816" s="17">
        <v>0.27731377281953501</v>
      </c>
      <c r="AP816" s="17"/>
      <c r="AQ816" s="17">
        <v>0.30600028598569901</v>
      </c>
      <c r="AR816" s="17">
        <v>0.253859299080824</v>
      </c>
      <c r="AS816" s="17">
        <v>0.25965844702978202</v>
      </c>
      <c r="AT816" s="17">
        <v>0.316475057147315</v>
      </c>
      <c r="AU816" s="17">
        <v>0.21706192825704601</v>
      </c>
    </row>
    <row r="817" spans="2:47" x14ac:dyDescent="0.3">
      <c r="B817" t="s">
        <v>337</v>
      </c>
      <c r="C817" s="17">
        <v>0.229743363819161</v>
      </c>
      <c r="D817" s="17">
        <v>0.21802878061860401</v>
      </c>
      <c r="E817" s="17">
        <v>0.24111844339121499</v>
      </c>
      <c r="F817" s="17"/>
      <c r="G817" s="17">
        <v>0.116083421481068</v>
      </c>
      <c r="H817" s="17">
        <v>0.15573350180293899</v>
      </c>
      <c r="I817" s="17">
        <v>0.16216330907933499</v>
      </c>
      <c r="J817" s="17">
        <v>0.16830442618396499</v>
      </c>
      <c r="K817" s="17">
        <v>0.40113151241892298</v>
      </c>
      <c r="L817" s="17">
        <v>0.37873535391019902</v>
      </c>
      <c r="M817" s="17"/>
      <c r="N817" s="17">
        <v>0.21006590721707299</v>
      </c>
      <c r="O817" s="17">
        <v>0.191894178988681</v>
      </c>
      <c r="P817" s="17">
        <v>0.27469132568966498</v>
      </c>
      <c r="Q817" s="17">
        <v>0.245639627724553</v>
      </c>
      <c r="R817" s="17"/>
      <c r="S817" s="17">
        <v>0.20058055814499501</v>
      </c>
      <c r="T817" s="17">
        <v>0.21626849034926099</v>
      </c>
      <c r="U817" s="17">
        <v>0.18632429186698499</v>
      </c>
      <c r="V817" s="17">
        <v>0.33317519511550198</v>
      </c>
      <c r="W817" s="17">
        <v>0.206755491309386</v>
      </c>
      <c r="X817" s="17">
        <v>0.21657873686853699</v>
      </c>
      <c r="Y817" s="17">
        <v>0.27432577069480502</v>
      </c>
      <c r="Z817" s="17">
        <v>0.31051100263178399</v>
      </c>
      <c r="AA817" s="17">
        <v>0.16397920626176701</v>
      </c>
      <c r="AB817" s="17">
        <v>0.29894303457142801</v>
      </c>
      <c r="AC817" s="17"/>
      <c r="AD817" s="17">
        <v>0.33625643085185197</v>
      </c>
      <c r="AE817" s="17">
        <v>0.16451764385537601</v>
      </c>
      <c r="AF817" s="17">
        <v>0.33396700132558699</v>
      </c>
      <c r="AG817" s="17">
        <v>0.19884635795861699</v>
      </c>
      <c r="AH817" s="17"/>
      <c r="AI817" s="17">
        <v>0.317024939458806</v>
      </c>
      <c r="AJ817" s="17">
        <v>0.13304793998756001</v>
      </c>
      <c r="AK817" s="17">
        <v>0.296696138733056</v>
      </c>
      <c r="AL817" s="17"/>
      <c r="AM817" s="17">
        <v>0.17671122901424599</v>
      </c>
      <c r="AN817" s="17">
        <v>0.22878952415093401</v>
      </c>
      <c r="AO817" s="17">
        <v>0.27718645749163301</v>
      </c>
      <c r="AP817" s="17"/>
      <c r="AQ817" s="17">
        <v>0.25913748674996501</v>
      </c>
      <c r="AR817" s="17">
        <v>0.18867470201654399</v>
      </c>
      <c r="AS817" s="17">
        <v>0.30725757172977802</v>
      </c>
      <c r="AT817" s="17">
        <v>3.4221656609723802E-2</v>
      </c>
      <c r="AU817" s="17">
        <v>0</v>
      </c>
    </row>
    <row r="818" spans="2:47" x14ac:dyDescent="0.3">
      <c r="B818" t="s">
        <v>173</v>
      </c>
      <c r="C818" s="17">
        <v>0.124511422532374</v>
      </c>
      <c r="D818" s="17">
        <v>9.7910255465807602E-2</v>
      </c>
      <c r="E818" s="17">
        <v>0.150341653699058</v>
      </c>
      <c r="F818" s="17"/>
      <c r="G818" s="17">
        <v>8.1942447027592097E-2</v>
      </c>
      <c r="H818" s="17">
        <v>4.9753751233938902E-2</v>
      </c>
      <c r="I818" s="17">
        <v>0.129269133202949</v>
      </c>
      <c r="J818" s="17">
        <v>0.19023719311988199</v>
      </c>
      <c r="K818" s="17">
        <v>0.13884590350670301</v>
      </c>
      <c r="L818" s="17">
        <v>0.150686527884386</v>
      </c>
      <c r="M818" s="17"/>
      <c r="N818" s="17">
        <v>4.9786085917433102E-2</v>
      </c>
      <c r="O818" s="17">
        <v>0.10357905643429401</v>
      </c>
      <c r="P818" s="17">
        <v>0.12527966032388699</v>
      </c>
      <c r="Q818" s="17">
        <v>0.22639397308748099</v>
      </c>
      <c r="R818" s="17"/>
      <c r="S818" s="17">
        <v>7.3481782443969398E-2</v>
      </c>
      <c r="T818" s="17">
        <v>0.20247659947942301</v>
      </c>
      <c r="U818" s="17">
        <v>0.14523642355785801</v>
      </c>
      <c r="V818" s="17">
        <v>4.2278836284863702E-2</v>
      </c>
      <c r="W818" s="17">
        <v>0.15157088825967199</v>
      </c>
      <c r="X818" s="17">
        <v>0.10552236007091099</v>
      </c>
      <c r="Y818" s="17">
        <v>8.3986431546023393E-2</v>
      </c>
      <c r="Z818" s="17">
        <v>0</v>
      </c>
      <c r="AA818" s="17">
        <v>0.202241905971489</v>
      </c>
      <c r="AB818" s="17">
        <v>0.14267330049721499</v>
      </c>
      <c r="AC818" s="17"/>
      <c r="AD818" s="17">
        <v>9.1168913699141402E-2</v>
      </c>
      <c r="AE818" s="17">
        <v>7.0737631684144306E-2</v>
      </c>
      <c r="AF818" s="17">
        <v>7.3871790187158906E-2</v>
      </c>
      <c r="AG818" s="17">
        <v>0.26795573901836101</v>
      </c>
      <c r="AH818" s="17"/>
      <c r="AI818" s="17">
        <v>0.136205312063679</v>
      </c>
      <c r="AJ818" s="17">
        <v>5.1905083578496901E-2</v>
      </c>
      <c r="AK818" s="17">
        <v>9.4628292258314498E-2</v>
      </c>
      <c r="AL818" s="17"/>
      <c r="AM818" s="17">
        <v>8.1760970442328204E-2</v>
      </c>
      <c r="AN818" s="17">
        <v>0.16419923365191499</v>
      </c>
      <c r="AO818" s="17">
        <v>4.6152320598135899E-2</v>
      </c>
      <c r="AP818" s="17"/>
      <c r="AQ818" s="17">
        <v>0.17134707216439299</v>
      </c>
      <c r="AR818" s="17">
        <v>0.145845283745413</v>
      </c>
      <c r="AS818" s="17">
        <v>8.2329984081558505E-2</v>
      </c>
      <c r="AT818" s="17">
        <v>6.4754142326232E-2</v>
      </c>
      <c r="AU818" s="17">
        <v>0</v>
      </c>
    </row>
    <row r="819" spans="2:47" x14ac:dyDescent="0.3">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c r="AR819" s="17"/>
      <c r="AS819" s="17"/>
      <c r="AT819" s="17"/>
      <c r="AU819" s="17"/>
    </row>
    <row r="820" spans="2:47" x14ac:dyDescent="0.3">
      <c r="B820" s="6" t="s">
        <v>341</v>
      </c>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c r="AK820" s="17"/>
      <c r="AL820" s="17"/>
      <c r="AM820" s="17"/>
      <c r="AN820" s="17"/>
      <c r="AO820" s="17"/>
      <c r="AP820" s="17"/>
      <c r="AQ820" s="17"/>
      <c r="AR820" s="17"/>
      <c r="AS820" s="17"/>
      <c r="AT820" s="17"/>
      <c r="AU820" s="17"/>
    </row>
    <row r="821" spans="2:47" x14ac:dyDescent="0.3">
      <c r="B821" s="24" t="s">
        <v>175</v>
      </c>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row>
    <row r="822" spans="2:47" x14ac:dyDescent="0.3">
      <c r="B822" t="s">
        <v>334</v>
      </c>
      <c r="C822" s="17">
        <v>9.5937386663480007E-2</v>
      </c>
      <c r="D822" s="17">
        <v>0.11672407508831301</v>
      </c>
      <c r="E822" s="17">
        <v>7.6132913817180195E-2</v>
      </c>
      <c r="F822" s="17"/>
      <c r="G822" s="17">
        <v>0.159698290313569</v>
      </c>
      <c r="H822" s="17">
        <v>0.207162107257921</v>
      </c>
      <c r="I822" s="17">
        <v>0.11652803503490899</v>
      </c>
      <c r="J822" s="17">
        <v>4.9348113555266103E-2</v>
      </c>
      <c r="K822" s="17">
        <v>2.0923571787966899E-2</v>
      </c>
      <c r="L822" s="17">
        <v>4.6141481915904101E-2</v>
      </c>
      <c r="M822" s="17"/>
      <c r="N822" s="17">
        <v>0.12468295796794999</v>
      </c>
      <c r="O822" s="17">
        <v>8.0615541403048205E-2</v>
      </c>
      <c r="P822" s="17">
        <v>0.118404038080643</v>
      </c>
      <c r="Q822" s="17">
        <v>6.2672637754530094E-2</v>
      </c>
      <c r="R822" s="17"/>
      <c r="S822" s="17">
        <v>0.14672095911820399</v>
      </c>
      <c r="T822" s="17">
        <v>6.32360415102073E-2</v>
      </c>
      <c r="U822" s="17">
        <v>4.0000004678380899E-2</v>
      </c>
      <c r="V822" s="17">
        <v>0.11919459557169</v>
      </c>
      <c r="W822" s="17">
        <v>8.9831876847954503E-2</v>
      </c>
      <c r="X822" s="17">
        <v>4.0922665242252597E-2</v>
      </c>
      <c r="Y822" s="17">
        <v>9.0421364091391301E-2</v>
      </c>
      <c r="Z822" s="17">
        <v>0.15227868347381601</v>
      </c>
      <c r="AA822" s="17">
        <v>0.13798325530693301</v>
      </c>
      <c r="AB822" s="17">
        <v>2.5208011146433E-2</v>
      </c>
      <c r="AC822" s="17"/>
      <c r="AD822" s="17">
        <v>8.6229648909587106E-2</v>
      </c>
      <c r="AE822" s="17">
        <v>0.118999235098353</v>
      </c>
      <c r="AF822" s="17">
        <v>4.5915085177245199E-2</v>
      </c>
      <c r="AG822" s="17">
        <v>6.1918617011747099E-2</v>
      </c>
      <c r="AH822" s="17"/>
      <c r="AI822" s="17">
        <v>0.101522394254991</v>
      </c>
      <c r="AJ822" s="17">
        <v>0.14236030731355001</v>
      </c>
      <c r="AK822" s="17">
        <v>3.7846682987449497E-2</v>
      </c>
      <c r="AL822" s="17"/>
      <c r="AM822" s="17">
        <v>0.14787115316878099</v>
      </c>
      <c r="AN822" s="17">
        <v>7.0225131900050294E-2</v>
      </c>
      <c r="AO822" s="17">
        <v>0.101334454651127</v>
      </c>
      <c r="AP822" s="17"/>
      <c r="AQ822" s="17">
        <v>4.9451196702912099E-2</v>
      </c>
      <c r="AR822" s="17">
        <v>4.3415944757590398E-2</v>
      </c>
      <c r="AS822" s="17">
        <v>0.194334401736728</v>
      </c>
      <c r="AT822" s="17">
        <v>0.12774474732420199</v>
      </c>
      <c r="AU822" s="17">
        <v>0.24273795406992499</v>
      </c>
    </row>
    <row r="823" spans="2:47" x14ac:dyDescent="0.3">
      <c r="B823" t="s">
        <v>335</v>
      </c>
      <c r="C823" s="17">
        <v>0.246328861689427</v>
      </c>
      <c r="D823" s="17">
        <v>0.25001858006762101</v>
      </c>
      <c r="E823" s="17">
        <v>0.24368977993151</v>
      </c>
      <c r="F823" s="17"/>
      <c r="G823" s="17">
        <v>0.43571012183066199</v>
      </c>
      <c r="H823" s="17">
        <v>0.39561121562081097</v>
      </c>
      <c r="I823" s="17">
        <v>0.27359865712731601</v>
      </c>
      <c r="J823" s="17">
        <v>0.18222835520876801</v>
      </c>
      <c r="K823" s="17">
        <v>0.143051326511244</v>
      </c>
      <c r="L823" s="17">
        <v>0.123101975666377</v>
      </c>
      <c r="M823" s="17"/>
      <c r="N823" s="17">
        <v>0.41917532719751499</v>
      </c>
      <c r="O823" s="17">
        <v>0.25407398294911099</v>
      </c>
      <c r="P823" s="17">
        <v>0.149098011728899</v>
      </c>
      <c r="Q823" s="17">
        <v>0.15090570540640499</v>
      </c>
      <c r="R823" s="17"/>
      <c r="S823" s="17">
        <v>0.397060252196487</v>
      </c>
      <c r="T823" s="17">
        <v>0.18215479428544201</v>
      </c>
      <c r="U823" s="17">
        <v>0.14706028981297201</v>
      </c>
      <c r="V823" s="17">
        <v>0.18339914580703101</v>
      </c>
      <c r="W823" s="17">
        <v>0.28348249982902901</v>
      </c>
      <c r="X823" s="17">
        <v>0.31570243236239198</v>
      </c>
      <c r="Y823" s="17">
        <v>0.233508802842327</v>
      </c>
      <c r="Z823" s="17">
        <v>0.35557558531310501</v>
      </c>
      <c r="AA823" s="17">
        <v>0.14709432845149101</v>
      </c>
      <c r="AB823" s="17">
        <v>0.18844617376635101</v>
      </c>
      <c r="AC823" s="17"/>
      <c r="AD823" s="17">
        <v>0.172742021437158</v>
      </c>
      <c r="AE823" s="17">
        <v>0.31895257271431399</v>
      </c>
      <c r="AF823" s="17">
        <v>0.10784480870488899</v>
      </c>
      <c r="AG823" s="17">
        <v>0.22383650108988601</v>
      </c>
      <c r="AH823" s="17"/>
      <c r="AI823" s="17">
        <v>0.188626243571722</v>
      </c>
      <c r="AJ823" s="17">
        <v>0.363772476664671</v>
      </c>
      <c r="AK823" s="17">
        <v>0.10174450573235801</v>
      </c>
      <c r="AL823" s="17"/>
      <c r="AM823" s="17">
        <v>0.324659069408336</v>
      </c>
      <c r="AN823" s="17">
        <v>0.21002169591036099</v>
      </c>
      <c r="AO823" s="17">
        <v>0.276486138797647</v>
      </c>
      <c r="AP823" s="17"/>
      <c r="AQ823" s="17">
        <v>0.171456503649177</v>
      </c>
      <c r="AR823" s="17">
        <v>0.23605279323192599</v>
      </c>
      <c r="AS823" s="17">
        <v>0.35695743632176102</v>
      </c>
      <c r="AT823" s="17">
        <v>0.20595556476723001</v>
      </c>
      <c r="AU823" s="17">
        <v>0.45839042345723802</v>
      </c>
    </row>
    <row r="824" spans="2:47" x14ac:dyDescent="0.3">
      <c r="B824" t="s">
        <v>336</v>
      </c>
      <c r="C824" s="17">
        <v>0.27918623264382902</v>
      </c>
      <c r="D824" s="17">
        <v>0.29633094442979002</v>
      </c>
      <c r="E824" s="17">
        <v>0.26361618438020201</v>
      </c>
      <c r="F824" s="17"/>
      <c r="G824" s="17">
        <v>0.23716871306362</v>
      </c>
      <c r="H824" s="17">
        <v>0.16953675225738701</v>
      </c>
      <c r="I824" s="17">
        <v>0.23545944560953699</v>
      </c>
      <c r="J824" s="17">
        <v>0.36251374211173998</v>
      </c>
      <c r="K824" s="17">
        <v>0.32939369842192401</v>
      </c>
      <c r="L824" s="17">
        <v>0.32164662304167202</v>
      </c>
      <c r="M824" s="17"/>
      <c r="N824" s="17">
        <v>0.25460008699667602</v>
      </c>
      <c r="O824" s="17">
        <v>0.29600800855147602</v>
      </c>
      <c r="P824" s="17">
        <v>0.26895508736016699</v>
      </c>
      <c r="Q824" s="17">
        <v>0.29079749620002399</v>
      </c>
      <c r="R824" s="17"/>
      <c r="S824" s="17">
        <v>0.220040982444799</v>
      </c>
      <c r="T824" s="17">
        <v>0.297585056066759</v>
      </c>
      <c r="U824" s="17">
        <v>0.40718473785503001</v>
      </c>
      <c r="V824" s="17">
        <v>0.31543089266752999</v>
      </c>
      <c r="W824" s="17">
        <v>0.28795076326934599</v>
      </c>
      <c r="X824" s="17">
        <v>0.28461058686100998</v>
      </c>
      <c r="Y824" s="17">
        <v>0.29540768751744101</v>
      </c>
      <c r="Z824" s="17">
        <v>0.17504735698818299</v>
      </c>
      <c r="AA824" s="17">
        <v>0.230980760588365</v>
      </c>
      <c r="AB824" s="17">
        <v>0.297016952262526</v>
      </c>
      <c r="AC824" s="17"/>
      <c r="AD824" s="17">
        <v>0.33495929245098099</v>
      </c>
      <c r="AE824" s="17">
        <v>0.26025564036784099</v>
      </c>
      <c r="AF824" s="17">
        <v>0.27527099452801002</v>
      </c>
      <c r="AG824" s="17">
        <v>0.28392645985607801</v>
      </c>
      <c r="AH824" s="17"/>
      <c r="AI824" s="17">
        <v>0.366449279133368</v>
      </c>
      <c r="AJ824" s="17">
        <v>0.21386378436122999</v>
      </c>
      <c r="AK824" s="17">
        <v>0.31554011513393199</v>
      </c>
      <c r="AL824" s="17"/>
      <c r="AM824" s="17">
        <v>0.27358326312232301</v>
      </c>
      <c r="AN824" s="17">
        <v>0.28858264163735597</v>
      </c>
      <c r="AO824" s="17">
        <v>0.28900783701639698</v>
      </c>
      <c r="AP824" s="17"/>
      <c r="AQ824" s="17">
        <v>0.30876335257397802</v>
      </c>
      <c r="AR824" s="17">
        <v>0.31881143740978302</v>
      </c>
      <c r="AS824" s="17">
        <v>0.171285983978475</v>
      </c>
      <c r="AT824" s="17">
        <v>0.36943108233041</v>
      </c>
      <c r="AU824" s="17">
        <v>0.172281267464826</v>
      </c>
    </row>
    <row r="825" spans="2:47" x14ac:dyDescent="0.3">
      <c r="B825" t="s">
        <v>337</v>
      </c>
      <c r="C825" s="17">
        <v>0.25409841543707901</v>
      </c>
      <c r="D825" s="17">
        <v>0.24297261453760499</v>
      </c>
      <c r="E825" s="17">
        <v>0.26204420264760198</v>
      </c>
      <c r="F825" s="17"/>
      <c r="G825" s="17">
        <v>5.0680868196458201E-2</v>
      </c>
      <c r="H825" s="17">
        <v>0.16748995109274001</v>
      </c>
      <c r="I825" s="17">
        <v>0.25942108446675599</v>
      </c>
      <c r="J825" s="17">
        <v>0.22627472835100301</v>
      </c>
      <c r="K825" s="17">
        <v>0.34383965012843898</v>
      </c>
      <c r="L825" s="17">
        <v>0.39371926268691199</v>
      </c>
      <c r="M825" s="17"/>
      <c r="N825" s="17">
        <v>0.16387879561687799</v>
      </c>
      <c r="O825" s="17">
        <v>0.23740621094933301</v>
      </c>
      <c r="P825" s="17">
        <v>0.30082533280358698</v>
      </c>
      <c r="Q825" s="17">
        <v>0.31792932386345901</v>
      </c>
      <c r="R825" s="17"/>
      <c r="S825" s="17">
        <v>0.16871674885627</v>
      </c>
      <c r="T825" s="17">
        <v>0.285469897343613</v>
      </c>
      <c r="U825" s="17">
        <v>0.27311351612654</v>
      </c>
      <c r="V825" s="17">
        <v>0.30564812824318999</v>
      </c>
      <c r="W825" s="17">
        <v>0.19516436968707099</v>
      </c>
      <c r="X825" s="17">
        <v>0.20661519001515299</v>
      </c>
      <c r="Y825" s="17">
        <v>0.25825829434352698</v>
      </c>
      <c r="Z825" s="17">
        <v>0.194158487720513</v>
      </c>
      <c r="AA825" s="17">
        <v>0.31967076846281101</v>
      </c>
      <c r="AB825" s="17">
        <v>0.386541873005595</v>
      </c>
      <c r="AC825" s="17"/>
      <c r="AD825" s="17">
        <v>0.31133072206366502</v>
      </c>
      <c r="AE825" s="17">
        <v>0.20940698961131299</v>
      </c>
      <c r="AF825" s="17">
        <v>0.49943534175432303</v>
      </c>
      <c r="AG825" s="17">
        <v>0.152832787266966</v>
      </c>
      <c r="AH825" s="17"/>
      <c r="AI825" s="17">
        <v>0.26249299803846599</v>
      </c>
      <c r="AJ825" s="17">
        <v>0.20163901817231999</v>
      </c>
      <c r="AK825" s="17">
        <v>0.45493644819620899</v>
      </c>
      <c r="AL825" s="17"/>
      <c r="AM825" s="17">
        <v>0.17665106685666099</v>
      </c>
      <c r="AN825" s="17">
        <v>0.26526658607834402</v>
      </c>
      <c r="AO825" s="17">
        <v>0.29516328958133498</v>
      </c>
      <c r="AP825" s="17"/>
      <c r="AQ825" s="17">
        <v>0.30410672699849101</v>
      </c>
      <c r="AR825" s="17">
        <v>0.26948979141637402</v>
      </c>
      <c r="AS825" s="17">
        <v>0.21412033106978801</v>
      </c>
      <c r="AT825" s="17">
        <v>0.19416136872370501</v>
      </c>
      <c r="AU825" s="17">
        <v>0.12659035500801</v>
      </c>
    </row>
    <row r="826" spans="2:47" x14ac:dyDescent="0.3">
      <c r="B826" t="s">
        <v>173</v>
      </c>
      <c r="C826" s="17">
        <v>0.12444910356618399</v>
      </c>
      <c r="D826" s="17">
        <v>9.39537858766714E-2</v>
      </c>
      <c r="E826" s="17">
        <v>0.15451691922350599</v>
      </c>
      <c r="F826" s="17"/>
      <c r="G826" s="17">
        <v>0.11674200659569101</v>
      </c>
      <c r="H826" s="17">
        <v>6.0199973771141099E-2</v>
      </c>
      <c r="I826" s="17">
        <v>0.11499277776148201</v>
      </c>
      <c r="J826" s="17">
        <v>0.179635060773222</v>
      </c>
      <c r="K826" s="17">
        <v>0.16279175315042599</v>
      </c>
      <c r="L826" s="17">
        <v>0.11539065668913499</v>
      </c>
      <c r="M826" s="17"/>
      <c r="N826" s="17">
        <v>3.7662832220981698E-2</v>
      </c>
      <c r="O826" s="17">
        <v>0.13189625614703099</v>
      </c>
      <c r="P826" s="17">
        <v>0.162717530026704</v>
      </c>
      <c r="Q826" s="17">
        <v>0.17769483677558201</v>
      </c>
      <c r="R826" s="17"/>
      <c r="S826" s="17">
        <v>6.74610573842402E-2</v>
      </c>
      <c r="T826" s="17">
        <v>0.17155421079397801</v>
      </c>
      <c r="U826" s="17">
        <v>0.13264145152707699</v>
      </c>
      <c r="V826" s="17">
        <v>7.6327237710558105E-2</v>
      </c>
      <c r="W826" s="17">
        <v>0.1435704903666</v>
      </c>
      <c r="X826" s="17">
        <v>0.15214912551919299</v>
      </c>
      <c r="Y826" s="17">
        <v>0.122403851205314</v>
      </c>
      <c r="Z826" s="17">
        <v>0.12293988650438301</v>
      </c>
      <c r="AA826" s="17">
        <v>0.164270887190401</v>
      </c>
      <c r="AB826" s="17">
        <v>0.102786989819094</v>
      </c>
      <c r="AC826" s="17"/>
      <c r="AD826" s="17">
        <v>9.4738315138609197E-2</v>
      </c>
      <c r="AE826" s="17">
        <v>9.2385562208179506E-2</v>
      </c>
      <c r="AF826" s="17">
        <v>7.1533769835533195E-2</v>
      </c>
      <c r="AG826" s="17">
        <v>0.27748563477532301</v>
      </c>
      <c r="AH826" s="17"/>
      <c r="AI826" s="17">
        <v>8.0909085001452899E-2</v>
      </c>
      <c r="AJ826" s="17">
        <v>7.8364413488229603E-2</v>
      </c>
      <c r="AK826" s="17">
        <v>8.9932247950050906E-2</v>
      </c>
      <c r="AL826" s="17"/>
      <c r="AM826" s="17">
        <v>7.7235447443898306E-2</v>
      </c>
      <c r="AN826" s="17">
        <v>0.16590394447388901</v>
      </c>
      <c r="AO826" s="17">
        <v>3.8008279953493297E-2</v>
      </c>
      <c r="AP826" s="17"/>
      <c r="AQ826" s="17">
        <v>0.16622222007544199</v>
      </c>
      <c r="AR826" s="17">
        <v>0.132230033184326</v>
      </c>
      <c r="AS826" s="17">
        <v>6.3301846893247096E-2</v>
      </c>
      <c r="AT826" s="17">
        <v>0.102707236854452</v>
      </c>
      <c r="AU826" s="17">
        <v>0</v>
      </c>
    </row>
    <row r="827" spans="2:47" x14ac:dyDescent="0.3">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row>
    <row r="828" spans="2:47" x14ac:dyDescent="0.3">
      <c r="B828" s="6" t="s">
        <v>342</v>
      </c>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row>
    <row r="829" spans="2:47" x14ac:dyDescent="0.3">
      <c r="B829" s="24" t="s">
        <v>175</v>
      </c>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row>
    <row r="830" spans="2:47" x14ac:dyDescent="0.3">
      <c r="B830" t="s">
        <v>192</v>
      </c>
      <c r="C830" s="17">
        <v>0.13638805556275799</v>
      </c>
      <c r="D830" s="17">
        <v>0.140747571823891</v>
      </c>
      <c r="E830" s="17">
        <v>0.13275873647228101</v>
      </c>
      <c r="F830" s="17"/>
      <c r="G830" s="17">
        <v>0.21969044407489999</v>
      </c>
      <c r="H830" s="17">
        <v>0.172524548365973</v>
      </c>
      <c r="I830" s="17">
        <v>0.23886563148738901</v>
      </c>
      <c r="J830" s="17">
        <v>7.9418537742832696E-2</v>
      </c>
      <c r="K830" s="17">
        <v>0.11667045787576399</v>
      </c>
      <c r="L830" s="17">
        <v>4.86692389728485E-2</v>
      </c>
      <c r="M830" s="17"/>
      <c r="N830" s="17">
        <v>0.24008377778529499</v>
      </c>
      <c r="O830" s="17">
        <v>8.4521749800943194E-2</v>
      </c>
      <c r="P830" s="17">
        <v>0.105072021281266</v>
      </c>
      <c r="Q830" s="17">
        <v>9.12424826628183E-2</v>
      </c>
      <c r="R830" s="17"/>
      <c r="S830" s="17">
        <v>0.26356436382144</v>
      </c>
      <c r="T830" s="17">
        <v>0.107040477692267</v>
      </c>
      <c r="U830" s="17">
        <v>4.1634663373656698E-2</v>
      </c>
      <c r="V830" s="17">
        <v>0.15074533219032299</v>
      </c>
      <c r="W830" s="17">
        <v>0.129343774612624</v>
      </c>
      <c r="X830" s="17">
        <v>0.13477271230943999</v>
      </c>
      <c r="Y830" s="17">
        <v>0.14113011915683699</v>
      </c>
      <c r="Z830" s="17">
        <v>0.138459349990527</v>
      </c>
      <c r="AA830" s="17">
        <v>5.8546150303458097E-2</v>
      </c>
      <c r="AB830" s="17">
        <v>8.9536430022412003E-2</v>
      </c>
      <c r="AC830" s="17"/>
      <c r="AD830" s="17">
        <v>0.104301591295099</v>
      </c>
      <c r="AE830" s="17">
        <v>0.18646821261195401</v>
      </c>
      <c r="AF830" s="17">
        <v>3.8907742625139699E-2</v>
      </c>
      <c r="AG830" s="17">
        <v>0.127458289194116</v>
      </c>
      <c r="AH830" s="17"/>
      <c r="AI830" s="17">
        <v>0.11696543598688899</v>
      </c>
      <c r="AJ830" s="17">
        <v>0.24212095027481201</v>
      </c>
      <c r="AK830" s="17">
        <v>5.2847700938763002E-2</v>
      </c>
      <c r="AL830" s="17"/>
      <c r="AM830" s="17">
        <v>0.15823757203466399</v>
      </c>
      <c r="AN830" s="17">
        <v>7.9988767112712106E-2</v>
      </c>
      <c r="AO830" s="17">
        <v>0.19756077405358499</v>
      </c>
      <c r="AP830" s="17"/>
      <c r="AQ830" s="17">
        <v>0.13609228379517499</v>
      </c>
      <c r="AR830" s="17">
        <v>8.5513089156639993E-2</v>
      </c>
      <c r="AS830" s="17">
        <v>0.16787648414202799</v>
      </c>
      <c r="AT830" s="17">
        <v>0.22359452222717399</v>
      </c>
      <c r="AU830" s="17">
        <v>0.12608655163330801</v>
      </c>
    </row>
    <row r="831" spans="2:47" x14ac:dyDescent="0.3">
      <c r="B831" t="s">
        <v>193</v>
      </c>
      <c r="C831" s="17">
        <v>0.439426491939651</v>
      </c>
      <c r="D831" s="17">
        <v>0.445447907657884</v>
      </c>
      <c r="E831" s="17">
        <v>0.43550150511069702</v>
      </c>
      <c r="F831" s="17"/>
      <c r="G831" s="17">
        <v>0.54780644498667497</v>
      </c>
      <c r="H831" s="17">
        <v>0.60484985860800899</v>
      </c>
      <c r="I831" s="17">
        <v>0.38943783878992599</v>
      </c>
      <c r="J831" s="17">
        <v>0.39942531830751099</v>
      </c>
      <c r="K831" s="17">
        <v>0.29522097067931002</v>
      </c>
      <c r="L831" s="17">
        <v>0.41012636071641201</v>
      </c>
      <c r="M831" s="17"/>
      <c r="N831" s="17">
        <v>0.47379569218353601</v>
      </c>
      <c r="O831" s="17">
        <v>0.48084449191579898</v>
      </c>
      <c r="P831" s="17">
        <v>0.37919037575926501</v>
      </c>
      <c r="Q831" s="17">
        <v>0.409294220132704</v>
      </c>
      <c r="R831" s="17"/>
      <c r="S831" s="17">
        <v>0.46316100762162499</v>
      </c>
      <c r="T831" s="17">
        <v>0.49548747293003398</v>
      </c>
      <c r="U831" s="17">
        <v>0.56046663934883001</v>
      </c>
      <c r="V831" s="17">
        <v>0.24624657178604101</v>
      </c>
      <c r="W831" s="17">
        <v>0.49326360531911401</v>
      </c>
      <c r="X831" s="17">
        <v>0.35540521464088098</v>
      </c>
      <c r="Y831" s="17">
        <v>0.300620738969547</v>
      </c>
      <c r="Z831" s="17">
        <v>0.37454643468242099</v>
      </c>
      <c r="AA831" s="17">
        <v>0.58113856884558501</v>
      </c>
      <c r="AB831" s="17">
        <v>0.445840993481392</v>
      </c>
      <c r="AC831" s="17"/>
      <c r="AD831" s="17">
        <v>0.42455995651460798</v>
      </c>
      <c r="AE831" s="17">
        <v>0.48105571416887799</v>
      </c>
      <c r="AF831" s="17">
        <v>0.33368390417604399</v>
      </c>
      <c r="AG831" s="17">
        <v>0.42530830309603601</v>
      </c>
      <c r="AH831" s="17"/>
      <c r="AI831" s="17">
        <v>0.41149614019891201</v>
      </c>
      <c r="AJ831" s="17">
        <v>0.51294193237179198</v>
      </c>
      <c r="AK831" s="17">
        <v>0.35680058142948101</v>
      </c>
      <c r="AL831" s="17"/>
      <c r="AM831" s="17">
        <v>0.51039208816019499</v>
      </c>
      <c r="AN831" s="17">
        <v>0.43980896655853002</v>
      </c>
      <c r="AO831" s="17">
        <v>0.41912492126580497</v>
      </c>
      <c r="AP831" s="17"/>
      <c r="AQ831" s="17">
        <v>0.38877626602048898</v>
      </c>
      <c r="AR831" s="17">
        <v>0.44972942253771597</v>
      </c>
      <c r="AS831" s="17">
        <v>0.45100914146850302</v>
      </c>
      <c r="AT831" s="17">
        <v>0.53484124928166499</v>
      </c>
      <c r="AU831" s="17">
        <v>0.31569822087431199</v>
      </c>
    </row>
    <row r="832" spans="2:47" x14ac:dyDescent="0.3">
      <c r="B832" t="s">
        <v>194</v>
      </c>
      <c r="C832" s="17">
        <v>0.24222810223067501</v>
      </c>
      <c r="D832" s="17">
        <v>0.24689239018002501</v>
      </c>
      <c r="E832" s="17">
        <v>0.23442902247223699</v>
      </c>
      <c r="F832" s="17"/>
      <c r="G832" s="17">
        <v>0.16666589887413399</v>
      </c>
      <c r="H832" s="17">
        <v>0.12805987029611701</v>
      </c>
      <c r="I832" s="17">
        <v>0.245080070755164</v>
      </c>
      <c r="J832" s="17">
        <v>0.27587231988203698</v>
      </c>
      <c r="K832" s="17">
        <v>0.27620699373708002</v>
      </c>
      <c r="L832" s="17">
        <v>0.32819941408860098</v>
      </c>
      <c r="M832" s="17"/>
      <c r="N832" s="17">
        <v>0.194860235772116</v>
      </c>
      <c r="O832" s="17">
        <v>0.25722682724234402</v>
      </c>
      <c r="P832" s="17">
        <v>0.26823482581013702</v>
      </c>
      <c r="Q832" s="17">
        <v>0.269369201594923</v>
      </c>
      <c r="R832" s="17"/>
      <c r="S832" s="17">
        <v>0.220732803905416</v>
      </c>
      <c r="T832" s="17">
        <v>0.19738272861398201</v>
      </c>
      <c r="U832" s="17">
        <v>0.19647378495545201</v>
      </c>
      <c r="V832" s="17">
        <v>0.31851692957057798</v>
      </c>
      <c r="W832" s="17">
        <v>0.28266897748771003</v>
      </c>
      <c r="X832" s="17">
        <v>0.288468403565803</v>
      </c>
      <c r="Y832" s="17">
        <v>0.31118858941299499</v>
      </c>
      <c r="Z832" s="17">
        <v>0.33145892139222499</v>
      </c>
      <c r="AA832" s="17">
        <v>0.18478652440183299</v>
      </c>
      <c r="AB832" s="17">
        <v>0.151233681857359</v>
      </c>
      <c r="AC832" s="17"/>
      <c r="AD832" s="17">
        <v>0.23873843285083601</v>
      </c>
      <c r="AE832" s="17">
        <v>0.18971506282765199</v>
      </c>
      <c r="AF832" s="17">
        <v>0.41193126775253502</v>
      </c>
      <c r="AG832" s="17">
        <v>0.23119353828091599</v>
      </c>
      <c r="AH832" s="17"/>
      <c r="AI832" s="17">
        <v>0.259892878297109</v>
      </c>
      <c r="AJ832" s="17">
        <v>0.14058045267674199</v>
      </c>
      <c r="AK832" s="17">
        <v>0.37900694705319199</v>
      </c>
      <c r="AL832" s="17"/>
      <c r="AM832" s="17">
        <v>0.17642259524652301</v>
      </c>
      <c r="AN832" s="17">
        <v>0.30693451345642397</v>
      </c>
      <c r="AO832" s="17">
        <v>0.20782378961518999</v>
      </c>
      <c r="AP832" s="17"/>
      <c r="AQ832" s="17">
        <v>0.25907973939811502</v>
      </c>
      <c r="AR832" s="17">
        <v>0.25768206210422201</v>
      </c>
      <c r="AS832" s="17">
        <v>0.21042260704485799</v>
      </c>
      <c r="AT832" s="17">
        <v>8.1544812372595005E-2</v>
      </c>
      <c r="AU832" s="17">
        <v>0.55821522749237995</v>
      </c>
    </row>
    <row r="833" spans="2:47" x14ac:dyDescent="0.3">
      <c r="B833" t="s">
        <v>195</v>
      </c>
      <c r="C833" s="17">
        <v>7.5832557941669307E-2</v>
      </c>
      <c r="D833" s="17">
        <v>7.7638106854252695E-2</v>
      </c>
      <c r="E833" s="17">
        <v>7.4413261435377701E-2</v>
      </c>
      <c r="F833" s="17"/>
      <c r="G833" s="17">
        <v>2.2461251352426399E-2</v>
      </c>
      <c r="H833" s="17">
        <v>3.6043617882021303E-2</v>
      </c>
      <c r="I833" s="17">
        <v>6.5131856439598901E-2</v>
      </c>
      <c r="J833" s="17">
        <v>8.0651264237971407E-2</v>
      </c>
      <c r="K833" s="17">
        <v>0.11593814352394199</v>
      </c>
      <c r="L833" s="17">
        <v>0.116701480853226</v>
      </c>
      <c r="M833" s="17"/>
      <c r="N833" s="17">
        <v>3.6342299649776498E-2</v>
      </c>
      <c r="O833" s="17">
        <v>8.2839116392095E-2</v>
      </c>
      <c r="P833" s="17">
        <v>0.11063584134007</v>
      </c>
      <c r="Q833" s="17">
        <v>8.0719415064084601E-2</v>
      </c>
      <c r="R833" s="17"/>
      <c r="S833" s="17">
        <v>2.2661556887801901E-2</v>
      </c>
      <c r="T833" s="17">
        <v>7.9651363270533806E-2</v>
      </c>
      <c r="U833" s="17">
        <v>6.0274677989678997E-2</v>
      </c>
      <c r="V833" s="17">
        <v>0.17691732386699999</v>
      </c>
      <c r="W833" s="17">
        <v>5.6371511704255001E-2</v>
      </c>
      <c r="X833" s="17">
        <v>9.1260491444049296E-2</v>
      </c>
      <c r="Y833" s="17">
        <v>5.7606981898571497E-2</v>
      </c>
      <c r="Z833" s="17">
        <v>3.8450133933382098E-2</v>
      </c>
      <c r="AA833" s="17">
        <v>7.8048057912595906E-2</v>
      </c>
      <c r="AB833" s="17">
        <v>0.16036792027794999</v>
      </c>
      <c r="AC833" s="17"/>
      <c r="AD833" s="17">
        <v>7.9818248872659606E-2</v>
      </c>
      <c r="AE833" s="17">
        <v>6.9861049973806197E-2</v>
      </c>
      <c r="AF833" s="17">
        <v>9.7834249366906295E-2</v>
      </c>
      <c r="AG833" s="17">
        <v>7.7163950748208601E-2</v>
      </c>
      <c r="AH833" s="17"/>
      <c r="AI833" s="17">
        <v>6.9329608678323301E-2</v>
      </c>
      <c r="AJ833" s="17">
        <v>6.1886407304779602E-2</v>
      </c>
      <c r="AK833" s="17">
        <v>0.1107217516498</v>
      </c>
      <c r="AL833" s="17"/>
      <c r="AM833" s="17">
        <v>6.9619392501868799E-2</v>
      </c>
      <c r="AN833" s="17">
        <v>8.7277921802171199E-2</v>
      </c>
      <c r="AO833" s="17">
        <v>7.5977297741976299E-2</v>
      </c>
      <c r="AP833" s="17"/>
      <c r="AQ833" s="17">
        <v>9.4274594834706404E-2</v>
      </c>
      <c r="AR833" s="17">
        <v>7.9175577257342006E-2</v>
      </c>
      <c r="AS833" s="17">
        <v>6.2811943537485607E-2</v>
      </c>
      <c r="AT833" s="17">
        <v>9.4743759300653499E-2</v>
      </c>
      <c r="AU833" s="17">
        <v>0</v>
      </c>
    </row>
    <row r="834" spans="2:47" x14ac:dyDescent="0.3">
      <c r="B834" t="s">
        <v>196</v>
      </c>
      <c r="C834" s="17">
        <v>5.3587272946047301E-2</v>
      </c>
      <c r="D834" s="17">
        <v>6.1846992614762002E-2</v>
      </c>
      <c r="E834" s="17">
        <v>4.5823459365199298E-2</v>
      </c>
      <c r="F834" s="17"/>
      <c r="G834" s="17">
        <v>0</v>
      </c>
      <c r="H834" s="17">
        <v>2.3952282380687799E-2</v>
      </c>
      <c r="I834" s="17">
        <v>3.5149756801485098E-2</v>
      </c>
      <c r="J834" s="17">
        <v>5.4860620931921497E-2</v>
      </c>
      <c r="K834" s="17">
        <v>0.14435297875543701</v>
      </c>
      <c r="L834" s="17">
        <v>5.8402514211120603E-2</v>
      </c>
      <c r="M834" s="17"/>
      <c r="N834" s="17">
        <v>2.62020812095793E-2</v>
      </c>
      <c r="O834" s="17">
        <v>7.0440570491407603E-2</v>
      </c>
      <c r="P834" s="17">
        <v>6.2512885020922407E-2</v>
      </c>
      <c r="Q834" s="17">
        <v>5.5833720435977098E-2</v>
      </c>
      <c r="R834" s="17"/>
      <c r="S834" s="17">
        <v>7.9198785237704697E-3</v>
      </c>
      <c r="T834" s="17">
        <v>7.9838800841690205E-2</v>
      </c>
      <c r="U834" s="17">
        <v>7.8120794805863703E-2</v>
      </c>
      <c r="V834" s="17">
        <v>6.2808837520278202E-2</v>
      </c>
      <c r="W834" s="17">
        <v>0</v>
      </c>
      <c r="X834" s="17">
        <v>4.7727379495837198E-2</v>
      </c>
      <c r="Y834" s="17">
        <v>0.12327715576619599</v>
      </c>
      <c r="Z834" s="17">
        <v>3.6512709970255498E-2</v>
      </c>
      <c r="AA834" s="17">
        <v>1.95996957892039E-2</v>
      </c>
      <c r="AB834" s="17">
        <v>0.111768601617709</v>
      </c>
      <c r="AC834" s="17"/>
      <c r="AD834" s="17">
        <v>0.104493250346606</v>
      </c>
      <c r="AE834" s="17">
        <v>4.3648930514599803E-2</v>
      </c>
      <c r="AF834" s="17">
        <v>0.100424880838812</v>
      </c>
      <c r="AG834" s="17">
        <v>1.3032349767440899E-2</v>
      </c>
      <c r="AH834" s="17"/>
      <c r="AI834" s="17">
        <v>0.107471903527096</v>
      </c>
      <c r="AJ834" s="17">
        <v>3.6859696220200897E-2</v>
      </c>
      <c r="AK834" s="17">
        <v>7.8975787565985306E-2</v>
      </c>
      <c r="AL834" s="17"/>
      <c r="AM834" s="17">
        <v>5.1800011815794599E-2</v>
      </c>
      <c r="AN834" s="17">
        <v>3.46110756948904E-2</v>
      </c>
      <c r="AO834" s="17">
        <v>8.7868405298784494E-2</v>
      </c>
      <c r="AP834" s="17"/>
      <c r="AQ834" s="17">
        <v>6.2798335550043799E-2</v>
      </c>
      <c r="AR834" s="17">
        <v>4.8668915737696702E-2</v>
      </c>
      <c r="AS834" s="17">
        <v>6.6821267226714998E-2</v>
      </c>
      <c r="AT834" s="17">
        <v>1.8157922261515001E-2</v>
      </c>
      <c r="AU834" s="17">
        <v>0</v>
      </c>
    </row>
    <row r="835" spans="2:47" x14ac:dyDescent="0.3">
      <c r="B835" t="s">
        <v>94</v>
      </c>
      <c r="C835" s="17">
        <v>5.2537519379199503E-2</v>
      </c>
      <c r="D835" s="17">
        <v>2.7427030869184601E-2</v>
      </c>
      <c r="E835" s="17">
        <v>7.7074015144207905E-2</v>
      </c>
      <c r="F835" s="17"/>
      <c r="G835" s="17">
        <v>4.3375960711865301E-2</v>
      </c>
      <c r="H835" s="17">
        <v>3.4569822467192701E-2</v>
      </c>
      <c r="I835" s="17">
        <v>2.6334845726436299E-2</v>
      </c>
      <c r="J835" s="17">
        <v>0.109771938897727</v>
      </c>
      <c r="K835" s="17">
        <v>5.16104554284674E-2</v>
      </c>
      <c r="L835" s="17">
        <v>3.7900991157791802E-2</v>
      </c>
      <c r="M835" s="17"/>
      <c r="N835" s="17">
        <v>2.8715913399697399E-2</v>
      </c>
      <c r="O835" s="17">
        <v>2.4127244157410899E-2</v>
      </c>
      <c r="P835" s="17">
        <v>7.4354050788340301E-2</v>
      </c>
      <c r="Q835" s="17">
        <v>9.3540960109492505E-2</v>
      </c>
      <c r="R835" s="17"/>
      <c r="S835" s="17">
        <v>2.1960389239946299E-2</v>
      </c>
      <c r="T835" s="17">
        <v>4.0599156651492198E-2</v>
      </c>
      <c r="U835" s="17">
        <v>6.3029439526519099E-2</v>
      </c>
      <c r="V835" s="17">
        <v>4.4765005065780003E-2</v>
      </c>
      <c r="W835" s="17">
        <v>3.8352130876296797E-2</v>
      </c>
      <c r="X835" s="17">
        <v>8.2365798543989593E-2</v>
      </c>
      <c r="Y835" s="17">
        <v>6.6176414795852803E-2</v>
      </c>
      <c r="Z835" s="17">
        <v>8.05724500311885E-2</v>
      </c>
      <c r="AA835" s="17">
        <v>7.7881002747323902E-2</v>
      </c>
      <c r="AB835" s="17">
        <v>4.1252372743177002E-2</v>
      </c>
      <c r="AC835" s="17"/>
      <c r="AD835" s="17">
        <v>4.8088520120191401E-2</v>
      </c>
      <c r="AE835" s="17">
        <v>2.9251029903109699E-2</v>
      </c>
      <c r="AF835" s="17">
        <v>1.72179552405641E-2</v>
      </c>
      <c r="AG835" s="17">
        <v>0.125843568913281</v>
      </c>
      <c r="AH835" s="17"/>
      <c r="AI835" s="17">
        <v>3.4844033311671303E-2</v>
      </c>
      <c r="AJ835" s="17">
        <v>5.6105611516734299E-3</v>
      </c>
      <c r="AK835" s="17">
        <v>2.1647231362778501E-2</v>
      </c>
      <c r="AL835" s="17"/>
      <c r="AM835" s="17">
        <v>3.3528340240953997E-2</v>
      </c>
      <c r="AN835" s="17">
        <v>5.1378755375272103E-2</v>
      </c>
      <c r="AO835" s="17">
        <v>1.16448120246585E-2</v>
      </c>
      <c r="AP835" s="17"/>
      <c r="AQ835" s="17">
        <v>5.8978780401470698E-2</v>
      </c>
      <c r="AR835" s="17">
        <v>7.9230933206383705E-2</v>
      </c>
      <c r="AS835" s="17">
        <v>4.1058556580410799E-2</v>
      </c>
      <c r="AT835" s="17">
        <v>4.71177345563982E-2</v>
      </c>
      <c r="AU835" s="17">
        <v>0</v>
      </c>
    </row>
    <row r="836" spans="2:47" x14ac:dyDescent="0.3">
      <c r="B836" t="s">
        <v>197</v>
      </c>
      <c r="C836" s="17">
        <v>0.57581454750240901</v>
      </c>
      <c r="D836" s="17">
        <v>0.58619547948177597</v>
      </c>
      <c r="E836" s="17">
        <v>0.56826024158297805</v>
      </c>
      <c r="F836" s="17"/>
      <c r="G836" s="17">
        <v>0.76749688906157498</v>
      </c>
      <c r="H836" s="17">
        <v>0.77737440697398197</v>
      </c>
      <c r="I836" s="17">
        <v>0.62830347027731603</v>
      </c>
      <c r="J836" s="17">
        <v>0.47884385605034302</v>
      </c>
      <c r="K836" s="17">
        <v>0.41189142855507399</v>
      </c>
      <c r="L836" s="17">
        <v>0.45879559968925998</v>
      </c>
      <c r="M836" s="17"/>
      <c r="N836" s="17">
        <v>0.713879469968831</v>
      </c>
      <c r="O836" s="17">
        <v>0.56536624171674299</v>
      </c>
      <c r="P836" s="17">
        <v>0.48426239704053098</v>
      </c>
      <c r="Q836" s="17">
        <v>0.50053670279552298</v>
      </c>
      <c r="R836" s="17"/>
      <c r="S836" s="17">
        <v>0.72672537144306504</v>
      </c>
      <c r="T836" s="17">
        <v>0.60252795062230102</v>
      </c>
      <c r="U836" s="17">
        <v>0.60210130272248696</v>
      </c>
      <c r="V836" s="17">
        <v>0.39699190397636402</v>
      </c>
      <c r="W836" s="17">
        <v>0.62260737993173798</v>
      </c>
      <c r="X836" s="17">
        <v>0.49017792695032097</v>
      </c>
      <c r="Y836" s="17">
        <v>0.44175085812638498</v>
      </c>
      <c r="Z836" s="17">
        <v>0.51300578467294899</v>
      </c>
      <c r="AA836" s="17">
        <v>0.63968471914904301</v>
      </c>
      <c r="AB836" s="17">
        <v>0.53537742350380402</v>
      </c>
      <c r="AC836" s="17"/>
      <c r="AD836" s="17">
        <v>0.52886154780970696</v>
      </c>
      <c r="AE836" s="17">
        <v>0.66752392678083206</v>
      </c>
      <c r="AF836" s="17">
        <v>0.37259164680118301</v>
      </c>
      <c r="AG836" s="17">
        <v>0.55276659229015301</v>
      </c>
      <c r="AH836" s="17"/>
      <c r="AI836" s="17">
        <v>0.52846157618580103</v>
      </c>
      <c r="AJ836" s="17">
        <v>0.75506288264660404</v>
      </c>
      <c r="AK836" s="17">
        <v>0.40964828236824402</v>
      </c>
      <c r="AL836" s="17"/>
      <c r="AM836" s="17">
        <v>0.66862966019485903</v>
      </c>
      <c r="AN836" s="17">
        <v>0.51979773367124205</v>
      </c>
      <c r="AO836" s="17">
        <v>0.61668569531938999</v>
      </c>
      <c r="AP836" s="17"/>
      <c r="AQ836" s="17">
        <v>0.524868549815664</v>
      </c>
      <c r="AR836" s="17">
        <v>0.53524251169435599</v>
      </c>
      <c r="AS836" s="17">
        <v>0.61888562561053095</v>
      </c>
      <c r="AT836" s="17">
        <v>0.75843577150883801</v>
      </c>
      <c r="AU836" s="17">
        <v>0.44178477250761999</v>
      </c>
    </row>
    <row r="837" spans="2:47" x14ac:dyDescent="0.3">
      <c r="B837" t="s">
        <v>198</v>
      </c>
      <c r="C837" s="17">
        <v>0.129419830887717</v>
      </c>
      <c r="D837" s="17">
        <v>0.13948509946901499</v>
      </c>
      <c r="E837" s="17">
        <v>0.120236720800577</v>
      </c>
      <c r="F837" s="17"/>
      <c r="G837" s="17">
        <v>2.2461251352426399E-2</v>
      </c>
      <c r="H837" s="17">
        <v>5.9995900262709102E-2</v>
      </c>
      <c r="I837" s="17">
        <v>0.10028161324108401</v>
      </c>
      <c r="J837" s="17">
        <v>0.13551188516989299</v>
      </c>
      <c r="K837" s="17">
        <v>0.26029112227937901</v>
      </c>
      <c r="L837" s="17">
        <v>0.17510399506434701</v>
      </c>
      <c r="M837" s="17"/>
      <c r="N837" s="17">
        <v>6.2544380859355805E-2</v>
      </c>
      <c r="O837" s="17">
        <v>0.15327968688350299</v>
      </c>
      <c r="P837" s="17">
        <v>0.17314872636099199</v>
      </c>
      <c r="Q837" s="17">
        <v>0.13655313550006201</v>
      </c>
      <c r="R837" s="17"/>
      <c r="S837" s="17">
        <v>3.0581435411572301E-2</v>
      </c>
      <c r="T837" s="17">
        <v>0.159490164112224</v>
      </c>
      <c r="U837" s="17">
        <v>0.13839547279554301</v>
      </c>
      <c r="V837" s="17">
        <v>0.23972616138727801</v>
      </c>
      <c r="W837" s="17">
        <v>5.6371511704255001E-2</v>
      </c>
      <c r="X837" s="17">
        <v>0.13898787093988599</v>
      </c>
      <c r="Y837" s="17">
        <v>0.18088413766476699</v>
      </c>
      <c r="Z837" s="17">
        <v>7.4962843903637597E-2</v>
      </c>
      <c r="AA837" s="17">
        <v>9.7647753701799705E-2</v>
      </c>
      <c r="AB837" s="17">
        <v>0.27213652189566001</v>
      </c>
      <c r="AC837" s="17"/>
      <c r="AD837" s="17">
        <v>0.18431149921926601</v>
      </c>
      <c r="AE837" s="17">
        <v>0.11350998048840601</v>
      </c>
      <c r="AF837" s="17">
        <v>0.198259130205718</v>
      </c>
      <c r="AG837" s="17">
        <v>9.0196300515649502E-2</v>
      </c>
      <c r="AH837" s="17"/>
      <c r="AI837" s="17">
        <v>0.17680151220541901</v>
      </c>
      <c r="AJ837" s="17">
        <v>9.8746103524980505E-2</v>
      </c>
      <c r="AK837" s="17">
        <v>0.189697539215786</v>
      </c>
      <c r="AL837" s="17"/>
      <c r="AM837" s="17">
        <v>0.121419404317663</v>
      </c>
      <c r="AN837" s="17">
        <v>0.121888997497062</v>
      </c>
      <c r="AO837" s="17">
        <v>0.16384570304076099</v>
      </c>
      <c r="AP837" s="17"/>
      <c r="AQ837" s="17">
        <v>0.15707293038475001</v>
      </c>
      <c r="AR837" s="17">
        <v>0.127844492995039</v>
      </c>
      <c r="AS837" s="17">
        <v>0.12963321076420101</v>
      </c>
      <c r="AT837" s="17">
        <v>0.112901681562168</v>
      </c>
      <c r="AU837" s="17">
        <v>0</v>
      </c>
    </row>
    <row r="838" spans="2:47" x14ac:dyDescent="0.3">
      <c r="B838" t="s">
        <v>143</v>
      </c>
      <c r="C838" s="17">
        <v>0.44639471661469299</v>
      </c>
      <c r="D838" s="17">
        <v>0.44671038001276098</v>
      </c>
      <c r="E838" s="17">
        <v>0.44802352078240099</v>
      </c>
      <c r="F838" s="17"/>
      <c r="G838" s="17">
        <v>0.74503563770914805</v>
      </c>
      <c r="H838" s="17">
        <v>0.71737850671127301</v>
      </c>
      <c r="I838" s="17">
        <v>0.52802185703623195</v>
      </c>
      <c r="J838" s="17">
        <v>0.34333197088044998</v>
      </c>
      <c r="K838" s="17">
        <v>0.15160030627569501</v>
      </c>
      <c r="L838" s="17">
        <v>0.283691604624914</v>
      </c>
      <c r="M838" s="17"/>
      <c r="N838" s="17">
        <v>0.65133508910947502</v>
      </c>
      <c r="O838" s="17">
        <v>0.41208655483324003</v>
      </c>
      <c r="P838" s="17">
        <v>0.31111367067953899</v>
      </c>
      <c r="Q838" s="17">
        <v>0.363983567295461</v>
      </c>
      <c r="R838" s="17"/>
      <c r="S838" s="17">
        <v>0.69614393603149305</v>
      </c>
      <c r="T838" s="17">
        <v>0.44303778651007703</v>
      </c>
      <c r="U838" s="17">
        <v>0.46370582992694398</v>
      </c>
      <c r="V838" s="17">
        <v>0.15726574258908499</v>
      </c>
      <c r="W838" s="17">
        <v>0.56623586822748295</v>
      </c>
      <c r="X838" s="17">
        <v>0.35119005601043501</v>
      </c>
      <c r="Y838" s="17">
        <v>0.26086672046161702</v>
      </c>
      <c r="Z838" s="17">
        <v>0.438042940769311</v>
      </c>
      <c r="AA838" s="17">
        <v>0.542036965447243</v>
      </c>
      <c r="AB838" s="17">
        <v>0.26324090160814401</v>
      </c>
      <c r="AC838" s="17"/>
      <c r="AD838" s="17">
        <v>0.34455004859044103</v>
      </c>
      <c r="AE838" s="17">
        <v>0.55401394629242595</v>
      </c>
      <c r="AF838" s="17">
        <v>0.174332516595465</v>
      </c>
      <c r="AG838" s="17">
        <v>0.46257029177450298</v>
      </c>
      <c r="AH838" s="17"/>
      <c r="AI838" s="17">
        <v>0.35166006398038202</v>
      </c>
      <c r="AJ838" s="17">
        <v>0.65631677912162401</v>
      </c>
      <c r="AK838" s="17">
        <v>0.21995074315245799</v>
      </c>
      <c r="AL838" s="17"/>
      <c r="AM838" s="17">
        <v>0.54721025587719596</v>
      </c>
      <c r="AN838" s="17">
        <v>0.39790873617418099</v>
      </c>
      <c r="AO838" s="17">
        <v>0.45283999227862998</v>
      </c>
      <c r="AP838" s="17"/>
      <c r="AQ838" s="17">
        <v>0.36779561943091399</v>
      </c>
      <c r="AR838" s="17">
        <v>0.40739801869931702</v>
      </c>
      <c r="AS838" s="17">
        <v>0.48925241484632997</v>
      </c>
      <c r="AT838" s="17">
        <v>0.64553408994667005</v>
      </c>
      <c r="AU838" s="17">
        <v>0.44178477250761999</v>
      </c>
    </row>
    <row r="839" spans="2:47" x14ac:dyDescent="0.3">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c r="AP839" s="17"/>
      <c r="AQ839" s="17"/>
      <c r="AR839" s="17"/>
      <c r="AS839" s="17"/>
      <c r="AT839" s="17"/>
      <c r="AU839" s="17"/>
    </row>
    <row r="840" spans="2:47" x14ac:dyDescent="0.3">
      <c r="B840" s="6" t="s">
        <v>343</v>
      </c>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c r="AN840" s="17"/>
      <c r="AO840" s="17"/>
      <c r="AP840" s="17"/>
      <c r="AQ840" s="17"/>
      <c r="AR840" s="17"/>
      <c r="AS840" s="17"/>
      <c r="AT840" s="17"/>
      <c r="AU840" s="17"/>
    </row>
    <row r="841" spans="2:47" x14ac:dyDescent="0.3">
      <c r="B841" s="24" t="s">
        <v>175</v>
      </c>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row>
    <row r="842" spans="2:47" x14ac:dyDescent="0.3">
      <c r="B842" t="s">
        <v>192</v>
      </c>
      <c r="C842" s="17">
        <v>0.123413323365598</v>
      </c>
      <c r="D842" s="17">
        <v>0.15721641360060001</v>
      </c>
      <c r="E842" s="17">
        <v>9.0523818018295302E-2</v>
      </c>
      <c r="F842" s="17"/>
      <c r="G842" s="17">
        <v>0.193014967660221</v>
      </c>
      <c r="H842" s="17">
        <v>0.27020086329579601</v>
      </c>
      <c r="I842" s="17">
        <v>0.13271240582002999</v>
      </c>
      <c r="J842" s="17">
        <v>9.5962252320503899E-2</v>
      </c>
      <c r="K842" s="17">
        <v>3.7312906817752997E-2</v>
      </c>
      <c r="L842" s="17">
        <v>3.0510421185177002E-2</v>
      </c>
      <c r="M842" s="17"/>
      <c r="N842" s="17">
        <v>0.196924688428395</v>
      </c>
      <c r="O842" s="17">
        <v>0.13080177948063099</v>
      </c>
      <c r="P842" s="17">
        <v>0.111863560783675</v>
      </c>
      <c r="Q842" s="17">
        <v>5.8178766735564401E-2</v>
      </c>
      <c r="R842" s="17"/>
      <c r="S842" s="17">
        <v>0.24764190166348901</v>
      </c>
      <c r="T842" s="17">
        <v>7.1819901062797106E-2</v>
      </c>
      <c r="U842" s="17">
        <v>0.10155249934751701</v>
      </c>
      <c r="V842" s="17">
        <v>0.171531008948173</v>
      </c>
      <c r="W842" s="17">
        <v>0.13195566195601499</v>
      </c>
      <c r="X842" s="17">
        <v>7.9106020249648704E-2</v>
      </c>
      <c r="Y842" s="17">
        <v>8.8309034675590203E-2</v>
      </c>
      <c r="Z842" s="17">
        <v>0.105539487882419</v>
      </c>
      <c r="AA842" s="17">
        <v>0.102580633276811</v>
      </c>
      <c r="AB842" s="17">
        <v>6.6728515030805693E-2</v>
      </c>
      <c r="AC842" s="17"/>
      <c r="AD842" s="17">
        <v>7.6307157154208397E-2</v>
      </c>
      <c r="AE842" s="17">
        <v>0.18424667729946101</v>
      </c>
      <c r="AF842" s="17">
        <v>0.104268786888443</v>
      </c>
      <c r="AG842" s="17">
        <v>0.12371833558636799</v>
      </c>
      <c r="AH842" s="17"/>
      <c r="AI842" s="17">
        <v>5.94651222603403E-2</v>
      </c>
      <c r="AJ842" s="17">
        <v>0.22746967046970801</v>
      </c>
      <c r="AK842" s="17">
        <v>0.107161658656036</v>
      </c>
      <c r="AL842" s="17"/>
      <c r="AM842" s="17">
        <v>0.223114301655122</v>
      </c>
      <c r="AN842" s="17">
        <v>0.100318983422305</v>
      </c>
      <c r="AO842" s="17">
        <v>0.112643059807435</v>
      </c>
      <c r="AP842" s="17"/>
      <c r="AQ842" s="17">
        <v>9.9449662346403594E-2</v>
      </c>
      <c r="AR842" s="17">
        <v>6.3873184973516101E-2</v>
      </c>
      <c r="AS842" s="17">
        <v>0.191540999322834</v>
      </c>
      <c r="AT842" s="17">
        <v>0.29785974243131602</v>
      </c>
      <c r="AU842" s="17">
        <v>0.32986731617976001</v>
      </c>
    </row>
    <row r="843" spans="2:47" x14ac:dyDescent="0.3">
      <c r="B843" t="s">
        <v>193</v>
      </c>
      <c r="C843" s="17">
        <v>0.39433411398928297</v>
      </c>
      <c r="D843" s="17">
        <v>0.38338624331023502</v>
      </c>
      <c r="E843" s="17">
        <v>0.404986100205245</v>
      </c>
      <c r="F843" s="17"/>
      <c r="G843" s="17">
        <v>0.37288936223958102</v>
      </c>
      <c r="H843" s="17">
        <v>0.34050557864974001</v>
      </c>
      <c r="I843" s="17">
        <v>0.418624827988475</v>
      </c>
      <c r="J843" s="17">
        <v>0.420968692316537</v>
      </c>
      <c r="K843" s="17">
        <v>0.36054020606901999</v>
      </c>
      <c r="L843" s="17">
        <v>0.43244218985613597</v>
      </c>
      <c r="M843" s="17"/>
      <c r="N843" s="17">
        <v>0.46696516559668799</v>
      </c>
      <c r="O843" s="17">
        <v>0.42106017733086099</v>
      </c>
      <c r="P843" s="17">
        <v>0.32272973019943002</v>
      </c>
      <c r="Q843" s="17">
        <v>0.35185740342156802</v>
      </c>
      <c r="R843" s="17"/>
      <c r="S843" s="17">
        <v>0.34427207777673802</v>
      </c>
      <c r="T843" s="17">
        <v>0.45629890305501802</v>
      </c>
      <c r="U843" s="17">
        <v>0.41491185112061701</v>
      </c>
      <c r="V843" s="17">
        <v>0.376886057630056</v>
      </c>
      <c r="W843" s="17">
        <v>0.39301849533240502</v>
      </c>
      <c r="X843" s="17">
        <v>0.36714779638099598</v>
      </c>
      <c r="Y843" s="17">
        <v>0.39879519181188</v>
      </c>
      <c r="Z843" s="17">
        <v>0.37653946854334902</v>
      </c>
      <c r="AA843" s="17">
        <v>0.38879621340386999</v>
      </c>
      <c r="AB843" s="17">
        <v>0.43198562403936203</v>
      </c>
      <c r="AC843" s="17"/>
      <c r="AD843" s="17">
        <v>0.39696767255590598</v>
      </c>
      <c r="AE843" s="17">
        <v>0.42856812284697998</v>
      </c>
      <c r="AF843" s="17">
        <v>0.33052122464181199</v>
      </c>
      <c r="AG843" s="17">
        <v>0.28618284437677199</v>
      </c>
      <c r="AH843" s="17"/>
      <c r="AI843" s="17">
        <v>0.41144457020464997</v>
      </c>
      <c r="AJ843" s="17">
        <v>0.38312889652231003</v>
      </c>
      <c r="AK843" s="17">
        <v>0.31444592113635</v>
      </c>
      <c r="AL843" s="17"/>
      <c r="AM843" s="17">
        <v>0.48899409972420899</v>
      </c>
      <c r="AN843" s="17">
        <v>0.36022543583512001</v>
      </c>
      <c r="AO843" s="17">
        <v>0.37720809591148802</v>
      </c>
      <c r="AP843" s="17"/>
      <c r="AQ843" s="17">
        <v>0.33087375980917899</v>
      </c>
      <c r="AR843" s="17">
        <v>0.41654322011341199</v>
      </c>
      <c r="AS843" s="17">
        <v>0.45414100149013797</v>
      </c>
      <c r="AT843" s="17">
        <v>0.43478619819595099</v>
      </c>
      <c r="AU843" s="17">
        <v>0.36022614187770402</v>
      </c>
    </row>
    <row r="844" spans="2:47" x14ac:dyDescent="0.3">
      <c r="B844" t="s">
        <v>194</v>
      </c>
      <c r="C844" s="17">
        <v>0.25458326549937599</v>
      </c>
      <c r="D844" s="17">
        <v>0.20065042972966901</v>
      </c>
      <c r="E844" s="17">
        <v>0.30705847643752499</v>
      </c>
      <c r="F844" s="17"/>
      <c r="G844" s="17">
        <v>0.25512914992733698</v>
      </c>
      <c r="H844" s="17">
        <v>0.19569641733249299</v>
      </c>
      <c r="I844" s="17">
        <v>0.226265511484083</v>
      </c>
      <c r="J844" s="17">
        <v>0.27264817241760397</v>
      </c>
      <c r="K844" s="17">
        <v>0.27414811922064403</v>
      </c>
      <c r="L844" s="17">
        <v>0.29674994682328298</v>
      </c>
      <c r="M844" s="17"/>
      <c r="N844" s="17">
        <v>0.20707108871992799</v>
      </c>
      <c r="O844" s="17">
        <v>0.23598608176989599</v>
      </c>
      <c r="P844" s="17">
        <v>0.245593381436782</v>
      </c>
      <c r="Q844" s="17">
        <v>0.331201584757011</v>
      </c>
      <c r="R844" s="17"/>
      <c r="S844" s="17">
        <v>0.25597056230029802</v>
      </c>
      <c r="T844" s="17">
        <v>0.232818896801499</v>
      </c>
      <c r="U844" s="17">
        <v>0.226111688916833</v>
      </c>
      <c r="V844" s="17">
        <v>0.23914625760056701</v>
      </c>
      <c r="W844" s="17">
        <v>0.266373246687716</v>
      </c>
      <c r="X844" s="17">
        <v>0.20376886219410401</v>
      </c>
      <c r="Y844" s="17">
        <v>0.32026827568543198</v>
      </c>
      <c r="Z844" s="17">
        <v>0.38606812968502402</v>
      </c>
      <c r="AA844" s="17">
        <v>0.27972776312019998</v>
      </c>
      <c r="AB844" s="17">
        <v>0.18426717637017101</v>
      </c>
      <c r="AC844" s="17"/>
      <c r="AD844" s="17">
        <v>0.28550191353570098</v>
      </c>
      <c r="AE844" s="17">
        <v>0.24544209685204901</v>
      </c>
      <c r="AF844" s="17">
        <v>0.264907472820754</v>
      </c>
      <c r="AG844" s="17">
        <v>0.260853753177195</v>
      </c>
      <c r="AH844" s="17"/>
      <c r="AI844" s="17">
        <v>0.36864165299470902</v>
      </c>
      <c r="AJ844" s="17">
        <v>0.250926239495745</v>
      </c>
      <c r="AK844" s="17">
        <v>0.235870525635936</v>
      </c>
      <c r="AL844" s="17"/>
      <c r="AM844" s="17">
        <v>0.176477184213465</v>
      </c>
      <c r="AN844" s="17">
        <v>0.27743932376844499</v>
      </c>
      <c r="AO844" s="17">
        <v>0.26751990564323302</v>
      </c>
      <c r="AP844" s="17"/>
      <c r="AQ844" s="17">
        <v>0.32165650293024201</v>
      </c>
      <c r="AR844" s="17">
        <v>0.27769972083053102</v>
      </c>
      <c r="AS844" s="17">
        <v>0.14795106076732201</v>
      </c>
      <c r="AT844" s="17">
        <v>0.17282701658216201</v>
      </c>
      <c r="AU844" s="17">
        <v>0.17752968750071901</v>
      </c>
    </row>
    <row r="845" spans="2:47" x14ac:dyDescent="0.3">
      <c r="B845" t="s">
        <v>195</v>
      </c>
      <c r="C845" s="17">
        <v>8.7301331335854104E-2</v>
      </c>
      <c r="D845" s="17">
        <v>0.123065525932333</v>
      </c>
      <c r="E845" s="17">
        <v>5.2503723743015901E-2</v>
      </c>
      <c r="F845" s="17"/>
      <c r="G845" s="17">
        <v>8.7453497995895496E-2</v>
      </c>
      <c r="H845" s="17">
        <v>7.6772858098438895E-2</v>
      </c>
      <c r="I845" s="17">
        <v>3.2417778485651902E-2</v>
      </c>
      <c r="J845" s="17">
        <v>9.4816644635981606E-2</v>
      </c>
      <c r="K845" s="17">
        <v>0.16750706392272499</v>
      </c>
      <c r="L845" s="17">
        <v>8.5483050012807996E-2</v>
      </c>
      <c r="M845" s="17"/>
      <c r="N845" s="17">
        <v>5.5061953894988698E-2</v>
      </c>
      <c r="O845" s="17">
        <v>0.106063414363972</v>
      </c>
      <c r="P845" s="17">
        <v>0.11692703902611599</v>
      </c>
      <c r="Q845" s="17">
        <v>7.2924130896901806E-2</v>
      </c>
      <c r="R845" s="17"/>
      <c r="S845" s="17">
        <v>6.9769236454649497E-2</v>
      </c>
      <c r="T845" s="17">
        <v>0.10679703225019301</v>
      </c>
      <c r="U845" s="17">
        <v>4.9889453224247302E-2</v>
      </c>
      <c r="V845" s="17">
        <v>0.114001471288748</v>
      </c>
      <c r="W845" s="17">
        <v>5.8296474346223502E-2</v>
      </c>
      <c r="X845" s="17">
        <v>0.16888968701615001</v>
      </c>
      <c r="Y845" s="17">
        <v>7.5117200262249204E-2</v>
      </c>
      <c r="Z845" s="17">
        <v>4.0354659215722601E-2</v>
      </c>
      <c r="AA845" s="17">
        <v>6.7770296118956699E-2</v>
      </c>
      <c r="AB845" s="17">
        <v>9.6573978311680506E-2</v>
      </c>
      <c r="AC845" s="17"/>
      <c r="AD845" s="17">
        <v>8.4868265849808402E-2</v>
      </c>
      <c r="AE845" s="17">
        <v>8.6870311814566697E-2</v>
      </c>
      <c r="AF845" s="17">
        <v>0.15669504608061099</v>
      </c>
      <c r="AG845" s="17">
        <v>5.5492213046545502E-2</v>
      </c>
      <c r="AH845" s="17"/>
      <c r="AI845" s="17">
        <v>7.4984795333979906E-2</v>
      </c>
      <c r="AJ845" s="17">
        <v>7.8811722367893397E-2</v>
      </c>
      <c r="AK845" s="17">
        <v>0.16614205307643801</v>
      </c>
      <c r="AL845" s="17"/>
      <c r="AM845" s="17">
        <v>6.0542794139391003E-2</v>
      </c>
      <c r="AN845" s="17">
        <v>9.3394980504854203E-2</v>
      </c>
      <c r="AO845" s="17">
        <v>0.11291405398358299</v>
      </c>
      <c r="AP845" s="17"/>
      <c r="AQ845" s="17">
        <v>0.10768783844407701</v>
      </c>
      <c r="AR845" s="17">
        <v>7.7593781931543898E-2</v>
      </c>
      <c r="AS845" s="17">
        <v>6.6648057504935104E-2</v>
      </c>
      <c r="AT845" s="17">
        <v>4.3812877074868202E-2</v>
      </c>
      <c r="AU845" s="17">
        <v>0</v>
      </c>
    </row>
    <row r="846" spans="2:47" x14ac:dyDescent="0.3">
      <c r="B846" t="s">
        <v>196</v>
      </c>
      <c r="C846" s="17">
        <v>7.0484624332022294E-2</v>
      </c>
      <c r="D846" s="17">
        <v>6.8777915889810498E-2</v>
      </c>
      <c r="E846" s="17">
        <v>7.21452061322711E-2</v>
      </c>
      <c r="F846" s="17"/>
      <c r="G846" s="17">
        <v>1.45846199552598E-2</v>
      </c>
      <c r="H846" s="17">
        <v>7.5512690999666204E-2</v>
      </c>
      <c r="I846" s="17">
        <v>8.7096632633302307E-2</v>
      </c>
      <c r="J846" s="17">
        <v>4.6923258876914502E-2</v>
      </c>
      <c r="K846" s="17">
        <v>8.6518845566617597E-2</v>
      </c>
      <c r="L846" s="17">
        <v>9.88609635321194E-2</v>
      </c>
      <c r="M846" s="17"/>
      <c r="N846" s="17">
        <v>6.3448184718888995E-2</v>
      </c>
      <c r="O846" s="17">
        <v>5.1801892608642403E-2</v>
      </c>
      <c r="P846" s="17">
        <v>0.11035889837166001</v>
      </c>
      <c r="Q846" s="17">
        <v>6.2380062522457203E-2</v>
      </c>
      <c r="R846" s="17"/>
      <c r="S846" s="17">
        <v>2.8256887159645999E-2</v>
      </c>
      <c r="T846" s="17">
        <v>3.8468635873312902E-2</v>
      </c>
      <c r="U846" s="17">
        <v>6.7893380197970699E-2</v>
      </c>
      <c r="V846" s="17">
        <v>8.3168756843946701E-2</v>
      </c>
      <c r="W846" s="17">
        <v>9.0435585587363101E-2</v>
      </c>
      <c r="X846" s="17">
        <v>0.125667007608016</v>
      </c>
      <c r="Y846" s="17">
        <v>7.34350655849898E-2</v>
      </c>
      <c r="Z846" s="17">
        <v>9.1498254673484505E-2</v>
      </c>
      <c r="AA846" s="17">
        <v>4.6982642959092297E-2</v>
      </c>
      <c r="AB846" s="17">
        <v>0.147756637391283</v>
      </c>
      <c r="AC846" s="17"/>
      <c r="AD846" s="17">
        <v>8.19352792829076E-2</v>
      </c>
      <c r="AE846" s="17">
        <v>1.7444778101286699E-2</v>
      </c>
      <c r="AF846" s="17">
        <v>0.13298868147895801</v>
      </c>
      <c r="AG846" s="17">
        <v>8.2608620963270707E-2</v>
      </c>
      <c r="AH846" s="17"/>
      <c r="AI846" s="17">
        <v>4.6195463985859803E-2</v>
      </c>
      <c r="AJ846" s="17">
        <v>3.3732350971933903E-2</v>
      </c>
      <c r="AK846" s="17">
        <v>0.12558665348978801</v>
      </c>
      <c r="AL846" s="17"/>
      <c r="AM846" s="17">
        <v>2.1040027200411801E-2</v>
      </c>
      <c r="AN846" s="17">
        <v>7.7475319941905693E-2</v>
      </c>
      <c r="AO846" s="17">
        <v>8.7465572460749597E-2</v>
      </c>
      <c r="AP846" s="17"/>
      <c r="AQ846" s="17">
        <v>5.7725995774226498E-2</v>
      </c>
      <c r="AR846" s="17">
        <v>7.17165387941716E-2</v>
      </c>
      <c r="AS846" s="17">
        <v>9.17637720767326E-2</v>
      </c>
      <c r="AT846" s="17">
        <v>3.38165593395678E-2</v>
      </c>
      <c r="AU846" s="17">
        <v>0</v>
      </c>
    </row>
    <row r="847" spans="2:47" x14ac:dyDescent="0.3">
      <c r="B847" t="s">
        <v>94</v>
      </c>
      <c r="C847" s="17">
        <v>6.9883341477865998E-2</v>
      </c>
      <c r="D847" s="17">
        <v>6.6903471537352002E-2</v>
      </c>
      <c r="E847" s="17">
        <v>7.2782675463648194E-2</v>
      </c>
      <c r="F847" s="17"/>
      <c r="G847" s="17">
        <v>7.69284022217053E-2</v>
      </c>
      <c r="H847" s="17">
        <v>4.1311591623865697E-2</v>
      </c>
      <c r="I847" s="17">
        <v>0.10288284358845801</v>
      </c>
      <c r="J847" s="17">
        <v>6.8680979432458295E-2</v>
      </c>
      <c r="K847" s="17">
        <v>7.3972858403240402E-2</v>
      </c>
      <c r="L847" s="17">
        <v>5.5953428590476702E-2</v>
      </c>
      <c r="M847" s="17"/>
      <c r="N847" s="17">
        <v>1.0528918641111801E-2</v>
      </c>
      <c r="O847" s="17">
        <v>5.4286654445997798E-2</v>
      </c>
      <c r="P847" s="17">
        <v>9.2527390182337493E-2</v>
      </c>
      <c r="Q847" s="17">
        <v>0.12345805166649799</v>
      </c>
      <c r="R847" s="17"/>
      <c r="S847" s="17">
        <v>5.4089334645179198E-2</v>
      </c>
      <c r="T847" s="17">
        <v>9.3796630957179397E-2</v>
      </c>
      <c r="U847" s="17">
        <v>0.13964112719281499</v>
      </c>
      <c r="V847" s="17">
        <v>1.5266447688509301E-2</v>
      </c>
      <c r="W847" s="17">
        <v>5.9920536090276803E-2</v>
      </c>
      <c r="X847" s="17">
        <v>5.5420626551085803E-2</v>
      </c>
      <c r="Y847" s="17">
        <v>4.4075231979859401E-2</v>
      </c>
      <c r="Z847" s="17">
        <v>0</v>
      </c>
      <c r="AA847" s="17">
        <v>0.11414245112106999</v>
      </c>
      <c r="AB847" s="17">
        <v>7.2688068856696597E-2</v>
      </c>
      <c r="AC847" s="17"/>
      <c r="AD847" s="17">
        <v>7.4419711621469403E-2</v>
      </c>
      <c r="AE847" s="17">
        <v>3.74280130856567E-2</v>
      </c>
      <c r="AF847" s="17">
        <v>1.0618788089422199E-2</v>
      </c>
      <c r="AG847" s="17">
        <v>0.19114423284984899</v>
      </c>
      <c r="AH847" s="17"/>
      <c r="AI847" s="17">
        <v>3.92683952204608E-2</v>
      </c>
      <c r="AJ847" s="17">
        <v>2.5931120172409901E-2</v>
      </c>
      <c r="AK847" s="17">
        <v>5.0793188005452003E-2</v>
      </c>
      <c r="AL847" s="17"/>
      <c r="AM847" s="17">
        <v>2.9831593067401501E-2</v>
      </c>
      <c r="AN847" s="17">
        <v>9.1145956527368996E-2</v>
      </c>
      <c r="AO847" s="17">
        <v>4.2249312193512002E-2</v>
      </c>
      <c r="AP847" s="17"/>
      <c r="AQ847" s="17">
        <v>8.2606240695871996E-2</v>
      </c>
      <c r="AR847" s="17">
        <v>9.2573553356825294E-2</v>
      </c>
      <c r="AS847" s="17">
        <v>4.79551088380381E-2</v>
      </c>
      <c r="AT847" s="17">
        <v>1.6897606376134799E-2</v>
      </c>
      <c r="AU847" s="17">
        <v>0.13237685444181699</v>
      </c>
    </row>
    <row r="848" spans="2:47" x14ac:dyDescent="0.3">
      <c r="B848" t="s">
        <v>197</v>
      </c>
      <c r="C848" s="17">
        <v>0.51774743735488205</v>
      </c>
      <c r="D848" s="17">
        <v>0.54060265691083498</v>
      </c>
      <c r="E848" s="17">
        <v>0.49550991822354001</v>
      </c>
      <c r="F848" s="17"/>
      <c r="G848" s="17">
        <v>0.56590432989980199</v>
      </c>
      <c r="H848" s="17">
        <v>0.61070644194553603</v>
      </c>
      <c r="I848" s="17">
        <v>0.55133723380850397</v>
      </c>
      <c r="J848" s="17">
        <v>0.51693094463704103</v>
      </c>
      <c r="K848" s="17">
        <v>0.397853112886773</v>
      </c>
      <c r="L848" s="17">
        <v>0.46295261104131302</v>
      </c>
      <c r="M848" s="17"/>
      <c r="N848" s="17">
        <v>0.66388985402508205</v>
      </c>
      <c r="O848" s="17">
        <v>0.55186195681149197</v>
      </c>
      <c r="P848" s="17">
        <v>0.43459329098310501</v>
      </c>
      <c r="Q848" s="17">
        <v>0.41003617015713201</v>
      </c>
      <c r="R848" s="17"/>
      <c r="S848" s="17">
        <v>0.59191397944022694</v>
      </c>
      <c r="T848" s="17">
        <v>0.52811880411781598</v>
      </c>
      <c r="U848" s="17">
        <v>0.51646435046813399</v>
      </c>
      <c r="V848" s="17">
        <v>0.54841706657822897</v>
      </c>
      <c r="W848" s="17">
        <v>0.52497415728842001</v>
      </c>
      <c r="X848" s="17">
        <v>0.44625381663064401</v>
      </c>
      <c r="Y848" s="17">
        <v>0.48710422648746998</v>
      </c>
      <c r="Z848" s="17">
        <v>0.48207895642576898</v>
      </c>
      <c r="AA848" s="17">
        <v>0.49137684668068199</v>
      </c>
      <c r="AB848" s="17">
        <v>0.49871413907016798</v>
      </c>
      <c r="AC848" s="17"/>
      <c r="AD848" s="17">
        <v>0.47327482971011398</v>
      </c>
      <c r="AE848" s="17">
        <v>0.61281480014644096</v>
      </c>
      <c r="AF848" s="17">
        <v>0.43479001153025498</v>
      </c>
      <c r="AG848" s="17">
        <v>0.40990117996314002</v>
      </c>
      <c r="AH848" s="17"/>
      <c r="AI848" s="17">
        <v>0.47090969246498998</v>
      </c>
      <c r="AJ848" s="17">
        <v>0.61059856699201798</v>
      </c>
      <c r="AK848" s="17">
        <v>0.421607579792386</v>
      </c>
      <c r="AL848" s="17"/>
      <c r="AM848" s="17">
        <v>0.71210840137933096</v>
      </c>
      <c r="AN848" s="17">
        <v>0.46054441925742601</v>
      </c>
      <c r="AO848" s="17">
        <v>0.48985115571892301</v>
      </c>
      <c r="AP848" s="17"/>
      <c r="AQ848" s="17">
        <v>0.430323422155583</v>
      </c>
      <c r="AR848" s="17">
        <v>0.48041640508692901</v>
      </c>
      <c r="AS848" s="17">
        <v>0.645682000812972</v>
      </c>
      <c r="AT848" s="17">
        <v>0.73264594062726696</v>
      </c>
      <c r="AU848" s="17">
        <v>0.69009345805746403</v>
      </c>
    </row>
    <row r="849" spans="2:47" x14ac:dyDescent="0.3">
      <c r="B849" t="s">
        <v>198</v>
      </c>
      <c r="C849" s="17">
        <v>0.15778595566787601</v>
      </c>
      <c r="D849" s="17">
        <v>0.191843441822144</v>
      </c>
      <c r="E849" s="17">
        <v>0.124648929875287</v>
      </c>
      <c r="F849" s="17"/>
      <c r="G849" s="17">
        <v>0.102038117951155</v>
      </c>
      <c r="H849" s="17">
        <v>0.15228554909810499</v>
      </c>
      <c r="I849" s="17">
        <v>0.119514411118954</v>
      </c>
      <c r="J849" s="17">
        <v>0.141739903512896</v>
      </c>
      <c r="K849" s="17">
        <v>0.254025909489343</v>
      </c>
      <c r="L849" s="17">
        <v>0.18434401354492699</v>
      </c>
      <c r="M849" s="17"/>
      <c r="N849" s="17">
        <v>0.118510138613878</v>
      </c>
      <c r="O849" s="17">
        <v>0.157865306972614</v>
      </c>
      <c r="P849" s="17">
        <v>0.227285937397775</v>
      </c>
      <c r="Q849" s="17">
        <v>0.13530419341935901</v>
      </c>
      <c r="R849" s="17"/>
      <c r="S849" s="17">
        <v>9.8026123614295496E-2</v>
      </c>
      <c r="T849" s="17">
        <v>0.145265668123506</v>
      </c>
      <c r="U849" s="17">
        <v>0.117782833422218</v>
      </c>
      <c r="V849" s="17">
        <v>0.197170228132695</v>
      </c>
      <c r="W849" s="17">
        <v>0.14873205993358701</v>
      </c>
      <c r="X849" s="17">
        <v>0.294556694624166</v>
      </c>
      <c r="Y849" s="17">
        <v>0.14855226584723899</v>
      </c>
      <c r="Z849" s="17">
        <v>0.131852913889207</v>
      </c>
      <c r="AA849" s="17">
        <v>0.114752939078049</v>
      </c>
      <c r="AB849" s="17">
        <v>0.24433061570296399</v>
      </c>
      <c r="AC849" s="17"/>
      <c r="AD849" s="17">
        <v>0.166803545132716</v>
      </c>
      <c r="AE849" s="17">
        <v>0.104315089915853</v>
      </c>
      <c r="AF849" s="17">
        <v>0.289683727559569</v>
      </c>
      <c r="AG849" s="17">
        <v>0.13810083400981599</v>
      </c>
      <c r="AH849" s="17"/>
      <c r="AI849" s="17">
        <v>0.12118025931984</v>
      </c>
      <c r="AJ849" s="17">
        <v>0.11254407333982699</v>
      </c>
      <c r="AK849" s="17">
        <v>0.29172870656622601</v>
      </c>
      <c r="AL849" s="17"/>
      <c r="AM849" s="17">
        <v>8.15828213398027E-2</v>
      </c>
      <c r="AN849" s="17">
        <v>0.17087030044675999</v>
      </c>
      <c r="AO849" s="17">
        <v>0.20037962644433199</v>
      </c>
      <c r="AP849" s="17"/>
      <c r="AQ849" s="17">
        <v>0.165413834218304</v>
      </c>
      <c r="AR849" s="17">
        <v>0.14931032072571501</v>
      </c>
      <c r="AS849" s="17">
        <v>0.158411829581668</v>
      </c>
      <c r="AT849" s="17">
        <v>7.7629436414435996E-2</v>
      </c>
      <c r="AU849" s="17">
        <v>0</v>
      </c>
    </row>
    <row r="850" spans="2:47" x14ac:dyDescent="0.3">
      <c r="B850" t="s">
        <v>143</v>
      </c>
      <c r="C850" s="17">
        <v>0.35996148168700498</v>
      </c>
      <c r="D850" s="17">
        <v>0.34875921508869101</v>
      </c>
      <c r="E850" s="17">
        <v>0.37086098834825298</v>
      </c>
      <c r="F850" s="17"/>
      <c r="G850" s="17">
        <v>0.46386621194864702</v>
      </c>
      <c r="H850" s="17">
        <v>0.45842089284743098</v>
      </c>
      <c r="I850" s="17">
        <v>0.43182282268955002</v>
      </c>
      <c r="J850" s="17">
        <v>0.37519104112414497</v>
      </c>
      <c r="K850" s="17">
        <v>0.14382720339742999</v>
      </c>
      <c r="L850" s="17">
        <v>0.278608597496386</v>
      </c>
      <c r="M850" s="17"/>
      <c r="N850" s="17">
        <v>0.545379715411205</v>
      </c>
      <c r="O850" s="17">
        <v>0.393996649838878</v>
      </c>
      <c r="P850" s="17">
        <v>0.20730735358533001</v>
      </c>
      <c r="Q850" s="17">
        <v>0.274731976737773</v>
      </c>
      <c r="R850" s="17"/>
      <c r="S850" s="17">
        <v>0.49388785582593198</v>
      </c>
      <c r="T850" s="17">
        <v>0.38285313599430898</v>
      </c>
      <c r="U850" s="17">
        <v>0.39868151704591598</v>
      </c>
      <c r="V850" s="17">
        <v>0.351246838445534</v>
      </c>
      <c r="W850" s="17">
        <v>0.37624209735483399</v>
      </c>
      <c r="X850" s="17">
        <v>0.151697122006478</v>
      </c>
      <c r="Y850" s="17">
        <v>0.33855196064023102</v>
      </c>
      <c r="Z850" s="17">
        <v>0.35022604253656198</v>
      </c>
      <c r="AA850" s="17">
        <v>0.37662390760263298</v>
      </c>
      <c r="AB850" s="17">
        <v>0.25438352336720399</v>
      </c>
      <c r="AC850" s="17"/>
      <c r="AD850" s="17">
        <v>0.30647128457739797</v>
      </c>
      <c r="AE850" s="17">
        <v>0.50849971023058804</v>
      </c>
      <c r="AF850" s="17">
        <v>0.14510628397068601</v>
      </c>
      <c r="AG850" s="17">
        <v>0.27180034595332297</v>
      </c>
      <c r="AH850" s="17"/>
      <c r="AI850" s="17">
        <v>0.34972943314514998</v>
      </c>
      <c r="AJ850" s="17">
        <v>0.49805449365219101</v>
      </c>
      <c r="AK850" s="17">
        <v>0.12987887322616001</v>
      </c>
      <c r="AL850" s="17"/>
      <c r="AM850" s="17">
        <v>0.63052558003952897</v>
      </c>
      <c r="AN850" s="17">
        <v>0.28967411881066601</v>
      </c>
      <c r="AO850" s="17">
        <v>0.28947152927459102</v>
      </c>
      <c r="AP850" s="17"/>
      <c r="AQ850" s="17">
        <v>0.26490958793727898</v>
      </c>
      <c r="AR850" s="17">
        <v>0.33110608436121303</v>
      </c>
      <c r="AS850" s="17">
        <v>0.487270171231305</v>
      </c>
      <c r="AT850" s="17">
        <v>0.65501650421283097</v>
      </c>
      <c r="AU850" s="17">
        <v>0.69009345805746403</v>
      </c>
    </row>
    <row r="851" spans="2:47" x14ac:dyDescent="0.3">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row>
    <row r="852" spans="2:47" x14ac:dyDescent="0.3">
      <c r="B852" s="6" t="s">
        <v>352</v>
      </c>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row>
    <row r="853" spans="2:47" x14ac:dyDescent="0.3">
      <c r="B853" s="24" t="s">
        <v>79</v>
      </c>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row>
    <row r="854" spans="2:47" x14ac:dyDescent="0.3">
      <c r="B854" t="s">
        <v>344</v>
      </c>
      <c r="C854" s="17">
        <v>0.537038865443766</v>
      </c>
      <c r="D854" s="17">
        <v>0.56887029721343796</v>
      </c>
      <c r="E854" s="17">
        <v>0.50520269627640901</v>
      </c>
      <c r="F854" s="17"/>
      <c r="G854" s="17">
        <v>0.36332197976562902</v>
      </c>
      <c r="H854" s="17">
        <v>0.44041571497016901</v>
      </c>
      <c r="I854" s="17">
        <v>0.45996658040010902</v>
      </c>
      <c r="J854" s="17">
        <v>0.61146789632260301</v>
      </c>
      <c r="K854" s="17">
        <v>0.64174375455750599</v>
      </c>
      <c r="L854" s="17">
        <v>0.66075291084060095</v>
      </c>
      <c r="M854" s="17"/>
      <c r="N854" s="17">
        <v>0.47043122890486</v>
      </c>
      <c r="O854" s="17">
        <v>0.53723940081319499</v>
      </c>
      <c r="P854" s="17">
        <v>0.58811419698787804</v>
      </c>
      <c r="Q854" s="17">
        <v>0.56298181882179699</v>
      </c>
      <c r="R854" s="17"/>
      <c r="S854" s="17">
        <v>0.48109981885129299</v>
      </c>
      <c r="T854" s="17">
        <v>0.53226202114992305</v>
      </c>
      <c r="U854" s="17">
        <v>0.60083025005094703</v>
      </c>
      <c r="V854" s="17">
        <v>0.58780720505408302</v>
      </c>
      <c r="W854" s="17">
        <v>0.54669603176622406</v>
      </c>
      <c r="X854" s="17">
        <v>0.52217252695043204</v>
      </c>
      <c r="Y854" s="17">
        <v>0.517377735484848</v>
      </c>
      <c r="Z854" s="17">
        <v>0.51077837607704502</v>
      </c>
      <c r="AA854" s="17">
        <v>0.54888178366798202</v>
      </c>
      <c r="AB854" s="17">
        <v>0.55252119773305297</v>
      </c>
      <c r="AC854" s="17"/>
      <c r="AD854" s="17">
        <v>0.58895928108267204</v>
      </c>
      <c r="AE854" s="17">
        <v>0.49937095578093099</v>
      </c>
      <c r="AF854" s="17">
        <v>0.74167424257923797</v>
      </c>
      <c r="AG854" s="17">
        <v>0.45704079338277998</v>
      </c>
      <c r="AH854" s="17"/>
      <c r="AI854" s="17">
        <v>0.57221077960721001</v>
      </c>
      <c r="AJ854" s="17">
        <v>0.46561077291029501</v>
      </c>
      <c r="AK854" s="17">
        <v>0.72866825816458003</v>
      </c>
      <c r="AL854" s="17"/>
      <c r="AM854" s="17">
        <v>0.47621619882416899</v>
      </c>
      <c r="AN854" s="17">
        <v>0.56461479963861105</v>
      </c>
      <c r="AO854" s="17">
        <v>0.57000405551602396</v>
      </c>
      <c r="AP854" s="17"/>
      <c r="AQ854" s="17">
        <v>0.58975142614999299</v>
      </c>
      <c r="AR854" s="17">
        <v>0.56722118090974305</v>
      </c>
      <c r="AS854" s="17">
        <v>0.487634366810211</v>
      </c>
      <c r="AT854" s="17">
        <v>0.36674520693375701</v>
      </c>
      <c r="AU854" s="17">
        <v>0.49188427336865898</v>
      </c>
    </row>
    <row r="855" spans="2:47" x14ac:dyDescent="0.3">
      <c r="B855" t="s">
        <v>345</v>
      </c>
      <c r="C855" s="17">
        <v>0.34088761228930597</v>
      </c>
      <c r="D855" s="17">
        <v>0.33739362000011802</v>
      </c>
      <c r="E855" s="17">
        <v>0.34496979163189501</v>
      </c>
      <c r="F855" s="17"/>
      <c r="G855" s="17">
        <v>0.39800921819914697</v>
      </c>
      <c r="H855" s="17">
        <v>0.38621654606578898</v>
      </c>
      <c r="I855" s="17">
        <v>0.40431125544484797</v>
      </c>
      <c r="J855" s="17">
        <v>0.25102849145684702</v>
      </c>
      <c r="K855" s="17">
        <v>0.29676795509894999</v>
      </c>
      <c r="L855" s="17">
        <v>0.31799705425416003</v>
      </c>
      <c r="M855" s="17"/>
      <c r="N855" s="17">
        <v>0.46212970263459302</v>
      </c>
      <c r="O855" s="17">
        <v>0.361443214681273</v>
      </c>
      <c r="P855" s="17">
        <v>0.25005959413751799</v>
      </c>
      <c r="Q855" s="17">
        <v>0.26746780980742502</v>
      </c>
      <c r="R855" s="17"/>
      <c r="S855" s="17">
        <v>0.40191180749451999</v>
      </c>
      <c r="T855" s="17">
        <v>0.328598327846572</v>
      </c>
      <c r="U855" s="17">
        <v>0.38860764652931101</v>
      </c>
      <c r="V855" s="17">
        <v>0.32999727655938599</v>
      </c>
      <c r="W855" s="17">
        <v>0.42584796523584301</v>
      </c>
      <c r="X855" s="17">
        <v>0.31981773740442099</v>
      </c>
      <c r="Y855" s="17">
        <v>0.28164899241160202</v>
      </c>
      <c r="Z855" s="17">
        <v>0.30392338618209203</v>
      </c>
      <c r="AA855" s="17">
        <v>0.25688438573460398</v>
      </c>
      <c r="AB855" s="17">
        <v>0.37370952916933098</v>
      </c>
      <c r="AC855" s="17"/>
      <c r="AD855" s="17">
        <v>0.34926024026137198</v>
      </c>
      <c r="AE855" s="17">
        <v>0.33105295787740902</v>
      </c>
      <c r="AF855" s="17">
        <v>0.22971764580425399</v>
      </c>
      <c r="AG855" s="17">
        <v>0.37644002216357297</v>
      </c>
      <c r="AH855" s="17"/>
      <c r="AI855" s="17">
        <v>0.32983491728686198</v>
      </c>
      <c r="AJ855" s="17">
        <v>0.38437182798060199</v>
      </c>
      <c r="AK855" s="17">
        <v>0.24094020475786199</v>
      </c>
      <c r="AL855" s="17"/>
      <c r="AM855" s="17">
        <v>0.44862760923967399</v>
      </c>
      <c r="AN855" s="17">
        <v>0.31469954718704402</v>
      </c>
      <c r="AO855" s="17">
        <v>0.31597520783792399</v>
      </c>
      <c r="AP855" s="17"/>
      <c r="AQ855" s="17">
        <v>0.31003549223395399</v>
      </c>
      <c r="AR855" s="17">
        <v>0.29455536975062302</v>
      </c>
      <c r="AS855" s="17">
        <v>0.38161816687092598</v>
      </c>
      <c r="AT855" s="17">
        <v>0.47348379642285798</v>
      </c>
      <c r="AU855" s="17">
        <v>0.45609891103036498</v>
      </c>
    </row>
    <row r="856" spans="2:47" x14ac:dyDescent="0.3">
      <c r="B856" t="s">
        <v>346</v>
      </c>
      <c r="C856" s="17">
        <v>0.30835710769244801</v>
      </c>
      <c r="D856" s="17">
        <v>0.34041641910838599</v>
      </c>
      <c r="E856" s="17">
        <v>0.27786238858270801</v>
      </c>
      <c r="F856" s="17"/>
      <c r="G856" s="17">
        <v>0.38073128749770901</v>
      </c>
      <c r="H856" s="17">
        <v>0.38301393969679598</v>
      </c>
      <c r="I856" s="17">
        <v>0.28678354550083501</v>
      </c>
      <c r="J856" s="17">
        <v>0.30654861878828898</v>
      </c>
      <c r="K856" s="17">
        <v>0.29302710558175799</v>
      </c>
      <c r="L856" s="17">
        <v>0.22978366877557899</v>
      </c>
      <c r="M856" s="17"/>
      <c r="N856" s="17">
        <v>0.38409124432772501</v>
      </c>
      <c r="O856" s="17">
        <v>0.334728446728771</v>
      </c>
      <c r="P856" s="17">
        <v>0.26137994352638699</v>
      </c>
      <c r="Q856" s="17">
        <v>0.24664509414855601</v>
      </c>
      <c r="R856" s="17"/>
      <c r="S856" s="17">
        <v>0.407355702485173</v>
      </c>
      <c r="T856" s="17">
        <v>0.29198980307519301</v>
      </c>
      <c r="U856" s="17">
        <v>0.31399880704910799</v>
      </c>
      <c r="V856" s="17">
        <v>0.31990190478524899</v>
      </c>
      <c r="W856" s="17">
        <v>0.300904474495087</v>
      </c>
      <c r="X856" s="17">
        <v>0.28456608129917998</v>
      </c>
      <c r="Y856" s="17">
        <v>0.22487352504639099</v>
      </c>
      <c r="Z856" s="17">
        <v>0.33640245449272099</v>
      </c>
      <c r="AA856" s="17">
        <v>0.281433177369316</v>
      </c>
      <c r="AB856" s="17">
        <v>0.26665957838613702</v>
      </c>
      <c r="AC856" s="17"/>
      <c r="AD856" s="17">
        <v>0.25074665338512397</v>
      </c>
      <c r="AE856" s="17">
        <v>0.38218280235181901</v>
      </c>
      <c r="AF856" s="17">
        <v>0.28653766599262698</v>
      </c>
      <c r="AG856" s="17">
        <v>0.22944424308368999</v>
      </c>
      <c r="AH856" s="17"/>
      <c r="AI856" s="17">
        <v>0.264546623000045</v>
      </c>
      <c r="AJ856" s="17">
        <v>0.39412456254390099</v>
      </c>
      <c r="AK856" s="17">
        <v>0.26831259446584899</v>
      </c>
      <c r="AL856" s="17"/>
      <c r="AM856" s="17">
        <v>0.36498467343254298</v>
      </c>
      <c r="AN856" s="17">
        <v>0.29744852674399902</v>
      </c>
      <c r="AO856" s="17">
        <v>0.30900103288533398</v>
      </c>
      <c r="AP856" s="17"/>
      <c r="AQ856" s="17">
        <v>0.26478421259582302</v>
      </c>
      <c r="AR856" s="17">
        <v>0.28313340405543602</v>
      </c>
      <c r="AS856" s="17">
        <v>0.34236533253616902</v>
      </c>
      <c r="AT856" s="17">
        <v>0.43507103570741001</v>
      </c>
      <c r="AU856" s="17">
        <v>0.32875045306989398</v>
      </c>
    </row>
    <row r="857" spans="2:47" x14ac:dyDescent="0.3">
      <c r="B857" t="s">
        <v>347</v>
      </c>
      <c r="C857" s="17">
        <v>0.29933153553291297</v>
      </c>
      <c r="D857" s="17">
        <v>0.30521323413127799</v>
      </c>
      <c r="E857" s="17">
        <v>0.2922027533446</v>
      </c>
      <c r="F857" s="17"/>
      <c r="G857" s="17">
        <v>0.38991937596769</v>
      </c>
      <c r="H857" s="17">
        <v>0.337117304532844</v>
      </c>
      <c r="I857" s="17">
        <v>0.34540378094246799</v>
      </c>
      <c r="J857" s="17">
        <v>0.23930085982254901</v>
      </c>
      <c r="K857" s="17">
        <v>0.26789597680766902</v>
      </c>
      <c r="L857" s="17">
        <v>0.24184110450845001</v>
      </c>
      <c r="M857" s="17"/>
      <c r="N857" s="17">
        <v>0.37227195241009797</v>
      </c>
      <c r="O857" s="17">
        <v>0.30037532833557101</v>
      </c>
      <c r="P857" s="17">
        <v>0.21802037625538601</v>
      </c>
      <c r="Q857" s="17">
        <v>0.28859001451550798</v>
      </c>
      <c r="R857" s="17"/>
      <c r="S857" s="17">
        <v>0.36920173726873301</v>
      </c>
      <c r="T857" s="17">
        <v>0.29416330927419898</v>
      </c>
      <c r="U857" s="17">
        <v>0.293372054580534</v>
      </c>
      <c r="V857" s="17">
        <v>0.34007095592383602</v>
      </c>
      <c r="W857" s="17">
        <v>0.37515385223901099</v>
      </c>
      <c r="X857" s="17">
        <v>0.28063976820144998</v>
      </c>
      <c r="Y857" s="17">
        <v>0.210757283780942</v>
      </c>
      <c r="Z857" s="17">
        <v>0.26025444134495401</v>
      </c>
      <c r="AA857" s="17">
        <v>0.24937516792054701</v>
      </c>
      <c r="AB857" s="17">
        <v>0.26306934715486402</v>
      </c>
      <c r="AC857" s="17"/>
      <c r="AD857" s="17">
        <v>0.28005597824423201</v>
      </c>
      <c r="AE857" s="17">
        <v>0.31347805805302698</v>
      </c>
      <c r="AF857" s="17">
        <v>0.21556339907494501</v>
      </c>
      <c r="AG857" s="17">
        <v>0.33902013499362998</v>
      </c>
      <c r="AH857" s="17"/>
      <c r="AI857" s="17">
        <v>0.28441623414538297</v>
      </c>
      <c r="AJ857" s="17">
        <v>0.332782671921873</v>
      </c>
      <c r="AK857" s="17">
        <v>0.24425552841394799</v>
      </c>
      <c r="AL857" s="17"/>
      <c r="AM857" s="17">
        <v>0.392456990393729</v>
      </c>
      <c r="AN857" s="17">
        <v>0.26617022860246498</v>
      </c>
      <c r="AO857" s="17">
        <v>0.28861656329852903</v>
      </c>
      <c r="AP857" s="17"/>
      <c r="AQ857" s="17">
        <v>0.24755757153662</v>
      </c>
      <c r="AR857" s="17">
        <v>0.26444877556278201</v>
      </c>
      <c r="AS857" s="17">
        <v>0.38123456971995501</v>
      </c>
      <c r="AT857" s="17">
        <v>0.36486312116717901</v>
      </c>
      <c r="AU857" s="17">
        <v>0.33994352115821003</v>
      </c>
    </row>
    <row r="858" spans="2:47" x14ac:dyDescent="0.3">
      <c r="B858" t="s">
        <v>348</v>
      </c>
      <c r="C858" s="17">
        <v>0.29694302052815202</v>
      </c>
      <c r="D858" s="17">
        <v>0.30537230909914498</v>
      </c>
      <c r="E858" s="17">
        <v>0.28936244248975002</v>
      </c>
      <c r="F858" s="17"/>
      <c r="G858" s="17">
        <v>0.29537013709051502</v>
      </c>
      <c r="H858" s="17">
        <v>0.32175438314351501</v>
      </c>
      <c r="I858" s="17">
        <v>0.31007671187500602</v>
      </c>
      <c r="J858" s="17">
        <v>0.33434452370628298</v>
      </c>
      <c r="K858" s="17">
        <v>0.232836755812766</v>
      </c>
      <c r="L858" s="17">
        <v>0.28016248320654102</v>
      </c>
      <c r="M858" s="17"/>
      <c r="N858" s="17">
        <v>0.34721232667610202</v>
      </c>
      <c r="O858" s="17">
        <v>0.27547811148298701</v>
      </c>
      <c r="P858" s="17">
        <v>0.27127534432839201</v>
      </c>
      <c r="Q858" s="17">
        <v>0.29350209076168798</v>
      </c>
      <c r="R858" s="17"/>
      <c r="S858" s="17">
        <v>0.30962370229387898</v>
      </c>
      <c r="T858" s="17">
        <v>0.28942915551505199</v>
      </c>
      <c r="U858" s="17">
        <v>0.34801665532626003</v>
      </c>
      <c r="V858" s="17">
        <v>0.28526300679234501</v>
      </c>
      <c r="W858" s="17">
        <v>0.31488876408566002</v>
      </c>
      <c r="X858" s="17">
        <v>0.30849305877677302</v>
      </c>
      <c r="Y858" s="17">
        <v>0.30421828167917903</v>
      </c>
      <c r="Z858" s="17">
        <v>0.27226182649042902</v>
      </c>
      <c r="AA858" s="17">
        <v>0.25541520651434502</v>
      </c>
      <c r="AB858" s="17">
        <v>0.274335301093039</v>
      </c>
      <c r="AC858" s="17"/>
      <c r="AD858" s="17">
        <v>0.29281984855371901</v>
      </c>
      <c r="AE858" s="17">
        <v>0.32507274293284999</v>
      </c>
      <c r="AF858" s="17">
        <v>0.24403624207796701</v>
      </c>
      <c r="AG858" s="17">
        <v>0.28422420052354402</v>
      </c>
      <c r="AH858" s="17"/>
      <c r="AI858" s="17">
        <v>0.29699056914745697</v>
      </c>
      <c r="AJ858" s="17">
        <v>0.34665135348149401</v>
      </c>
      <c r="AK858" s="17">
        <v>0.22196495652386999</v>
      </c>
      <c r="AL858" s="17"/>
      <c r="AM858" s="17">
        <v>0.392663140265191</v>
      </c>
      <c r="AN858" s="17">
        <v>0.27585607381585397</v>
      </c>
      <c r="AO858" s="17">
        <v>0.28238626444491699</v>
      </c>
      <c r="AP858" s="17"/>
      <c r="AQ858" s="17">
        <v>0.249885589056694</v>
      </c>
      <c r="AR858" s="17">
        <v>0.32773783313930899</v>
      </c>
      <c r="AS858" s="17">
        <v>0.30849993504804901</v>
      </c>
      <c r="AT858" s="17">
        <v>0.36100418364533599</v>
      </c>
      <c r="AU858" s="17">
        <v>0.25838639113994999</v>
      </c>
    </row>
    <row r="859" spans="2:47" x14ac:dyDescent="0.3">
      <c r="B859" t="s">
        <v>349</v>
      </c>
      <c r="C859" s="17">
        <v>0.22875289215530001</v>
      </c>
      <c r="D859" s="17">
        <v>0.231308810096687</v>
      </c>
      <c r="E859" s="17">
        <v>0.226735346608468</v>
      </c>
      <c r="F859" s="17"/>
      <c r="G859" s="17">
        <v>0.23536457554538401</v>
      </c>
      <c r="H859" s="17">
        <v>0.18366996068873501</v>
      </c>
      <c r="I859" s="17">
        <v>0.26765281354736598</v>
      </c>
      <c r="J859" s="17">
        <v>0.19142099898631201</v>
      </c>
      <c r="K859" s="17">
        <v>0.232079872028118</v>
      </c>
      <c r="L859" s="17">
        <v>0.25732153950007303</v>
      </c>
      <c r="M859" s="17"/>
      <c r="N859" s="17">
        <v>0.20788799666938601</v>
      </c>
      <c r="O859" s="17">
        <v>0.22733466141683301</v>
      </c>
      <c r="P859" s="17">
        <v>0.24528130487649299</v>
      </c>
      <c r="Q859" s="17">
        <v>0.239090282576775</v>
      </c>
      <c r="R859" s="17"/>
      <c r="S859" s="17">
        <v>0.21301713900499</v>
      </c>
      <c r="T859" s="17">
        <v>0.252569240510993</v>
      </c>
      <c r="U859" s="17">
        <v>0.185689162774583</v>
      </c>
      <c r="V859" s="17">
        <v>0.26633314910343298</v>
      </c>
      <c r="W859" s="17">
        <v>0.162232839648871</v>
      </c>
      <c r="X859" s="17">
        <v>0.239643856234458</v>
      </c>
      <c r="Y859" s="17">
        <v>0.22193265646872801</v>
      </c>
      <c r="Z859" s="17">
        <v>0.26134257925592402</v>
      </c>
      <c r="AA859" s="17">
        <v>0.242309200226067</v>
      </c>
      <c r="AB859" s="17">
        <v>0.24024200664016199</v>
      </c>
      <c r="AC859" s="17"/>
      <c r="AD859" s="17">
        <v>0.317221175528141</v>
      </c>
      <c r="AE859" s="17">
        <v>0.16218794847964901</v>
      </c>
      <c r="AF859" s="17">
        <v>0.28791548900246</v>
      </c>
      <c r="AG859" s="17">
        <v>0.23463874671181301</v>
      </c>
      <c r="AH859" s="17"/>
      <c r="AI859" s="17">
        <v>0.27116435166330499</v>
      </c>
      <c r="AJ859" s="17">
        <v>0.183396828046824</v>
      </c>
      <c r="AK859" s="17">
        <v>0.29225648562647799</v>
      </c>
      <c r="AL859" s="17"/>
      <c r="AM859" s="17">
        <v>0.13574291472901101</v>
      </c>
      <c r="AN859" s="17">
        <v>0.236362002889447</v>
      </c>
      <c r="AO859" s="17">
        <v>0.279809371527041</v>
      </c>
      <c r="AP859" s="17"/>
      <c r="AQ859" s="17">
        <v>0.248584056286036</v>
      </c>
      <c r="AR859" s="17">
        <v>0.269130813786086</v>
      </c>
      <c r="AS859" s="17">
        <v>0.20344329779905901</v>
      </c>
      <c r="AT859" s="17">
        <v>0.17076484693337399</v>
      </c>
      <c r="AU859" s="17">
        <v>0.103798569474833</v>
      </c>
    </row>
    <row r="860" spans="2:47" x14ac:dyDescent="0.3">
      <c r="B860" t="s">
        <v>350</v>
      </c>
      <c r="C860" s="17">
        <v>0.16282041510963099</v>
      </c>
      <c r="D860" s="17">
        <v>0.14676124814375999</v>
      </c>
      <c r="E860" s="17">
        <v>0.17873864349230401</v>
      </c>
      <c r="F860" s="17"/>
      <c r="G860" s="17">
        <v>0.24868331966766499</v>
      </c>
      <c r="H860" s="17">
        <v>0.18906854385588401</v>
      </c>
      <c r="I860" s="17">
        <v>0.201900929451026</v>
      </c>
      <c r="J860" s="17">
        <v>0.152366471845583</v>
      </c>
      <c r="K860" s="17">
        <v>0.104875637033794</v>
      </c>
      <c r="L860" s="17">
        <v>0.101043373389573</v>
      </c>
      <c r="M860" s="17"/>
      <c r="N860" s="17">
        <v>0.223360117327213</v>
      </c>
      <c r="O860" s="17">
        <v>0.16685165972239899</v>
      </c>
      <c r="P860" s="17">
        <v>0.12600358596262601</v>
      </c>
      <c r="Q860" s="17">
        <v>0.12503168358281</v>
      </c>
      <c r="R860" s="17"/>
      <c r="S860" s="17">
        <v>0.24156021117422699</v>
      </c>
      <c r="T860" s="17">
        <v>0.161492256353262</v>
      </c>
      <c r="U860" s="17">
        <v>7.9456797465309495E-2</v>
      </c>
      <c r="V860" s="17">
        <v>0.20330602692712199</v>
      </c>
      <c r="W860" s="17">
        <v>0.18217856863463899</v>
      </c>
      <c r="X860" s="17">
        <v>0.108065945424531</v>
      </c>
      <c r="Y860" s="17">
        <v>0.13593212433311799</v>
      </c>
      <c r="Z860" s="17">
        <v>0.100182171293501</v>
      </c>
      <c r="AA860" s="17">
        <v>0.160212273190839</v>
      </c>
      <c r="AB860" s="17">
        <v>0.17619448153554501</v>
      </c>
      <c r="AC860" s="17"/>
      <c r="AD860" s="17">
        <v>0.13729107940290999</v>
      </c>
      <c r="AE860" s="17">
        <v>0.18500178358417399</v>
      </c>
      <c r="AF860" s="17">
        <v>0.10388279098554</v>
      </c>
      <c r="AG860" s="17">
        <v>0.17221637565126899</v>
      </c>
      <c r="AH860" s="17"/>
      <c r="AI860" s="17">
        <v>0.145613790796394</v>
      </c>
      <c r="AJ860" s="17">
        <v>0.20119597987760099</v>
      </c>
      <c r="AK860" s="17">
        <v>0.123005787346426</v>
      </c>
      <c r="AL860" s="17"/>
      <c r="AM860" s="17">
        <v>0.22183341549786401</v>
      </c>
      <c r="AN860" s="17">
        <v>0.14142946139628601</v>
      </c>
      <c r="AO860" s="17">
        <v>0.15792338973355299</v>
      </c>
      <c r="AP860" s="17"/>
      <c r="AQ860" s="17">
        <v>0.11951352225161101</v>
      </c>
      <c r="AR860" s="17">
        <v>0.13504106826239201</v>
      </c>
      <c r="AS860" s="17">
        <v>0.22377972054563799</v>
      </c>
      <c r="AT860" s="17">
        <v>0.21273875654183999</v>
      </c>
      <c r="AU860" s="17">
        <v>9.0005550296995696E-2</v>
      </c>
    </row>
    <row r="861" spans="2:47" x14ac:dyDescent="0.3">
      <c r="B861" t="s">
        <v>351</v>
      </c>
      <c r="C861" s="17">
        <v>0.150458258608133</v>
      </c>
      <c r="D861" s="17">
        <v>0.16148955936053799</v>
      </c>
      <c r="E861" s="17">
        <v>0.14005518095090599</v>
      </c>
      <c r="F861" s="17"/>
      <c r="G861" s="17">
        <v>0.173515580504598</v>
      </c>
      <c r="H861" s="17">
        <v>0.223741257694336</v>
      </c>
      <c r="I861" s="17">
        <v>0.104574010113272</v>
      </c>
      <c r="J861" s="17">
        <v>0.15272262473992201</v>
      </c>
      <c r="K861" s="17">
        <v>0.13115684073199699</v>
      </c>
      <c r="L861" s="17">
        <v>0.124430954051496</v>
      </c>
      <c r="M861" s="17"/>
      <c r="N861" s="17">
        <v>0.14268186387948401</v>
      </c>
      <c r="O861" s="17">
        <v>0.130827767446591</v>
      </c>
      <c r="P861" s="17">
        <v>0.19529729908838001</v>
      </c>
      <c r="Q861" s="17">
        <v>0.142823285272625</v>
      </c>
      <c r="R861" s="17"/>
      <c r="S861" s="17">
        <v>0.19835594391585401</v>
      </c>
      <c r="T861" s="17">
        <v>0.112132269460403</v>
      </c>
      <c r="U861" s="17">
        <v>0.171303850466582</v>
      </c>
      <c r="V861" s="17">
        <v>0.123009695173386</v>
      </c>
      <c r="W861" s="17">
        <v>9.9782741086756693E-2</v>
      </c>
      <c r="X861" s="17">
        <v>0.16315854998179899</v>
      </c>
      <c r="Y861" s="17">
        <v>0.139193723790623</v>
      </c>
      <c r="Z861" s="17">
        <v>0.112043685215803</v>
      </c>
      <c r="AA861" s="17">
        <v>0.153833873055059</v>
      </c>
      <c r="AB861" s="17">
        <v>0.221601952870564</v>
      </c>
      <c r="AC861" s="17"/>
      <c r="AD861" s="17">
        <v>0.13474760021918999</v>
      </c>
      <c r="AE861" s="17">
        <v>0.14460487695000701</v>
      </c>
      <c r="AF861" s="17">
        <v>0.23279549771285399</v>
      </c>
      <c r="AG861" s="17">
        <v>0.136273504658321</v>
      </c>
      <c r="AH861" s="17"/>
      <c r="AI861" s="17">
        <v>0.13271460910052399</v>
      </c>
      <c r="AJ861" s="17">
        <v>0.15329142929259401</v>
      </c>
      <c r="AK861" s="17">
        <v>0.206578877884384</v>
      </c>
      <c r="AL861" s="17"/>
      <c r="AM861" s="17">
        <v>0.14018327930927599</v>
      </c>
      <c r="AN861" s="17">
        <v>0.14831129333920801</v>
      </c>
      <c r="AO861" s="17">
        <v>0.164617837169555</v>
      </c>
      <c r="AP861" s="17"/>
      <c r="AQ861" s="17">
        <v>0.169404758099197</v>
      </c>
      <c r="AR861" s="17">
        <v>0.15062298767277399</v>
      </c>
      <c r="AS861" s="17">
        <v>0.134747573939446</v>
      </c>
      <c r="AT861" s="17">
        <v>0.121008351339424</v>
      </c>
      <c r="AU861" s="17">
        <v>0.20620944426207799</v>
      </c>
    </row>
    <row r="862" spans="2:47" x14ac:dyDescent="0.3">
      <c r="B862" t="s">
        <v>94</v>
      </c>
      <c r="C862" s="17">
        <v>5.16275944745124E-2</v>
      </c>
      <c r="D862" s="17">
        <v>3.9823001278310899E-2</v>
      </c>
      <c r="E862" s="17">
        <v>6.3190709085519103E-2</v>
      </c>
      <c r="F862" s="17"/>
      <c r="G862" s="17">
        <v>4.2925912941929101E-2</v>
      </c>
      <c r="H862" s="17">
        <v>2.3750839156186799E-2</v>
      </c>
      <c r="I862" s="17">
        <v>5.28456947517736E-2</v>
      </c>
      <c r="J862" s="17">
        <v>6.4242138703077697E-2</v>
      </c>
      <c r="K862" s="17">
        <v>8.8734200088397594E-2</v>
      </c>
      <c r="L862" s="17">
        <v>4.3677910843345297E-2</v>
      </c>
      <c r="M862" s="17"/>
      <c r="N862" s="17">
        <v>1.50861726519622E-2</v>
      </c>
      <c r="O862" s="17">
        <v>4.5378400529316201E-2</v>
      </c>
      <c r="P862" s="17">
        <v>7.2352155492609094E-2</v>
      </c>
      <c r="Q862" s="17">
        <v>8.0386429939435899E-2</v>
      </c>
      <c r="R862" s="17"/>
      <c r="S862" s="17">
        <v>2.4383401865150998E-2</v>
      </c>
      <c r="T862" s="17">
        <v>5.7415506067618499E-2</v>
      </c>
      <c r="U862" s="17">
        <v>5.51022862190697E-2</v>
      </c>
      <c r="V862" s="17">
        <v>1.9443667497723301E-2</v>
      </c>
      <c r="W862" s="17">
        <v>6.2432488124885499E-2</v>
      </c>
      <c r="X862" s="17">
        <v>5.5469237283795603E-2</v>
      </c>
      <c r="Y862" s="17">
        <v>5.2111076431919999E-2</v>
      </c>
      <c r="Z862" s="17">
        <v>3.9759138206778399E-2</v>
      </c>
      <c r="AA862" s="17">
        <v>9.7566326091081498E-2</v>
      </c>
      <c r="AB862" s="17">
        <v>5.1005470087574001E-2</v>
      </c>
      <c r="AC862" s="17"/>
      <c r="AD862" s="17">
        <v>4.1980008836352799E-2</v>
      </c>
      <c r="AE862" s="17">
        <v>4.0025531559277197E-2</v>
      </c>
      <c r="AF862" s="17">
        <v>6.7680991971528102E-3</v>
      </c>
      <c r="AG862" s="17">
        <v>0.117256943936954</v>
      </c>
      <c r="AH862" s="17"/>
      <c r="AI862" s="17">
        <v>4.8646803800972603E-2</v>
      </c>
      <c r="AJ862" s="17">
        <v>1.7312230242551799E-2</v>
      </c>
      <c r="AK862" s="17">
        <v>3.0416918487258301E-2</v>
      </c>
      <c r="AL862" s="17"/>
      <c r="AM862" s="17">
        <v>2.4996888655602598E-2</v>
      </c>
      <c r="AN862" s="17">
        <v>6.1931750957743899E-2</v>
      </c>
      <c r="AO862" s="17">
        <v>2.3744592127131599E-2</v>
      </c>
      <c r="AP862" s="17"/>
      <c r="AQ862" s="17">
        <v>7.2007651342223394E-2</v>
      </c>
      <c r="AR862" s="17">
        <v>6.0719708939601803E-2</v>
      </c>
      <c r="AS862" s="17">
        <v>3.14933155092018E-2</v>
      </c>
      <c r="AT862" s="17">
        <v>3.4117331657929101E-2</v>
      </c>
      <c r="AU862" s="17">
        <v>4.9112147584203E-2</v>
      </c>
    </row>
    <row r="863" spans="2:47" x14ac:dyDescent="0.3">
      <c r="B863" t="s">
        <v>77</v>
      </c>
      <c r="C863" s="17">
        <v>1.6871681043063299E-2</v>
      </c>
      <c r="D863" s="17">
        <v>9.2075800304142197E-3</v>
      </c>
      <c r="E863" s="17">
        <v>2.4345275992788701E-2</v>
      </c>
      <c r="F863" s="17"/>
      <c r="G863" s="17">
        <v>8.7005696286975402E-3</v>
      </c>
      <c r="H863" s="17">
        <v>5.5622762425430097E-3</v>
      </c>
      <c r="I863" s="17">
        <v>3.4006386254335698E-2</v>
      </c>
      <c r="J863" s="17">
        <v>2.5889125084721101E-2</v>
      </c>
      <c r="K863" s="17">
        <v>5.9289281789561303E-3</v>
      </c>
      <c r="L863" s="17">
        <v>1.7570947477926899E-2</v>
      </c>
      <c r="M863" s="17"/>
      <c r="N863" s="17">
        <v>1.0504010336688799E-2</v>
      </c>
      <c r="O863" s="17">
        <v>1.4341261556304099E-2</v>
      </c>
      <c r="P863" s="17">
        <v>1.71718963482612E-2</v>
      </c>
      <c r="Q863" s="17">
        <v>2.6453645824464501E-2</v>
      </c>
      <c r="R863" s="17"/>
      <c r="S863" s="17">
        <v>1.08505470416511E-2</v>
      </c>
      <c r="T863" s="17">
        <v>2.74308370389101E-2</v>
      </c>
      <c r="U863" s="17">
        <v>0</v>
      </c>
      <c r="V863" s="17">
        <v>3.7160158640919899E-2</v>
      </c>
      <c r="W863" s="17">
        <v>0</v>
      </c>
      <c r="X863" s="17">
        <v>9.1989439250150708E-3</v>
      </c>
      <c r="Y863" s="17">
        <v>3.7348108988452998E-2</v>
      </c>
      <c r="Z863" s="17">
        <v>2.0621454164618001E-2</v>
      </c>
      <c r="AA863" s="17">
        <v>7.5044848287824104E-3</v>
      </c>
      <c r="AB863" s="17">
        <v>1.9116639712112998E-2</v>
      </c>
      <c r="AC863" s="17"/>
      <c r="AD863" s="17">
        <v>2.0325934932865601E-2</v>
      </c>
      <c r="AE863" s="17">
        <v>8.8740227490966602E-3</v>
      </c>
      <c r="AF863" s="17">
        <v>1.9347703240051299E-2</v>
      </c>
      <c r="AG863" s="17">
        <v>2.6575002024044201E-2</v>
      </c>
      <c r="AH863" s="17"/>
      <c r="AI863" s="17">
        <v>2.1030230730177801E-2</v>
      </c>
      <c r="AJ863" s="17">
        <v>6.9356042342538296E-3</v>
      </c>
      <c r="AK863" s="17">
        <v>1.2217270420608601E-2</v>
      </c>
      <c r="AL863" s="17"/>
      <c r="AM863" s="17">
        <v>1.9683677892798599E-2</v>
      </c>
      <c r="AN863" s="17">
        <v>1.44714895756869E-2</v>
      </c>
      <c r="AO863" s="17">
        <v>1.29309717024237E-2</v>
      </c>
      <c r="AP863" s="17"/>
      <c r="AQ863" s="17">
        <v>1.8410635778342899E-2</v>
      </c>
      <c r="AR863" s="17">
        <v>1.16456312434396E-2</v>
      </c>
      <c r="AS863" s="17">
        <v>1.4752788075341999E-2</v>
      </c>
      <c r="AT863" s="17">
        <v>1.85894588767344E-2</v>
      </c>
      <c r="AU863" s="17">
        <v>0</v>
      </c>
    </row>
    <row r="864" spans="2:47" x14ac:dyDescent="0.3">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7"/>
      <c r="AL864" s="17"/>
      <c r="AM864" s="17"/>
      <c r="AN864" s="17"/>
      <c r="AO864" s="17"/>
      <c r="AP864" s="17"/>
      <c r="AQ864" s="17"/>
      <c r="AR864" s="17"/>
      <c r="AS864" s="17"/>
      <c r="AT864" s="17"/>
      <c r="AU864" s="17"/>
    </row>
    <row r="865" spans="2:47" x14ac:dyDescent="0.3">
      <c r="B865" s="6" t="s">
        <v>361</v>
      </c>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row>
    <row r="866" spans="2:47" x14ac:dyDescent="0.3">
      <c r="B866" s="24" t="s">
        <v>79</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row>
    <row r="867" spans="2:47" x14ac:dyDescent="0.3">
      <c r="B867" t="s">
        <v>353</v>
      </c>
      <c r="C867" s="17">
        <v>0.55961679049735402</v>
      </c>
      <c r="D867" s="17">
        <v>0.54731598196128906</v>
      </c>
      <c r="E867" s="17">
        <v>0.572690731590626</v>
      </c>
      <c r="F867" s="17"/>
      <c r="G867" s="17">
        <v>0.47136905613742902</v>
      </c>
      <c r="H867" s="17">
        <v>0.50814026752529096</v>
      </c>
      <c r="I867" s="17">
        <v>0.60251522588236295</v>
      </c>
      <c r="J867" s="17">
        <v>0.49837631103778901</v>
      </c>
      <c r="K867" s="17">
        <v>0.55907051809084696</v>
      </c>
      <c r="L867" s="17">
        <v>0.67446134372516797</v>
      </c>
      <c r="M867" s="17"/>
      <c r="N867" s="17">
        <v>0.52396446208416703</v>
      </c>
      <c r="O867" s="17">
        <v>0.51181981607600402</v>
      </c>
      <c r="P867" s="17">
        <v>0.59743061272481401</v>
      </c>
      <c r="Q867" s="17">
        <v>0.60574633083158103</v>
      </c>
      <c r="R867" s="17"/>
      <c r="S867" s="17">
        <v>0.49285578169109201</v>
      </c>
      <c r="T867" s="17">
        <v>0.55975555275887701</v>
      </c>
      <c r="U867" s="17">
        <v>0.62086403262398904</v>
      </c>
      <c r="V867" s="17">
        <v>0.60126134595288006</v>
      </c>
      <c r="W867" s="17">
        <v>0.53574928803058297</v>
      </c>
      <c r="X867" s="17">
        <v>0.60852034253138598</v>
      </c>
      <c r="Y867" s="17">
        <v>0.63795488487654795</v>
      </c>
      <c r="Z867" s="17">
        <v>0.537308498210885</v>
      </c>
      <c r="AA867" s="17">
        <v>0.50330336493037398</v>
      </c>
      <c r="AB867" s="17">
        <v>0.53586023696405505</v>
      </c>
      <c r="AC867" s="17"/>
      <c r="AD867" s="17">
        <v>0.66161425922193795</v>
      </c>
      <c r="AE867" s="17">
        <v>0.52868414546592102</v>
      </c>
      <c r="AF867" s="17">
        <v>0.674126022240364</v>
      </c>
      <c r="AG867" s="17">
        <v>0.54624278762907597</v>
      </c>
      <c r="AH867" s="17"/>
      <c r="AI867" s="17">
        <v>0.66404143988837205</v>
      </c>
      <c r="AJ867" s="17">
        <v>0.49536878197165102</v>
      </c>
      <c r="AK867" s="17">
        <v>0.68347274775848699</v>
      </c>
      <c r="AL867" s="17"/>
      <c r="AM867" s="17">
        <v>0.44792237280904301</v>
      </c>
      <c r="AN867" s="17">
        <v>0.60876826820197005</v>
      </c>
      <c r="AO867" s="17">
        <v>0.58546176660704197</v>
      </c>
      <c r="AP867" s="17"/>
      <c r="AQ867" s="17">
        <v>0.65049018139798298</v>
      </c>
      <c r="AR867" s="17">
        <v>0.528429687399252</v>
      </c>
      <c r="AS867" s="17">
        <v>0.52190284462527303</v>
      </c>
      <c r="AT867" s="17">
        <v>0.51399700920028202</v>
      </c>
      <c r="AU867" s="17">
        <v>0.51773910526181899</v>
      </c>
    </row>
    <row r="868" spans="2:47" x14ac:dyDescent="0.3">
      <c r="B868" t="s">
        <v>354</v>
      </c>
      <c r="C868" s="17">
        <v>0.49016982381214003</v>
      </c>
      <c r="D868" s="17">
        <v>0.456958331356353</v>
      </c>
      <c r="E868" s="17">
        <v>0.52137477213414696</v>
      </c>
      <c r="F868" s="17"/>
      <c r="G868" s="17">
        <v>0.47092448559414501</v>
      </c>
      <c r="H868" s="17">
        <v>0.45221330147455902</v>
      </c>
      <c r="I868" s="17">
        <v>0.49867440830230902</v>
      </c>
      <c r="J868" s="17">
        <v>0.49052832866782298</v>
      </c>
      <c r="K868" s="17">
        <v>0.459610733054439</v>
      </c>
      <c r="L868" s="17">
        <v>0.54679546414521696</v>
      </c>
      <c r="M868" s="17"/>
      <c r="N868" s="17">
        <v>0.516552294997078</v>
      </c>
      <c r="O868" s="17">
        <v>0.48571298354294501</v>
      </c>
      <c r="P868" s="17">
        <v>0.46763498978425599</v>
      </c>
      <c r="Q868" s="17">
        <v>0.48354679212841301</v>
      </c>
      <c r="R868" s="17"/>
      <c r="S868" s="17">
        <v>0.48920143324844401</v>
      </c>
      <c r="T868" s="17">
        <v>0.49573473917246902</v>
      </c>
      <c r="U868" s="17">
        <v>0.56307363481181505</v>
      </c>
      <c r="V868" s="17">
        <v>0.54521228825167201</v>
      </c>
      <c r="W868" s="17">
        <v>0.43250282830929299</v>
      </c>
      <c r="X868" s="17">
        <v>0.42002266560226997</v>
      </c>
      <c r="Y868" s="17">
        <v>0.499257539660238</v>
      </c>
      <c r="Z868" s="17">
        <v>0.47650523507603598</v>
      </c>
      <c r="AA868" s="17">
        <v>0.434789881797918</v>
      </c>
      <c r="AB868" s="17">
        <v>0.58901797608215001</v>
      </c>
      <c r="AC868" s="17"/>
      <c r="AD868" s="17">
        <v>0.53827240754037298</v>
      </c>
      <c r="AE868" s="17">
        <v>0.42516665894433697</v>
      </c>
      <c r="AF868" s="17">
        <v>0.55645085487965895</v>
      </c>
      <c r="AG868" s="17">
        <v>0.50183019143656504</v>
      </c>
      <c r="AH868" s="17"/>
      <c r="AI868" s="17">
        <v>0.49875944218908402</v>
      </c>
      <c r="AJ868" s="17">
        <v>0.42712582458058701</v>
      </c>
      <c r="AK868" s="17">
        <v>0.57718798138702099</v>
      </c>
      <c r="AL868" s="17"/>
      <c r="AM868" s="17">
        <v>0.51531687159282402</v>
      </c>
      <c r="AN868" s="17">
        <v>0.49905788936719397</v>
      </c>
      <c r="AO868" s="17">
        <v>0.46631237513106</v>
      </c>
      <c r="AP868" s="17"/>
      <c r="AQ868" s="17">
        <v>0.47543706690268001</v>
      </c>
      <c r="AR868" s="17">
        <v>0.51552956619231205</v>
      </c>
      <c r="AS868" s="17">
        <v>0.43871048089034698</v>
      </c>
      <c r="AT868" s="17">
        <v>0.56271919182403995</v>
      </c>
      <c r="AU868" s="17">
        <v>0.34901012003174198</v>
      </c>
    </row>
    <row r="869" spans="2:47" x14ac:dyDescent="0.3">
      <c r="B869" t="s">
        <v>355</v>
      </c>
      <c r="C869" s="17">
        <v>0.39770631230228998</v>
      </c>
      <c r="D869" s="17">
        <v>0.44848377152544</v>
      </c>
      <c r="E869" s="17">
        <v>0.34922321886309299</v>
      </c>
      <c r="F869" s="17"/>
      <c r="G869" s="17">
        <v>0.223808442802373</v>
      </c>
      <c r="H869" s="17">
        <v>0.23588076449995499</v>
      </c>
      <c r="I869" s="17">
        <v>0.345842717949635</v>
      </c>
      <c r="J869" s="17">
        <v>0.43376555376104298</v>
      </c>
      <c r="K869" s="17">
        <v>0.47263952923602998</v>
      </c>
      <c r="L869" s="17">
        <v>0.60481470752744904</v>
      </c>
      <c r="M869" s="17"/>
      <c r="N869" s="17">
        <v>0.39613975029928999</v>
      </c>
      <c r="O869" s="17">
        <v>0.42684257300449202</v>
      </c>
      <c r="P869" s="17">
        <v>0.384044965561889</v>
      </c>
      <c r="Q869" s="17">
        <v>0.381471726617579</v>
      </c>
      <c r="R869" s="17"/>
      <c r="S869" s="17">
        <v>0.33958032678421302</v>
      </c>
      <c r="T869" s="17">
        <v>0.49843653487301098</v>
      </c>
      <c r="U869" s="17">
        <v>0.41556504193014498</v>
      </c>
      <c r="V869" s="17">
        <v>0.43861403425201001</v>
      </c>
      <c r="W869" s="17">
        <v>0.49164076399568402</v>
      </c>
      <c r="X869" s="17">
        <v>0.30787157409070898</v>
      </c>
      <c r="Y869" s="17">
        <v>0.34834640671389799</v>
      </c>
      <c r="Z869" s="17">
        <v>0.34828267785052902</v>
      </c>
      <c r="AA869" s="17">
        <v>0.37042709058385298</v>
      </c>
      <c r="AB869" s="17">
        <v>0.406290369383703</v>
      </c>
      <c r="AC869" s="17"/>
      <c r="AD869" s="17">
        <v>0.40386046308558798</v>
      </c>
      <c r="AE869" s="17">
        <v>0.40133043898112802</v>
      </c>
      <c r="AF869" s="17">
        <v>0.42521952597739499</v>
      </c>
      <c r="AG869" s="17">
        <v>0.33235931865427298</v>
      </c>
      <c r="AH869" s="17"/>
      <c r="AI869" s="17">
        <v>0.35629102214399999</v>
      </c>
      <c r="AJ869" s="17">
        <v>0.35534976748237102</v>
      </c>
      <c r="AK869" s="17">
        <v>0.49617720439965801</v>
      </c>
      <c r="AL869" s="17"/>
      <c r="AM869" s="17">
        <v>0.47708530259257698</v>
      </c>
      <c r="AN869" s="17">
        <v>0.38836693740011302</v>
      </c>
      <c r="AO869" s="17">
        <v>0.39331958580842202</v>
      </c>
      <c r="AP869" s="17"/>
      <c r="AQ869" s="17">
        <v>0.38987565662081097</v>
      </c>
      <c r="AR869" s="17">
        <v>0.38818081335077798</v>
      </c>
      <c r="AS869" s="17">
        <v>0.41070488741692701</v>
      </c>
      <c r="AT869" s="17">
        <v>0.330591090148248</v>
      </c>
      <c r="AU869" s="17">
        <v>0.28513291366485299</v>
      </c>
    </row>
    <row r="870" spans="2:47" x14ac:dyDescent="0.3">
      <c r="B870" t="s">
        <v>356</v>
      </c>
      <c r="C870" s="17">
        <v>0.386973698021776</v>
      </c>
      <c r="D870" s="17">
        <v>0.36517090730940799</v>
      </c>
      <c r="E870" s="17">
        <v>0.40892128770243602</v>
      </c>
      <c r="F870" s="17"/>
      <c r="G870" s="17">
        <v>0.37049002972682998</v>
      </c>
      <c r="H870" s="17">
        <v>0.386415830491186</v>
      </c>
      <c r="I870" s="17">
        <v>0.40106839388996901</v>
      </c>
      <c r="J870" s="17">
        <v>0.388686828546639</v>
      </c>
      <c r="K870" s="17">
        <v>0.37934249203871301</v>
      </c>
      <c r="L870" s="17">
        <v>0.39062071292477302</v>
      </c>
      <c r="M870" s="17"/>
      <c r="N870" s="17">
        <v>0.419556520754511</v>
      </c>
      <c r="O870" s="17">
        <v>0.41571189785766399</v>
      </c>
      <c r="P870" s="17">
        <v>0.32653189376355601</v>
      </c>
      <c r="Q870" s="17">
        <v>0.37059252161036399</v>
      </c>
      <c r="R870" s="17"/>
      <c r="S870" s="17">
        <v>0.38483608916241102</v>
      </c>
      <c r="T870" s="17">
        <v>0.361946536339742</v>
      </c>
      <c r="U870" s="17">
        <v>0.46915784102194602</v>
      </c>
      <c r="V870" s="17">
        <v>0.44245808130707798</v>
      </c>
      <c r="W870" s="17">
        <v>0.35508805463658599</v>
      </c>
      <c r="X870" s="17">
        <v>0.442694441498796</v>
      </c>
      <c r="Y870" s="17">
        <v>0.25438849751960502</v>
      </c>
      <c r="Z870" s="17">
        <v>0.30776218782909398</v>
      </c>
      <c r="AA870" s="17">
        <v>0.38806889762330199</v>
      </c>
      <c r="AB870" s="17">
        <v>0.44362024841140402</v>
      </c>
      <c r="AC870" s="17"/>
      <c r="AD870" s="17">
        <v>0.39207379798915998</v>
      </c>
      <c r="AE870" s="17">
        <v>0.40699175905588397</v>
      </c>
      <c r="AF870" s="17">
        <v>0.35457368955576601</v>
      </c>
      <c r="AG870" s="17">
        <v>0.33274004519467698</v>
      </c>
      <c r="AH870" s="17"/>
      <c r="AI870" s="17">
        <v>0.399803742777666</v>
      </c>
      <c r="AJ870" s="17">
        <v>0.41164570733897199</v>
      </c>
      <c r="AK870" s="17">
        <v>0.348447548287594</v>
      </c>
      <c r="AL870" s="17"/>
      <c r="AM870" s="17">
        <v>0.44054927490714102</v>
      </c>
      <c r="AN870" s="17">
        <v>0.38044538194615402</v>
      </c>
      <c r="AO870" s="17">
        <v>0.34794493831934997</v>
      </c>
      <c r="AP870" s="17"/>
      <c r="AQ870" s="17">
        <v>0.35385692877977998</v>
      </c>
      <c r="AR870" s="17">
        <v>0.44942487109036799</v>
      </c>
      <c r="AS870" s="17">
        <v>0.39078771071287099</v>
      </c>
      <c r="AT870" s="17">
        <v>0.339025628475288</v>
      </c>
      <c r="AU870" s="17">
        <v>0.45043573275245102</v>
      </c>
    </row>
    <row r="871" spans="2:47" x14ac:dyDescent="0.3">
      <c r="B871" t="s">
        <v>357</v>
      </c>
      <c r="C871" s="17">
        <v>0.33015772805474197</v>
      </c>
      <c r="D871" s="17">
        <v>0.31338409568004499</v>
      </c>
      <c r="E871" s="17">
        <v>0.34710849231783902</v>
      </c>
      <c r="F871" s="17"/>
      <c r="G871" s="17">
        <v>0.29211849078857999</v>
      </c>
      <c r="H871" s="17">
        <v>0.294805840569273</v>
      </c>
      <c r="I871" s="17">
        <v>0.30878056586240699</v>
      </c>
      <c r="J871" s="17">
        <v>0.31404732020148202</v>
      </c>
      <c r="K871" s="17">
        <v>0.35069084314844901</v>
      </c>
      <c r="L871" s="17">
        <v>0.40018123379524401</v>
      </c>
      <c r="M871" s="17"/>
      <c r="N871" s="17">
        <v>0.254199046207086</v>
      </c>
      <c r="O871" s="17">
        <v>0.31461670346086501</v>
      </c>
      <c r="P871" s="17">
        <v>0.40420424698415403</v>
      </c>
      <c r="Q871" s="17">
        <v>0.361544076147228</v>
      </c>
      <c r="R871" s="17"/>
      <c r="S871" s="17">
        <v>0.32452637875069001</v>
      </c>
      <c r="T871" s="17">
        <v>0.278215552217141</v>
      </c>
      <c r="U871" s="17">
        <v>0.33351576066243699</v>
      </c>
      <c r="V871" s="17">
        <v>0.39617943392961902</v>
      </c>
      <c r="W871" s="17">
        <v>0.31675068502194997</v>
      </c>
      <c r="X871" s="17">
        <v>0.26608980999421999</v>
      </c>
      <c r="Y871" s="17">
        <v>0.356703404948224</v>
      </c>
      <c r="Z871" s="17">
        <v>0.40879694472283401</v>
      </c>
      <c r="AA871" s="17">
        <v>0.28872617116000998</v>
      </c>
      <c r="AB871" s="17">
        <v>0.47632046722141103</v>
      </c>
      <c r="AC871" s="17"/>
      <c r="AD871" s="17">
        <v>0.35684950881883798</v>
      </c>
      <c r="AE871" s="17">
        <v>0.27465975674995402</v>
      </c>
      <c r="AF871" s="17">
        <v>0.41433060113868803</v>
      </c>
      <c r="AG871" s="17">
        <v>0.37431488263790202</v>
      </c>
      <c r="AH871" s="17"/>
      <c r="AI871" s="17">
        <v>0.358655228997734</v>
      </c>
      <c r="AJ871" s="17">
        <v>0.276149033610191</v>
      </c>
      <c r="AK871" s="17">
        <v>0.40700080186190801</v>
      </c>
      <c r="AL871" s="17"/>
      <c r="AM871" s="17">
        <v>0.236609404945792</v>
      </c>
      <c r="AN871" s="17">
        <v>0.33127909134018002</v>
      </c>
      <c r="AO871" s="17">
        <v>0.35810657534550799</v>
      </c>
      <c r="AP871" s="17"/>
      <c r="AQ871" s="17">
        <v>0.37926104177115599</v>
      </c>
      <c r="AR871" s="17">
        <v>0.34609762788524501</v>
      </c>
      <c r="AS871" s="17">
        <v>0.32668349085411003</v>
      </c>
      <c r="AT871" s="17">
        <v>0.20722998675582199</v>
      </c>
      <c r="AU871" s="17">
        <v>0.23495160809420401</v>
      </c>
    </row>
    <row r="872" spans="2:47" x14ac:dyDescent="0.3">
      <c r="B872" t="s">
        <v>358</v>
      </c>
      <c r="C872" s="17">
        <v>0.274308672558082</v>
      </c>
      <c r="D872" s="17">
        <v>0.266667725125735</v>
      </c>
      <c r="E872" s="17">
        <v>0.28228134612252298</v>
      </c>
      <c r="F872" s="17"/>
      <c r="G872" s="17">
        <v>0.32734540341988699</v>
      </c>
      <c r="H872" s="17">
        <v>0.28597974215209598</v>
      </c>
      <c r="I872" s="17">
        <v>0.30102746117793699</v>
      </c>
      <c r="J872" s="17">
        <v>0.251617702371014</v>
      </c>
      <c r="K872" s="17">
        <v>0.23738405305485399</v>
      </c>
      <c r="L872" s="17">
        <v>0.25163715895378203</v>
      </c>
      <c r="M872" s="17"/>
      <c r="N872" s="17">
        <v>0.34793424653661298</v>
      </c>
      <c r="O872" s="17">
        <v>0.245075117424679</v>
      </c>
      <c r="P872" s="17">
        <v>0.22655358650166099</v>
      </c>
      <c r="Q872" s="17">
        <v>0.26428582203065898</v>
      </c>
      <c r="R872" s="17"/>
      <c r="S872" s="17">
        <v>0.37152610523576302</v>
      </c>
      <c r="T872" s="17">
        <v>0.31194168237458902</v>
      </c>
      <c r="U872" s="17">
        <v>0.210340082177086</v>
      </c>
      <c r="V872" s="17">
        <v>0.230239146987371</v>
      </c>
      <c r="W872" s="17">
        <v>0.29438107264691799</v>
      </c>
      <c r="X872" s="17">
        <v>0.22308604744997099</v>
      </c>
      <c r="Y872" s="17">
        <v>0.19011416961730801</v>
      </c>
      <c r="Z872" s="17">
        <v>0.19563063774224701</v>
      </c>
      <c r="AA872" s="17">
        <v>0.285868781941509</v>
      </c>
      <c r="AB872" s="17">
        <v>0.32242140334784702</v>
      </c>
      <c r="AC872" s="17"/>
      <c r="AD872" s="17">
        <v>0.238630276352405</v>
      </c>
      <c r="AE872" s="17">
        <v>0.32204822281551498</v>
      </c>
      <c r="AF872" s="17">
        <v>0.22035712969587601</v>
      </c>
      <c r="AG872" s="17">
        <v>0.23408137352462399</v>
      </c>
      <c r="AH872" s="17"/>
      <c r="AI872" s="17">
        <v>0.27305121229339102</v>
      </c>
      <c r="AJ872" s="17">
        <v>0.34097076726627701</v>
      </c>
      <c r="AK872" s="17">
        <v>0.206328555992599</v>
      </c>
      <c r="AL872" s="17"/>
      <c r="AM872" s="17">
        <v>0.37130826652029902</v>
      </c>
      <c r="AN872" s="17">
        <v>0.258783819938393</v>
      </c>
      <c r="AO872" s="17">
        <v>0.247494789200742</v>
      </c>
      <c r="AP872" s="17"/>
      <c r="AQ872" s="17">
        <v>0.25884602882566699</v>
      </c>
      <c r="AR872" s="17">
        <v>0.25909590808805699</v>
      </c>
      <c r="AS872" s="17">
        <v>0.29738849353762398</v>
      </c>
      <c r="AT872" s="17">
        <v>0.39280170755472799</v>
      </c>
      <c r="AU872" s="17">
        <v>0.14570376913665001</v>
      </c>
    </row>
    <row r="873" spans="2:47" x14ac:dyDescent="0.3">
      <c r="B873" t="s">
        <v>359</v>
      </c>
      <c r="C873" s="17">
        <v>0.21237371670882599</v>
      </c>
      <c r="D873" s="17">
        <v>0.22467532427727699</v>
      </c>
      <c r="E873" s="17">
        <v>0.19883706512191099</v>
      </c>
      <c r="F873" s="17"/>
      <c r="G873" s="17">
        <v>0.219403726493509</v>
      </c>
      <c r="H873" s="17">
        <v>0.20710192626465099</v>
      </c>
      <c r="I873" s="17">
        <v>0.18899989636376699</v>
      </c>
      <c r="J873" s="17">
        <v>0.20537329293031401</v>
      </c>
      <c r="K873" s="17">
        <v>0.22722352522060599</v>
      </c>
      <c r="L873" s="17">
        <v>0.22656809875699299</v>
      </c>
      <c r="M873" s="17"/>
      <c r="N873" s="17">
        <v>0.215969871351612</v>
      </c>
      <c r="O873" s="17">
        <v>0.23197937806711399</v>
      </c>
      <c r="P873" s="17">
        <v>0.19911630171502101</v>
      </c>
      <c r="Q873" s="17">
        <v>0.187992331365301</v>
      </c>
      <c r="R873" s="17"/>
      <c r="S873" s="17">
        <v>0.19000322025635699</v>
      </c>
      <c r="T873" s="17">
        <v>0.214042275566491</v>
      </c>
      <c r="U873" s="17">
        <v>0.23647370993191699</v>
      </c>
      <c r="V873" s="17">
        <v>0.21587162788876399</v>
      </c>
      <c r="W873" s="17">
        <v>0.24345176662370699</v>
      </c>
      <c r="X873" s="17">
        <v>0.20920776511883801</v>
      </c>
      <c r="Y873" s="17">
        <v>0.17399827664737999</v>
      </c>
      <c r="Z873" s="17">
        <v>0.191460172893613</v>
      </c>
      <c r="AA873" s="17">
        <v>0.22479658284637</v>
      </c>
      <c r="AB873" s="17">
        <v>0.23885019595152501</v>
      </c>
      <c r="AC873" s="17"/>
      <c r="AD873" s="17">
        <v>0.23460427477108201</v>
      </c>
      <c r="AE873" s="17">
        <v>0.210370374379271</v>
      </c>
      <c r="AF873" s="17">
        <v>0.20983006867349599</v>
      </c>
      <c r="AG873" s="17">
        <v>0.16161566908625299</v>
      </c>
      <c r="AH873" s="17"/>
      <c r="AI873" s="17">
        <v>0.2397519684277</v>
      </c>
      <c r="AJ873" s="17">
        <v>0.22720833913358701</v>
      </c>
      <c r="AK873" s="17">
        <v>0.18906964560582901</v>
      </c>
      <c r="AL873" s="17"/>
      <c r="AM873" s="17">
        <v>0.214350534464499</v>
      </c>
      <c r="AN873" s="17">
        <v>0.183607439689466</v>
      </c>
      <c r="AO873" s="17">
        <v>0.24023275457137899</v>
      </c>
      <c r="AP873" s="17"/>
      <c r="AQ873" s="17">
        <v>0.20042120152069001</v>
      </c>
      <c r="AR873" s="17">
        <v>0.18789895885482499</v>
      </c>
      <c r="AS873" s="17">
        <v>0.23576354475518899</v>
      </c>
      <c r="AT873" s="17">
        <v>0.20770811736016301</v>
      </c>
      <c r="AU873" s="17">
        <v>0.205995252328843</v>
      </c>
    </row>
    <row r="874" spans="2:47" x14ac:dyDescent="0.3">
      <c r="B874" t="s">
        <v>360</v>
      </c>
      <c r="C874" s="17">
        <v>0.130629652364389</v>
      </c>
      <c r="D874" s="17">
        <v>0.15698797985361401</v>
      </c>
      <c r="E874" s="17">
        <v>0.105308716182345</v>
      </c>
      <c r="F874" s="17"/>
      <c r="G874" s="17">
        <v>0.22096484702087299</v>
      </c>
      <c r="H874" s="17">
        <v>0.212688792978911</v>
      </c>
      <c r="I874" s="17">
        <v>0.124627079331715</v>
      </c>
      <c r="J874" s="17">
        <v>0.122187405976854</v>
      </c>
      <c r="K874" s="17">
        <v>7.6602696374201404E-2</v>
      </c>
      <c r="L874" s="17">
        <v>5.3081833971196701E-2</v>
      </c>
      <c r="M874" s="17"/>
      <c r="N874" s="17">
        <v>0.18339707243043299</v>
      </c>
      <c r="O874" s="17">
        <v>0.12178330691337</v>
      </c>
      <c r="P874" s="17">
        <v>0.120466162522552</v>
      </c>
      <c r="Q874" s="17">
        <v>9.4397502070225098E-2</v>
      </c>
      <c r="R874" s="17"/>
      <c r="S874" s="17">
        <v>0.224392237738892</v>
      </c>
      <c r="T874" s="17">
        <v>9.4483027476696999E-2</v>
      </c>
      <c r="U874" s="17">
        <v>6.06236834788004E-2</v>
      </c>
      <c r="V874" s="17">
        <v>6.28478043170006E-2</v>
      </c>
      <c r="W874" s="17">
        <v>0.18346096969978101</v>
      </c>
      <c r="X874" s="17">
        <v>0.14731261123890199</v>
      </c>
      <c r="Y874" s="17">
        <v>0.13098085741448101</v>
      </c>
      <c r="Z874" s="17">
        <v>0.15787042762131601</v>
      </c>
      <c r="AA874" s="17">
        <v>0.12682677616301299</v>
      </c>
      <c r="AB874" s="17">
        <v>7.7204531885903205E-2</v>
      </c>
      <c r="AC874" s="17"/>
      <c r="AD874" s="17">
        <v>0.12903077037788099</v>
      </c>
      <c r="AE874" s="17">
        <v>0.167933594774753</v>
      </c>
      <c r="AF874" s="17">
        <v>0.111140289431041</v>
      </c>
      <c r="AG874" s="17">
        <v>8.3349456625052901E-2</v>
      </c>
      <c r="AH874" s="17"/>
      <c r="AI874" s="17">
        <v>0.133310772965539</v>
      </c>
      <c r="AJ874" s="17">
        <v>0.19430199667897699</v>
      </c>
      <c r="AK874" s="17">
        <v>9.2940824007912398E-2</v>
      </c>
      <c r="AL874" s="17"/>
      <c r="AM874" s="17">
        <v>0.14120461559491601</v>
      </c>
      <c r="AN874" s="17">
        <v>0.125426433499638</v>
      </c>
      <c r="AO874" s="17">
        <v>0.13886567715439499</v>
      </c>
      <c r="AP874" s="17"/>
      <c r="AQ874" s="17">
        <v>6.8986504613064797E-2</v>
      </c>
      <c r="AR874" s="17">
        <v>0.14126682948890901</v>
      </c>
      <c r="AS874" s="17">
        <v>0.169760620266833</v>
      </c>
      <c r="AT874" s="17">
        <v>0.16678131396111101</v>
      </c>
      <c r="AU874" s="17">
        <v>0.304953672523463</v>
      </c>
    </row>
    <row r="875" spans="2:47" x14ac:dyDescent="0.3">
      <c r="B875" t="s">
        <v>173</v>
      </c>
      <c r="C875" s="17">
        <v>4.6481625796771599E-2</v>
      </c>
      <c r="D875" s="17">
        <v>3.5421988232174399E-2</v>
      </c>
      <c r="E875" s="17">
        <v>5.7311199062668301E-2</v>
      </c>
      <c r="F875" s="17"/>
      <c r="G875" s="17">
        <v>5.6009483416009399E-2</v>
      </c>
      <c r="H875" s="17">
        <v>3.8232381290577398E-2</v>
      </c>
      <c r="I875" s="17">
        <v>2.4318373122268099E-2</v>
      </c>
      <c r="J875" s="17">
        <v>6.4415362593977593E-2</v>
      </c>
      <c r="K875" s="17">
        <v>4.9921661856344002E-2</v>
      </c>
      <c r="L875" s="17">
        <v>4.7927357306774498E-2</v>
      </c>
      <c r="M875" s="17"/>
      <c r="N875" s="17">
        <v>2.6399328284480099E-2</v>
      </c>
      <c r="O875" s="17">
        <v>3.8121501022224301E-2</v>
      </c>
      <c r="P875" s="17">
        <v>7.0218508027645302E-2</v>
      </c>
      <c r="Q875" s="17">
        <v>5.6906213028342097E-2</v>
      </c>
      <c r="R875" s="17"/>
      <c r="S875" s="17">
        <v>2.6189525688661501E-2</v>
      </c>
      <c r="T875" s="17">
        <v>6.0811369463333799E-2</v>
      </c>
      <c r="U875" s="17">
        <v>5.8657479508971599E-2</v>
      </c>
      <c r="V875" s="17">
        <v>3.6662988355111503E-2</v>
      </c>
      <c r="W875" s="17">
        <v>5.1610593207835002E-2</v>
      </c>
      <c r="X875" s="17">
        <v>5.6740309055427499E-2</v>
      </c>
      <c r="Y875" s="17">
        <v>2.9414094180246399E-2</v>
      </c>
      <c r="Z875" s="17">
        <v>4.0013793270547798E-2</v>
      </c>
      <c r="AA875" s="17">
        <v>5.2581739384505902E-2</v>
      </c>
      <c r="AB875" s="17">
        <v>5.7815480899376E-2</v>
      </c>
      <c r="AC875" s="17"/>
      <c r="AD875" s="17">
        <v>2.48663940737207E-2</v>
      </c>
      <c r="AE875" s="17">
        <v>3.1606195625581403E-2</v>
      </c>
      <c r="AF875" s="17">
        <v>1.5740770730863499E-2</v>
      </c>
      <c r="AG875" s="17">
        <v>0.13251575116855099</v>
      </c>
      <c r="AH875" s="17"/>
      <c r="AI875" s="17">
        <v>3.0987675813863601E-2</v>
      </c>
      <c r="AJ875" s="17">
        <v>1.9005932070485801E-2</v>
      </c>
      <c r="AK875" s="17">
        <v>2.3076740189167801E-2</v>
      </c>
      <c r="AL875" s="17"/>
      <c r="AM875" s="17">
        <v>2.0532257682077702E-2</v>
      </c>
      <c r="AN875" s="17">
        <v>6.1434107842516301E-2</v>
      </c>
      <c r="AO875" s="17">
        <v>1.5249200305180999E-2</v>
      </c>
      <c r="AP875" s="17"/>
      <c r="AQ875" s="17">
        <v>5.2633287404379003E-2</v>
      </c>
      <c r="AR875" s="17">
        <v>6.3513847402485099E-2</v>
      </c>
      <c r="AS875" s="17">
        <v>3.2700075588103297E-2</v>
      </c>
      <c r="AT875" s="17">
        <v>4.0488045202727301E-2</v>
      </c>
      <c r="AU875" s="17">
        <v>0</v>
      </c>
    </row>
    <row r="876" spans="2:47" x14ac:dyDescent="0.3">
      <c r="B876" t="s">
        <v>77</v>
      </c>
      <c r="C876" s="17">
        <v>1.0591002403664901E-2</v>
      </c>
      <c r="D876" s="17">
        <v>1.0681577200167301E-2</v>
      </c>
      <c r="E876" s="17">
        <v>1.05245397708108E-2</v>
      </c>
      <c r="F876" s="17"/>
      <c r="G876" s="17">
        <v>1.9314527822499799E-2</v>
      </c>
      <c r="H876" s="17">
        <v>1.1124552485086E-2</v>
      </c>
      <c r="I876" s="17">
        <v>9.4890339159065598E-3</v>
      </c>
      <c r="J876" s="17">
        <v>1.0426071319408099E-2</v>
      </c>
      <c r="K876" s="17">
        <v>1.8696768466364599E-2</v>
      </c>
      <c r="L876" s="17">
        <v>0</v>
      </c>
      <c r="M876" s="17"/>
      <c r="N876" s="17">
        <v>2.4885591354533499E-3</v>
      </c>
      <c r="O876" s="17">
        <v>1.34489040839134E-2</v>
      </c>
      <c r="P876" s="17">
        <v>4.0935710050676996E-3</v>
      </c>
      <c r="Q876" s="17">
        <v>2.22989830647136E-2</v>
      </c>
      <c r="R876" s="17"/>
      <c r="S876" s="17">
        <v>1.77982099299735E-2</v>
      </c>
      <c r="T876" s="17">
        <v>1.2617074841074801E-2</v>
      </c>
      <c r="U876" s="17">
        <v>0</v>
      </c>
      <c r="V876" s="17">
        <v>0</v>
      </c>
      <c r="W876" s="17">
        <v>0</v>
      </c>
      <c r="X876" s="17">
        <v>2.6269681160021398E-2</v>
      </c>
      <c r="Y876" s="17">
        <v>0</v>
      </c>
      <c r="Z876" s="17">
        <v>2.0621454164618001E-2</v>
      </c>
      <c r="AA876" s="17">
        <v>1.8069797778099701E-2</v>
      </c>
      <c r="AB876" s="17">
        <v>0</v>
      </c>
      <c r="AC876" s="17"/>
      <c r="AD876" s="17">
        <v>0</v>
      </c>
      <c r="AE876" s="17">
        <v>5.3777564468707904E-3</v>
      </c>
      <c r="AF876" s="17">
        <v>1.3359679746424E-2</v>
      </c>
      <c r="AG876" s="17">
        <v>1.26267559525152E-2</v>
      </c>
      <c r="AH876" s="17"/>
      <c r="AI876" s="17">
        <v>0</v>
      </c>
      <c r="AJ876" s="17">
        <v>3.4350178225967601E-3</v>
      </c>
      <c r="AK876" s="17">
        <v>1.24325540385084E-2</v>
      </c>
      <c r="AL876" s="17"/>
      <c r="AM876" s="17">
        <v>1.4597801330364601E-2</v>
      </c>
      <c r="AN876" s="17">
        <v>2.3978873342249398E-3</v>
      </c>
      <c r="AO876" s="17">
        <v>1.0152805119937099E-2</v>
      </c>
      <c r="AP876" s="17"/>
      <c r="AQ876" s="17">
        <v>1.5569885832379201E-2</v>
      </c>
      <c r="AR876" s="17">
        <v>1.74957631641704E-2</v>
      </c>
      <c r="AS876" s="17">
        <v>6.4504862722006302E-3</v>
      </c>
      <c r="AT876" s="17">
        <v>0</v>
      </c>
      <c r="AU876" s="17">
        <v>0</v>
      </c>
    </row>
    <row r="877" spans="2:47" x14ac:dyDescent="0.3">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row>
    <row r="878" spans="2:47" x14ac:dyDescent="0.3">
      <c r="B878" s="6" t="s">
        <v>362</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row>
    <row r="879" spans="2:47" x14ac:dyDescent="0.3">
      <c r="B879" s="24" t="s">
        <v>79</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row>
    <row r="880" spans="2:47" x14ac:dyDescent="0.3">
      <c r="B880" t="s">
        <v>264</v>
      </c>
      <c r="C880" s="17">
        <v>4.6128366212524398E-2</v>
      </c>
      <c r="D880" s="17">
        <v>5.8474512814304803E-2</v>
      </c>
      <c r="E880" s="17">
        <v>3.42376231102463E-2</v>
      </c>
      <c r="F880" s="17"/>
      <c r="G880" s="17">
        <v>4.3503232943197502E-2</v>
      </c>
      <c r="H880" s="17">
        <v>0.10606040305091501</v>
      </c>
      <c r="I880" s="17">
        <v>6.6693172165412207E-2</v>
      </c>
      <c r="J880" s="17">
        <v>4.7929960654525601E-2</v>
      </c>
      <c r="K880" s="17">
        <v>5.7315922070051003E-3</v>
      </c>
      <c r="L880" s="17">
        <v>8.6331863727367592E-3</v>
      </c>
      <c r="M880" s="17"/>
      <c r="N880" s="17">
        <v>6.8707751360083003E-2</v>
      </c>
      <c r="O880" s="17">
        <v>4.2161920000460103E-2</v>
      </c>
      <c r="P880" s="17">
        <v>6.3615215926016697E-2</v>
      </c>
      <c r="Q880" s="17">
        <v>1.14018738900853E-2</v>
      </c>
      <c r="R880" s="17"/>
      <c r="S880" s="17">
        <v>0.116869863880024</v>
      </c>
      <c r="T880" s="17">
        <v>1.3059935050318701E-2</v>
      </c>
      <c r="U880" s="17">
        <v>0</v>
      </c>
      <c r="V880" s="17">
        <v>7.5486444381242399E-2</v>
      </c>
      <c r="W880" s="17">
        <v>2.56066792969421E-2</v>
      </c>
      <c r="X880" s="17">
        <v>5.1656844710297502E-2</v>
      </c>
      <c r="Y880" s="17">
        <v>2.9251733639171999E-2</v>
      </c>
      <c r="Z880" s="17">
        <v>2.5919678894942198E-2</v>
      </c>
      <c r="AA880" s="17">
        <v>4.3673004942747402E-2</v>
      </c>
      <c r="AB880" s="17">
        <v>2.1466019908211099E-2</v>
      </c>
      <c r="AC880" s="17"/>
      <c r="AD880" s="17">
        <v>3.69796138982217E-2</v>
      </c>
      <c r="AE880" s="17">
        <v>7.8999775668309194E-2</v>
      </c>
      <c r="AF880" s="17">
        <v>1.53815524757026E-2</v>
      </c>
      <c r="AG880" s="17">
        <v>2.51269026485644E-2</v>
      </c>
      <c r="AH880" s="17"/>
      <c r="AI880" s="17">
        <v>3.8260961434793302E-2</v>
      </c>
      <c r="AJ880" s="17">
        <v>0.100364467650357</v>
      </c>
      <c r="AK880" s="17">
        <v>1.8477292997121898E-2</v>
      </c>
      <c r="AL880" s="17"/>
      <c r="AM880" s="17">
        <v>7.4103558728412094E-2</v>
      </c>
      <c r="AN880" s="17">
        <v>2.4179947102668801E-2</v>
      </c>
      <c r="AO880" s="17">
        <v>6.3192767437757896E-2</v>
      </c>
      <c r="AP880" s="17"/>
      <c r="AQ880" s="17">
        <v>1.9019937496934401E-2</v>
      </c>
      <c r="AR880" s="17">
        <v>1.23149432015985E-2</v>
      </c>
      <c r="AS880" s="17">
        <v>7.5066137276931399E-2</v>
      </c>
      <c r="AT880" s="17">
        <v>0.13672264758719799</v>
      </c>
      <c r="AU880" s="17">
        <v>0.10579499411594601</v>
      </c>
    </row>
    <row r="881" spans="2:47" x14ac:dyDescent="0.3">
      <c r="B881" t="s">
        <v>265</v>
      </c>
      <c r="C881" s="17">
        <v>0.235913807446572</v>
      </c>
      <c r="D881" s="17">
        <v>0.27691407156050502</v>
      </c>
      <c r="E881" s="17">
        <v>0.19659348985886699</v>
      </c>
      <c r="F881" s="17"/>
      <c r="G881" s="17">
        <v>0.273644123445759</v>
      </c>
      <c r="H881" s="17">
        <v>0.453204464980416</v>
      </c>
      <c r="I881" s="17">
        <v>0.26925518928002701</v>
      </c>
      <c r="J881" s="17">
        <v>0.18262004982336899</v>
      </c>
      <c r="K881" s="17">
        <v>0.12462327348774099</v>
      </c>
      <c r="L881" s="17">
        <v>0.12700861022312601</v>
      </c>
      <c r="M881" s="17"/>
      <c r="N881" s="17">
        <v>0.36917550613428202</v>
      </c>
      <c r="O881" s="17">
        <v>0.23218433710394501</v>
      </c>
      <c r="P881" s="17">
        <v>0.159086371195749</v>
      </c>
      <c r="Q881" s="17">
        <v>0.168196242069832</v>
      </c>
      <c r="R881" s="17"/>
      <c r="S881" s="17">
        <v>0.35274444475038202</v>
      </c>
      <c r="T881" s="17">
        <v>0.21186534932668799</v>
      </c>
      <c r="U881" s="17">
        <v>0.15000983300016801</v>
      </c>
      <c r="V881" s="17">
        <v>0.17699798274988801</v>
      </c>
      <c r="W881" s="17">
        <v>0.24714885322722499</v>
      </c>
      <c r="X881" s="17">
        <v>0.245451679805399</v>
      </c>
      <c r="Y881" s="17">
        <v>0.233165477935768</v>
      </c>
      <c r="Z881" s="17">
        <v>0.26298002437691298</v>
      </c>
      <c r="AA881" s="17">
        <v>0.23209048685765099</v>
      </c>
      <c r="AB881" s="17">
        <v>0.17212259055670301</v>
      </c>
      <c r="AC881" s="17"/>
      <c r="AD881" s="17">
        <v>0.16820460537577001</v>
      </c>
      <c r="AE881" s="17">
        <v>0.33500981933803198</v>
      </c>
      <c r="AF881" s="17">
        <v>0.16962586633576801</v>
      </c>
      <c r="AG881" s="17">
        <v>0.18497421134939801</v>
      </c>
      <c r="AH881" s="17"/>
      <c r="AI881" s="17">
        <v>0.20922852281394799</v>
      </c>
      <c r="AJ881" s="17">
        <v>0.38286411309355201</v>
      </c>
      <c r="AK881" s="17">
        <v>0.13843298990250999</v>
      </c>
      <c r="AL881" s="17"/>
      <c r="AM881" s="17">
        <v>0.332516296339671</v>
      </c>
      <c r="AN881" s="17">
        <v>0.17729653085504499</v>
      </c>
      <c r="AO881" s="17">
        <v>0.272857521953978</v>
      </c>
      <c r="AP881" s="17"/>
      <c r="AQ881" s="17">
        <v>0.16793330774325901</v>
      </c>
      <c r="AR881" s="17">
        <v>0.18972926885447899</v>
      </c>
      <c r="AS881" s="17">
        <v>0.32980074869779102</v>
      </c>
      <c r="AT881" s="17">
        <v>0.38028095370303</v>
      </c>
      <c r="AU881" s="17">
        <v>0.39549542864363502</v>
      </c>
    </row>
    <row r="882" spans="2:47" x14ac:dyDescent="0.3">
      <c r="B882" t="s">
        <v>266</v>
      </c>
      <c r="C882" s="17">
        <v>0.229529568266957</v>
      </c>
      <c r="D882" s="17">
        <v>0.21141539451251301</v>
      </c>
      <c r="E882" s="17">
        <v>0.24555176042509799</v>
      </c>
      <c r="F882" s="17"/>
      <c r="G882" s="17">
        <v>0.31016074120100801</v>
      </c>
      <c r="H882" s="17">
        <v>0.14618592455367599</v>
      </c>
      <c r="I882" s="17">
        <v>0.21432015131600099</v>
      </c>
      <c r="J882" s="17">
        <v>0.271218465414513</v>
      </c>
      <c r="K882" s="17">
        <v>0.198216555442044</v>
      </c>
      <c r="L882" s="17">
        <v>0.24323460226593799</v>
      </c>
      <c r="M882" s="17"/>
      <c r="N882" s="17">
        <v>0.202459493887582</v>
      </c>
      <c r="O882" s="17">
        <v>0.230860609284851</v>
      </c>
      <c r="P882" s="17">
        <v>0.19195925858632901</v>
      </c>
      <c r="Q882" s="17">
        <v>0.29503342982236502</v>
      </c>
      <c r="R882" s="17"/>
      <c r="S882" s="17">
        <v>0.17981551246657099</v>
      </c>
      <c r="T882" s="17">
        <v>0.22819364304081399</v>
      </c>
      <c r="U882" s="17">
        <v>0.221568758982816</v>
      </c>
      <c r="V882" s="17">
        <v>0.17449539461132499</v>
      </c>
      <c r="W882" s="17">
        <v>0.303095195908547</v>
      </c>
      <c r="X882" s="17">
        <v>0.228069042610412</v>
      </c>
      <c r="Y882" s="17">
        <v>0.25839884309366301</v>
      </c>
      <c r="Z882" s="17">
        <v>0.38054058109661199</v>
      </c>
      <c r="AA882" s="17">
        <v>0.228465835371924</v>
      </c>
      <c r="AB882" s="17">
        <v>0.21854877495555999</v>
      </c>
      <c r="AC882" s="17"/>
      <c r="AD882" s="17">
        <v>0.26595137231529398</v>
      </c>
      <c r="AE882" s="17">
        <v>0.17553285507845401</v>
      </c>
      <c r="AF882" s="17">
        <v>0.15895838745049201</v>
      </c>
      <c r="AG882" s="17">
        <v>0.32910581552444401</v>
      </c>
      <c r="AH882" s="17"/>
      <c r="AI882" s="17">
        <v>0.265146613409179</v>
      </c>
      <c r="AJ882" s="17">
        <v>0.17283376178235499</v>
      </c>
      <c r="AK882" s="17">
        <v>0.17400892072503901</v>
      </c>
      <c r="AL882" s="17"/>
      <c r="AM882" s="17">
        <v>0.19871935776747801</v>
      </c>
      <c r="AN882" s="17">
        <v>0.31243813623241701</v>
      </c>
      <c r="AO882" s="17">
        <v>0.15029739065311601</v>
      </c>
      <c r="AP882" s="17"/>
      <c r="AQ882" s="17">
        <v>0.24389736434077899</v>
      </c>
      <c r="AR882" s="17">
        <v>0.28763861945013502</v>
      </c>
      <c r="AS882" s="17">
        <v>0.176793357714918</v>
      </c>
      <c r="AT882" s="17">
        <v>0.176565268388407</v>
      </c>
      <c r="AU882" s="17">
        <v>0.26223469395223198</v>
      </c>
    </row>
    <row r="883" spans="2:47" x14ac:dyDescent="0.3">
      <c r="B883" t="s">
        <v>267</v>
      </c>
      <c r="C883" s="17">
        <v>0.23395591597672</v>
      </c>
      <c r="D883" s="17">
        <v>0.19539846066956901</v>
      </c>
      <c r="E883" s="17">
        <v>0.27185697079488402</v>
      </c>
      <c r="F883" s="17"/>
      <c r="G883" s="17">
        <v>0.236644498527456</v>
      </c>
      <c r="H883" s="17">
        <v>0.145578516542193</v>
      </c>
      <c r="I883" s="17">
        <v>0.24411282005464799</v>
      </c>
      <c r="J883" s="17">
        <v>0.20110197967000801</v>
      </c>
      <c r="K883" s="17">
        <v>0.28872980290660799</v>
      </c>
      <c r="L883" s="17">
        <v>0.28501010294727203</v>
      </c>
      <c r="M883" s="17"/>
      <c r="N883" s="17">
        <v>0.19993501848369399</v>
      </c>
      <c r="O883" s="17">
        <v>0.27043086143756101</v>
      </c>
      <c r="P883" s="17">
        <v>0.28901201160856199</v>
      </c>
      <c r="Q883" s="17">
        <v>0.176564584159312</v>
      </c>
      <c r="R883" s="17"/>
      <c r="S883" s="17">
        <v>0.18117081245313399</v>
      </c>
      <c r="T883" s="17">
        <v>0.31085382407936202</v>
      </c>
      <c r="U883" s="17">
        <v>0.27689942297472597</v>
      </c>
      <c r="V883" s="17">
        <v>0.31801089522729498</v>
      </c>
      <c r="W883" s="17">
        <v>0.249644656266927</v>
      </c>
      <c r="X883" s="17">
        <v>0.172040253364766</v>
      </c>
      <c r="Y883" s="17">
        <v>0.16796728022247201</v>
      </c>
      <c r="Z883" s="17">
        <v>0.116153421337732</v>
      </c>
      <c r="AA883" s="17">
        <v>0.21615829333581599</v>
      </c>
      <c r="AB883" s="17">
        <v>0.291504213914622</v>
      </c>
      <c r="AC883" s="17"/>
      <c r="AD883" s="17">
        <v>0.23136513024993499</v>
      </c>
      <c r="AE883" s="17">
        <v>0.21685427107990601</v>
      </c>
      <c r="AF883" s="17">
        <v>0.20919929226307199</v>
      </c>
      <c r="AG883" s="17">
        <v>0.21450402230421001</v>
      </c>
      <c r="AH883" s="17"/>
      <c r="AI883" s="17">
        <v>0.23951428616675199</v>
      </c>
      <c r="AJ883" s="17">
        <v>0.18696041690548301</v>
      </c>
      <c r="AK883" s="17">
        <v>0.24698268237038301</v>
      </c>
      <c r="AL883" s="17"/>
      <c r="AM883" s="17">
        <v>0.23145538184911399</v>
      </c>
      <c r="AN883" s="17">
        <v>0.237438976106568</v>
      </c>
      <c r="AO883" s="17">
        <v>0.22529027024444601</v>
      </c>
      <c r="AP883" s="17"/>
      <c r="AQ883" s="17">
        <v>0.27228505965772998</v>
      </c>
      <c r="AR883" s="17">
        <v>0.25281657361196402</v>
      </c>
      <c r="AS883" s="17">
        <v>0.21489764105363901</v>
      </c>
      <c r="AT883" s="17">
        <v>0.172536307772615</v>
      </c>
      <c r="AU883" s="17">
        <v>8.5043143207055402E-2</v>
      </c>
    </row>
    <row r="884" spans="2:47" x14ac:dyDescent="0.3">
      <c r="B884" t="s">
        <v>268</v>
      </c>
      <c r="C884" s="17">
        <v>0.200896855837917</v>
      </c>
      <c r="D884" s="17">
        <v>0.224032097127073</v>
      </c>
      <c r="E884" s="17">
        <v>0.178846872723155</v>
      </c>
      <c r="F884" s="17"/>
      <c r="G884" s="17">
        <v>0.11058954410914899</v>
      </c>
      <c r="H884" s="17">
        <v>0.13254950809348001</v>
      </c>
      <c r="I884" s="17">
        <v>0.154064761573834</v>
      </c>
      <c r="J884" s="17">
        <v>0.22089784047814501</v>
      </c>
      <c r="K884" s="17">
        <v>0.29477429060501598</v>
      </c>
      <c r="L884" s="17">
        <v>0.27390516255317998</v>
      </c>
      <c r="M884" s="17"/>
      <c r="N884" s="17">
        <v>0.141683202604035</v>
      </c>
      <c r="O884" s="17">
        <v>0.18830203479664301</v>
      </c>
      <c r="P884" s="17">
        <v>0.23302894588256301</v>
      </c>
      <c r="Q884" s="17">
        <v>0.246117625085016</v>
      </c>
      <c r="R884" s="17"/>
      <c r="S884" s="17">
        <v>0.13619660101921999</v>
      </c>
      <c r="T884" s="17">
        <v>0.18436826239896401</v>
      </c>
      <c r="U884" s="17">
        <v>0.27663118949222798</v>
      </c>
      <c r="V884" s="17">
        <v>0.210457938943237</v>
      </c>
      <c r="W884" s="17">
        <v>9.97609080305292E-2</v>
      </c>
      <c r="X884" s="17">
        <v>0.248217132481974</v>
      </c>
      <c r="Y884" s="17">
        <v>0.28185129395649799</v>
      </c>
      <c r="Z884" s="17">
        <v>0.194333939194125</v>
      </c>
      <c r="AA884" s="17">
        <v>0.18841672096280601</v>
      </c>
      <c r="AB884" s="17">
        <v>0.24720686230376901</v>
      </c>
      <c r="AC884" s="17"/>
      <c r="AD884" s="17">
        <v>0.25630077550518698</v>
      </c>
      <c r="AE884" s="17">
        <v>0.14223026265097399</v>
      </c>
      <c r="AF884" s="17">
        <v>0.43343162264246199</v>
      </c>
      <c r="AG884" s="17">
        <v>0.121496488917286</v>
      </c>
      <c r="AH884" s="17"/>
      <c r="AI884" s="17">
        <v>0.21659083996527201</v>
      </c>
      <c r="AJ884" s="17">
        <v>0.12384690417707001</v>
      </c>
      <c r="AK884" s="17">
        <v>0.39191120027110499</v>
      </c>
      <c r="AL884" s="17"/>
      <c r="AM884" s="17">
        <v>0.13412983182242899</v>
      </c>
      <c r="AN884" s="17">
        <v>0.18652839719740399</v>
      </c>
      <c r="AO884" s="17">
        <v>0.27159599287187203</v>
      </c>
      <c r="AP884" s="17"/>
      <c r="AQ884" s="17">
        <v>0.22591083178770899</v>
      </c>
      <c r="AR884" s="17">
        <v>0.20908060376045901</v>
      </c>
      <c r="AS884" s="17">
        <v>0.16161726773955701</v>
      </c>
      <c r="AT884" s="17">
        <v>9.28475773728E-2</v>
      </c>
      <c r="AU884" s="17">
        <v>0.102319592496929</v>
      </c>
    </row>
    <row r="885" spans="2:47" x14ac:dyDescent="0.3">
      <c r="B885" t="s">
        <v>94</v>
      </c>
      <c r="C885" s="17">
        <v>5.35754862593101E-2</v>
      </c>
      <c r="D885" s="17">
        <v>3.3765463316035402E-2</v>
      </c>
      <c r="E885" s="17">
        <v>7.2913283087749997E-2</v>
      </c>
      <c r="F885" s="17"/>
      <c r="G885" s="17">
        <v>2.54578597734306E-2</v>
      </c>
      <c r="H885" s="17">
        <v>1.64211827793199E-2</v>
      </c>
      <c r="I885" s="17">
        <v>5.1553905610077999E-2</v>
      </c>
      <c r="J885" s="17">
        <v>7.62317039594399E-2</v>
      </c>
      <c r="K885" s="17">
        <v>8.7924485351586798E-2</v>
      </c>
      <c r="L885" s="17">
        <v>6.2208335637748198E-2</v>
      </c>
      <c r="M885" s="17"/>
      <c r="N885" s="17">
        <v>1.8039027530323101E-2</v>
      </c>
      <c r="O885" s="17">
        <v>3.6060237376539898E-2</v>
      </c>
      <c r="P885" s="17">
        <v>6.3298196800779596E-2</v>
      </c>
      <c r="Q885" s="17">
        <v>0.10268624497339</v>
      </c>
      <c r="R885" s="17"/>
      <c r="S885" s="17">
        <v>3.3202765430670203E-2</v>
      </c>
      <c r="T885" s="17">
        <v>5.1658986103852798E-2</v>
      </c>
      <c r="U885" s="17">
        <v>7.4890795550062006E-2</v>
      </c>
      <c r="V885" s="17">
        <v>4.4551344087011703E-2</v>
      </c>
      <c r="W885" s="17">
        <v>7.4743707269829998E-2</v>
      </c>
      <c r="X885" s="17">
        <v>5.4565047027151502E-2</v>
      </c>
      <c r="Y885" s="17">
        <v>2.9365371152427398E-2</v>
      </c>
      <c r="Z885" s="17">
        <v>2.0072355099676201E-2</v>
      </c>
      <c r="AA885" s="17">
        <v>9.1195658529055507E-2</v>
      </c>
      <c r="AB885" s="17">
        <v>4.9151538361134797E-2</v>
      </c>
      <c r="AC885" s="17"/>
      <c r="AD885" s="17">
        <v>4.1198502655593001E-2</v>
      </c>
      <c r="AE885" s="17">
        <v>5.1373016184324702E-2</v>
      </c>
      <c r="AF885" s="17">
        <v>1.34032788325033E-2</v>
      </c>
      <c r="AG885" s="17">
        <v>0.124792559256097</v>
      </c>
      <c r="AH885" s="17"/>
      <c r="AI885" s="17">
        <v>3.12587762100551E-2</v>
      </c>
      <c r="AJ885" s="17">
        <v>3.3130336391182999E-2</v>
      </c>
      <c r="AK885" s="17">
        <v>3.0186913733841501E-2</v>
      </c>
      <c r="AL885" s="17"/>
      <c r="AM885" s="17">
        <v>2.9075573492896099E-2</v>
      </c>
      <c r="AN885" s="17">
        <v>6.2118012505897602E-2</v>
      </c>
      <c r="AO885" s="17">
        <v>1.6766056838830298E-2</v>
      </c>
      <c r="AP885" s="17"/>
      <c r="AQ885" s="17">
        <v>7.0953498973588894E-2</v>
      </c>
      <c r="AR885" s="17">
        <v>4.8419991121364601E-2</v>
      </c>
      <c r="AS885" s="17">
        <v>4.1824847517162901E-2</v>
      </c>
      <c r="AT885" s="17">
        <v>4.1047245175949897E-2</v>
      </c>
      <c r="AU885" s="17">
        <v>4.9112147584203E-2</v>
      </c>
    </row>
    <row r="886" spans="2:47" x14ac:dyDescent="0.3">
      <c r="B886" t="s">
        <v>269</v>
      </c>
      <c r="C886" s="17">
        <v>0.28204217365909601</v>
      </c>
      <c r="D886" s="17">
        <v>0.33538858437481001</v>
      </c>
      <c r="E886" s="17">
        <v>0.23083111296911299</v>
      </c>
      <c r="F886" s="17"/>
      <c r="G886" s="17">
        <v>0.31714735638895702</v>
      </c>
      <c r="H886" s="17">
        <v>0.55926486803133102</v>
      </c>
      <c r="I886" s="17">
        <v>0.33594836144543899</v>
      </c>
      <c r="J886" s="17">
        <v>0.230550010477895</v>
      </c>
      <c r="K886" s="17">
        <v>0.130354865694746</v>
      </c>
      <c r="L886" s="17">
        <v>0.13564179659586301</v>
      </c>
      <c r="M886" s="17"/>
      <c r="N886" s="17">
        <v>0.43788325749436502</v>
      </c>
      <c r="O886" s="17">
        <v>0.27434625710440602</v>
      </c>
      <c r="P886" s="17">
        <v>0.22270158712176499</v>
      </c>
      <c r="Q886" s="17">
        <v>0.17959811595991701</v>
      </c>
      <c r="R886" s="17"/>
      <c r="S886" s="17">
        <v>0.46961430863040599</v>
      </c>
      <c r="T886" s="17">
        <v>0.22492528437700701</v>
      </c>
      <c r="U886" s="17">
        <v>0.15000983300016801</v>
      </c>
      <c r="V886" s="17">
        <v>0.25248442713113101</v>
      </c>
      <c r="W886" s="17">
        <v>0.27275553252416701</v>
      </c>
      <c r="X886" s="17">
        <v>0.29710852451569603</v>
      </c>
      <c r="Y886" s="17">
        <v>0.26241721157494002</v>
      </c>
      <c r="Z886" s="17">
        <v>0.28889970327185499</v>
      </c>
      <c r="AA886" s="17">
        <v>0.275763491800399</v>
      </c>
      <c r="AB886" s="17">
        <v>0.19358861046491399</v>
      </c>
      <c r="AC886" s="17"/>
      <c r="AD886" s="17">
        <v>0.205184219273991</v>
      </c>
      <c r="AE886" s="17">
        <v>0.41400959500634099</v>
      </c>
      <c r="AF886" s="17">
        <v>0.18500741881147101</v>
      </c>
      <c r="AG886" s="17">
        <v>0.210101113997963</v>
      </c>
      <c r="AH886" s="17"/>
      <c r="AI886" s="17">
        <v>0.24748948424874201</v>
      </c>
      <c r="AJ886" s="17">
        <v>0.48322858074390901</v>
      </c>
      <c r="AK886" s="17">
        <v>0.15691028289963099</v>
      </c>
      <c r="AL886" s="17"/>
      <c r="AM886" s="17">
        <v>0.40661985506808301</v>
      </c>
      <c r="AN886" s="17">
        <v>0.20147647795771401</v>
      </c>
      <c r="AO886" s="17">
        <v>0.33605028939173598</v>
      </c>
      <c r="AP886" s="17"/>
      <c r="AQ886" s="17">
        <v>0.18695324524019299</v>
      </c>
      <c r="AR886" s="17">
        <v>0.202044212056077</v>
      </c>
      <c r="AS886" s="17">
        <v>0.40486688597472298</v>
      </c>
      <c r="AT886" s="17">
        <v>0.51700360129022804</v>
      </c>
      <c r="AU886" s="17">
        <v>0.50129042275958102</v>
      </c>
    </row>
    <row r="887" spans="2:47" x14ac:dyDescent="0.3">
      <c r="B887" t="s">
        <v>270</v>
      </c>
      <c r="C887" s="17">
        <v>0.434852771814636</v>
      </c>
      <c r="D887" s="17">
        <v>0.41943055779664201</v>
      </c>
      <c r="E887" s="17">
        <v>0.45070384351803899</v>
      </c>
      <c r="F887" s="17"/>
      <c r="G887" s="17">
        <v>0.34723404263660501</v>
      </c>
      <c r="H887" s="17">
        <v>0.27812802463567299</v>
      </c>
      <c r="I887" s="17">
        <v>0.39817758162848299</v>
      </c>
      <c r="J887" s="17">
        <v>0.42199982014815202</v>
      </c>
      <c r="K887" s="17">
        <v>0.58350409351162402</v>
      </c>
      <c r="L887" s="17">
        <v>0.55891526550045101</v>
      </c>
      <c r="M887" s="17"/>
      <c r="N887" s="17">
        <v>0.34161822108772899</v>
      </c>
      <c r="O887" s="17">
        <v>0.45873289623420399</v>
      </c>
      <c r="P887" s="17">
        <v>0.522040957491126</v>
      </c>
      <c r="Q887" s="17">
        <v>0.42268220924432798</v>
      </c>
      <c r="R887" s="17"/>
      <c r="S887" s="17">
        <v>0.31736741347235298</v>
      </c>
      <c r="T887" s="17">
        <v>0.495222086478326</v>
      </c>
      <c r="U887" s="17">
        <v>0.55353061246695501</v>
      </c>
      <c r="V887" s="17">
        <v>0.52846883417053303</v>
      </c>
      <c r="W887" s="17">
        <v>0.34940556429745601</v>
      </c>
      <c r="X887" s="17">
        <v>0.42025738584673999</v>
      </c>
      <c r="Y887" s="17">
        <v>0.44981857417896998</v>
      </c>
      <c r="Z887" s="17">
        <v>0.31048736053185699</v>
      </c>
      <c r="AA887" s="17">
        <v>0.40457501429862203</v>
      </c>
      <c r="AB887" s="17">
        <v>0.53871107621839098</v>
      </c>
      <c r="AC887" s="17"/>
      <c r="AD887" s="17">
        <v>0.48766590575512198</v>
      </c>
      <c r="AE887" s="17">
        <v>0.35908453373088001</v>
      </c>
      <c r="AF887" s="17">
        <v>0.64263091490553403</v>
      </c>
      <c r="AG887" s="17">
        <v>0.33600051122149599</v>
      </c>
      <c r="AH887" s="17"/>
      <c r="AI887" s="17">
        <v>0.45610512613202397</v>
      </c>
      <c r="AJ887" s="17">
        <v>0.31080732108255299</v>
      </c>
      <c r="AK887" s="17">
        <v>0.63889388264148805</v>
      </c>
      <c r="AL887" s="17"/>
      <c r="AM887" s="17">
        <v>0.36558521367154201</v>
      </c>
      <c r="AN887" s="17">
        <v>0.42396737330397199</v>
      </c>
      <c r="AO887" s="17">
        <v>0.49688626311631701</v>
      </c>
      <c r="AP887" s="17"/>
      <c r="AQ887" s="17">
        <v>0.49819589144543902</v>
      </c>
      <c r="AR887" s="17">
        <v>0.46189717737242297</v>
      </c>
      <c r="AS887" s="17">
        <v>0.37651490879319699</v>
      </c>
      <c r="AT887" s="17">
        <v>0.265383885145415</v>
      </c>
      <c r="AU887" s="17">
        <v>0.18736273570398401</v>
      </c>
    </row>
    <row r="888" spans="2:47" x14ac:dyDescent="0.3">
      <c r="B888" t="s">
        <v>143</v>
      </c>
      <c r="C888" s="17">
        <v>-0.15281059815553999</v>
      </c>
      <c r="D888" s="17">
        <v>-8.4041973421831506E-2</v>
      </c>
      <c r="E888" s="17">
        <v>-0.21987273054892501</v>
      </c>
      <c r="F888" s="17"/>
      <c r="G888" s="17">
        <v>-3.0086686247648101E-2</v>
      </c>
      <c r="H888" s="17">
        <v>0.28113684339565698</v>
      </c>
      <c r="I888" s="17">
        <v>-6.2229220183043901E-2</v>
      </c>
      <c r="J888" s="17">
        <v>-0.19144980967025799</v>
      </c>
      <c r="K888" s="17">
        <v>-0.453149227816878</v>
      </c>
      <c r="L888" s="17">
        <v>-0.423273468904589</v>
      </c>
      <c r="M888" s="17"/>
      <c r="N888" s="17">
        <v>9.6265036406636306E-2</v>
      </c>
      <c r="O888" s="17">
        <v>-0.184386639129799</v>
      </c>
      <c r="P888" s="17">
        <v>-0.29933937036935998</v>
      </c>
      <c r="Q888" s="17">
        <v>-0.243084093284411</v>
      </c>
      <c r="R888" s="17"/>
      <c r="S888" s="17">
        <v>0.15224689515805201</v>
      </c>
      <c r="T888" s="17">
        <v>-0.27029680210131901</v>
      </c>
      <c r="U888" s="17">
        <v>-0.40352077946678699</v>
      </c>
      <c r="V888" s="17">
        <v>-0.27598440703940202</v>
      </c>
      <c r="W888" s="17">
        <v>-7.6650031773289204E-2</v>
      </c>
      <c r="X888" s="17">
        <v>-0.123148861331044</v>
      </c>
      <c r="Y888" s="17">
        <v>-0.18740136260403101</v>
      </c>
      <c r="Z888" s="17">
        <v>-2.1587657260001801E-2</v>
      </c>
      <c r="AA888" s="17">
        <v>-0.128811522498223</v>
      </c>
      <c r="AB888" s="17">
        <v>-0.34512246575347599</v>
      </c>
      <c r="AC888" s="17"/>
      <c r="AD888" s="17">
        <v>-0.28248168648112998</v>
      </c>
      <c r="AE888" s="17">
        <v>5.4925061275461401E-2</v>
      </c>
      <c r="AF888" s="17">
        <v>-0.457623496094063</v>
      </c>
      <c r="AG888" s="17">
        <v>-0.12589939722353299</v>
      </c>
      <c r="AH888" s="17"/>
      <c r="AI888" s="17">
        <v>-0.20861564188328299</v>
      </c>
      <c r="AJ888" s="17">
        <v>0.17242125966135599</v>
      </c>
      <c r="AK888" s="17">
        <v>-0.48198359974185601</v>
      </c>
      <c r="AL888" s="17"/>
      <c r="AM888" s="17">
        <v>4.1034641396540901E-2</v>
      </c>
      <c r="AN888" s="17">
        <v>-0.22249089534625799</v>
      </c>
      <c r="AO888" s="17">
        <v>-0.160835973724582</v>
      </c>
      <c r="AP888" s="17"/>
      <c r="AQ888" s="17">
        <v>-0.311242646205246</v>
      </c>
      <c r="AR888" s="17">
        <v>-0.259852965316346</v>
      </c>
      <c r="AS888" s="17">
        <v>2.8351977181526201E-2</v>
      </c>
      <c r="AT888" s="17">
        <v>0.25161971614481299</v>
      </c>
      <c r="AU888" s="17">
        <v>0.31392768705559698</v>
      </c>
    </row>
    <row r="889" spans="2:47" x14ac:dyDescent="0.3">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row>
    <row r="890" spans="2:47" x14ac:dyDescent="0.3">
      <c r="B890" s="6" t="s">
        <v>373</v>
      </c>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row>
    <row r="891" spans="2:47" x14ac:dyDescent="0.3">
      <c r="B891" s="24" t="s">
        <v>79</v>
      </c>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row>
    <row r="892" spans="2:47" x14ac:dyDescent="0.3">
      <c r="B892" t="s">
        <v>363</v>
      </c>
      <c r="C892" s="17">
        <v>0.49533683213181701</v>
      </c>
      <c r="D892" s="17">
        <v>0.45905132292477402</v>
      </c>
      <c r="E892" s="17">
        <v>0.52953614484614198</v>
      </c>
      <c r="F892" s="17"/>
      <c r="G892" s="17">
        <v>0.55835300122007803</v>
      </c>
      <c r="H892" s="17">
        <v>0.43752201279960201</v>
      </c>
      <c r="I892" s="17">
        <v>0.50984678580225595</v>
      </c>
      <c r="J892" s="17">
        <v>0.50715821159796104</v>
      </c>
      <c r="K892" s="17">
        <v>0.50029789372442302</v>
      </c>
      <c r="L892" s="17">
        <v>0.475860850732444</v>
      </c>
      <c r="M892" s="17"/>
      <c r="N892" s="17">
        <v>0.53502933968822697</v>
      </c>
      <c r="O892" s="17">
        <v>0.48312849026003102</v>
      </c>
      <c r="P892" s="17">
        <v>0.468687581474168</v>
      </c>
      <c r="Q892" s="17">
        <v>0.486124549634181</v>
      </c>
      <c r="R892" s="17"/>
      <c r="S892" s="17">
        <v>0.50203740191225599</v>
      </c>
      <c r="T892" s="17">
        <v>0.52742051778822296</v>
      </c>
      <c r="U892" s="17">
        <v>0.51434749569141802</v>
      </c>
      <c r="V892" s="17">
        <v>0.51765478740261905</v>
      </c>
      <c r="W892" s="17">
        <v>0.53574826950541699</v>
      </c>
      <c r="X892" s="17">
        <v>0.48910399803611998</v>
      </c>
      <c r="Y892" s="17">
        <v>0.37391810342661302</v>
      </c>
      <c r="Z892" s="17">
        <v>0.57119278784726701</v>
      </c>
      <c r="AA892" s="17">
        <v>0.479721716372351</v>
      </c>
      <c r="AB892" s="17">
        <v>0.444181511990629</v>
      </c>
      <c r="AC892" s="17"/>
      <c r="AD892" s="17">
        <v>0.43984523749781002</v>
      </c>
      <c r="AE892" s="17">
        <v>0.568013012941599</v>
      </c>
      <c r="AF892" s="17">
        <v>0.35621675854024698</v>
      </c>
      <c r="AG892" s="17">
        <v>0.48762682706183003</v>
      </c>
      <c r="AH892" s="17"/>
      <c r="AI892" s="17">
        <v>0.45599337125022099</v>
      </c>
      <c r="AJ892" s="17">
        <v>0.56250485910779502</v>
      </c>
      <c r="AK892" s="17">
        <v>0.42927680652113198</v>
      </c>
      <c r="AL892" s="17"/>
      <c r="AM892" s="17">
        <v>0.62359050903083102</v>
      </c>
      <c r="AN892" s="17">
        <v>0.48080057869882098</v>
      </c>
      <c r="AO892" s="17">
        <v>0.446614758730837</v>
      </c>
      <c r="AP892" s="17"/>
      <c r="AQ892" s="17">
        <v>0.43654729850746399</v>
      </c>
      <c r="AR892" s="17">
        <v>0.47225398432546301</v>
      </c>
      <c r="AS892" s="17">
        <v>0.54579258505003903</v>
      </c>
      <c r="AT892" s="17">
        <v>0.61119532917050301</v>
      </c>
      <c r="AU892" s="17">
        <v>0.36346275821576202</v>
      </c>
    </row>
    <row r="893" spans="2:47" x14ac:dyDescent="0.3">
      <c r="B893" t="s">
        <v>364</v>
      </c>
      <c r="C893" s="17">
        <v>0.41090301580601002</v>
      </c>
      <c r="D893" s="17">
        <v>0.44533506805908601</v>
      </c>
      <c r="E893" s="17">
        <v>0.37628692371210398</v>
      </c>
      <c r="F893" s="17"/>
      <c r="G893" s="17">
        <v>0.431533160318191</v>
      </c>
      <c r="H893" s="17">
        <v>0.43465134707412001</v>
      </c>
      <c r="I893" s="17">
        <v>0.39299457298732499</v>
      </c>
      <c r="J893" s="17">
        <v>0.38782880270481601</v>
      </c>
      <c r="K893" s="17">
        <v>0.371188525836948</v>
      </c>
      <c r="L893" s="17">
        <v>0.43804054860720498</v>
      </c>
      <c r="M893" s="17"/>
      <c r="N893" s="17">
        <v>0.45463910752388598</v>
      </c>
      <c r="O893" s="17">
        <v>0.41907972212237599</v>
      </c>
      <c r="P893" s="17">
        <v>0.35550831820079398</v>
      </c>
      <c r="Q893" s="17">
        <v>0.39583136771016902</v>
      </c>
      <c r="R893" s="17"/>
      <c r="S893" s="17">
        <v>0.48100529483543403</v>
      </c>
      <c r="T893" s="17">
        <v>0.45968116844674201</v>
      </c>
      <c r="U893" s="17">
        <v>0.48508460060436398</v>
      </c>
      <c r="V893" s="17">
        <v>0.39588220576677502</v>
      </c>
      <c r="W893" s="17">
        <v>0.47300006197323202</v>
      </c>
      <c r="X893" s="17">
        <v>0.34640400297073398</v>
      </c>
      <c r="Y893" s="17">
        <v>0.35284881746441099</v>
      </c>
      <c r="Z893" s="17">
        <v>0.35076805212822898</v>
      </c>
      <c r="AA893" s="17">
        <v>0.34261379463508401</v>
      </c>
      <c r="AB893" s="17">
        <v>0.31760651389850802</v>
      </c>
      <c r="AC893" s="17"/>
      <c r="AD893" s="17">
        <v>0.35080637397223202</v>
      </c>
      <c r="AE893" s="17">
        <v>0.43888851811804402</v>
      </c>
      <c r="AF893" s="17">
        <v>0.30902019605257303</v>
      </c>
      <c r="AG893" s="17">
        <v>0.44841818636525199</v>
      </c>
      <c r="AH893" s="17"/>
      <c r="AI893" s="17">
        <v>0.373834525150681</v>
      </c>
      <c r="AJ893" s="17">
        <v>0.44187640189588701</v>
      </c>
      <c r="AK893" s="17">
        <v>0.36650088646383799</v>
      </c>
      <c r="AL893" s="17"/>
      <c r="AM893" s="17">
        <v>0.52357485327945197</v>
      </c>
      <c r="AN893" s="17">
        <v>0.397821551596865</v>
      </c>
      <c r="AO893" s="17">
        <v>0.37183066169389301</v>
      </c>
      <c r="AP893" s="17"/>
      <c r="AQ893" s="17">
        <v>0.423381236889182</v>
      </c>
      <c r="AR893" s="17">
        <v>0.35056082290188501</v>
      </c>
      <c r="AS893" s="17">
        <v>0.443267630952416</v>
      </c>
      <c r="AT893" s="17">
        <v>0.48035215992699398</v>
      </c>
      <c r="AU893" s="17">
        <v>0.434927130895082</v>
      </c>
    </row>
    <row r="894" spans="2:47" x14ac:dyDescent="0.3">
      <c r="B894" t="s">
        <v>365</v>
      </c>
      <c r="C894" s="17">
        <v>0.38452221538794801</v>
      </c>
      <c r="D894" s="17">
        <v>0.36145828574012401</v>
      </c>
      <c r="E894" s="17">
        <v>0.40566305897955202</v>
      </c>
      <c r="F894" s="17"/>
      <c r="G894" s="17">
        <v>0.48039276448175799</v>
      </c>
      <c r="H894" s="17">
        <v>0.48287211870826202</v>
      </c>
      <c r="I894" s="17">
        <v>0.41570211083056602</v>
      </c>
      <c r="J894" s="17">
        <v>0.39926723998967001</v>
      </c>
      <c r="K894" s="17">
        <v>0.29239793381059298</v>
      </c>
      <c r="L894" s="17">
        <v>0.26699563543330501</v>
      </c>
      <c r="M894" s="17"/>
      <c r="N894" s="17">
        <v>0.49992800245378499</v>
      </c>
      <c r="O894" s="17">
        <v>0.38922241714813599</v>
      </c>
      <c r="P894" s="17">
        <v>0.33581942125154202</v>
      </c>
      <c r="Q894" s="17">
        <v>0.301676081987934</v>
      </c>
      <c r="R894" s="17"/>
      <c r="S894" s="17">
        <v>0.49571889266749197</v>
      </c>
      <c r="T894" s="17">
        <v>0.35494402534776198</v>
      </c>
      <c r="U894" s="17">
        <v>0.36680837078152301</v>
      </c>
      <c r="V894" s="17">
        <v>0.37506627297888701</v>
      </c>
      <c r="W894" s="17">
        <v>0.49266485348215699</v>
      </c>
      <c r="X894" s="17">
        <v>0.362956645778446</v>
      </c>
      <c r="Y894" s="17">
        <v>0.32359989029625802</v>
      </c>
      <c r="Z894" s="17">
        <v>0.31998571242299001</v>
      </c>
      <c r="AA894" s="17">
        <v>0.32956957727643899</v>
      </c>
      <c r="AB894" s="17">
        <v>0.352439550778744</v>
      </c>
      <c r="AC894" s="17"/>
      <c r="AD894" s="17">
        <v>0.34348636582874098</v>
      </c>
      <c r="AE894" s="17">
        <v>0.441318243881549</v>
      </c>
      <c r="AF894" s="17">
        <v>0.27218449681510898</v>
      </c>
      <c r="AG894" s="17">
        <v>0.38409591984269797</v>
      </c>
      <c r="AH894" s="17"/>
      <c r="AI894" s="17">
        <v>0.34235631959582902</v>
      </c>
      <c r="AJ894" s="17">
        <v>0.482878607362906</v>
      </c>
      <c r="AK894" s="17">
        <v>0.29156760775317198</v>
      </c>
      <c r="AL894" s="17"/>
      <c r="AM894" s="17">
        <v>0.56452484292083305</v>
      </c>
      <c r="AN894" s="17">
        <v>0.33117313173535601</v>
      </c>
      <c r="AO894" s="17">
        <v>0.35157599696057601</v>
      </c>
      <c r="AP894" s="17"/>
      <c r="AQ894" s="17">
        <v>0.28858578205890401</v>
      </c>
      <c r="AR894" s="17">
        <v>0.37217073439716802</v>
      </c>
      <c r="AS894" s="17">
        <v>0.49667382688839101</v>
      </c>
      <c r="AT894" s="17">
        <v>0.48713283888834102</v>
      </c>
      <c r="AU894" s="17">
        <v>0.51112404118056698</v>
      </c>
    </row>
    <row r="895" spans="2:47" x14ac:dyDescent="0.3">
      <c r="B895" t="s">
        <v>366</v>
      </c>
      <c r="C895" s="17">
        <v>0.15895199633783</v>
      </c>
      <c r="D895" s="17">
        <v>0.19395971105181101</v>
      </c>
      <c r="E895" s="17">
        <v>0.125292625113582</v>
      </c>
      <c r="F895" s="17"/>
      <c r="G895" s="17">
        <v>0.14655653877361799</v>
      </c>
      <c r="H895" s="17">
        <v>0.217606055089022</v>
      </c>
      <c r="I895" s="17">
        <v>0.20034091823814801</v>
      </c>
      <c r="J895" s="17">
        <v>0.138262880531976</v>
      </c>
      <c r="K895" s="17">
        <v>0.107968666930712</v>
      </c>
      <c r="L895" s="17">
        <v>0.13742446959013499</v>
      </c>
      <c r="M895" s="17"/>
      <c r="N895" s="17">
        <v>0.22171289173179501</v>
      </c>
      <c r="O895" s="17">
        <v>0.15419318677289601</v>
      </c>
      <c r="P895" s="17">
        <v>0.14563185346539101</v>
      </c>
      <c r="Q895" s="17">
        <v>0.111020156914382</v>
      </c>
      <c r="R895" s="17"/>
      <c r="S895" s="17">
        <v>0.21887464735777801</v>
      </c>
      <c r="T895" s="17">
        <v>0.12265859929404201</v>
      </c>
      <c r="U895" s="17">
        <v>0.21097969022143501</v>
      </c>
      <c r="V895" s="17">
        <v>0.12176830977887999</v>
      </c>
      <c r="W895" s="17">
        <v>0.10061741932601</v>
      </c>
      <c r="X895" s="17">
        <v>0.203648012741941</v>
      </c>
      <c r="Y895" s="17">
        <v>0.112329000228516</v>
      </c>
      <c r="Z895" s="17">
        <v>0.158231350184738</v>
      </c>
      <c r="AA895" s="17">
        <v>0.14630869639713701</v>
      </c>
      <c r="AB895" s="17">
        <v>0.173194372419262</v>
      </c>
      <c r="AC895" s="17"/>
      <c r="AD895" s="17">
        <v>0.12999233477366301</v>
      </c>
      <c r="AE895" s="17">
        <v>0.19669075810174999</v>
      </c>
      <c r="AF895" s="17">
        <v>0.10818106955078299</v>
      </c>
      <c r="AG895" s="17">
        <v>0.186706377592957</v>
      </c>
      <c r="AH895" s="17"/>
      <c r="AI895" s="17">
        <v>0.12162948876381501</v>
      </c>
      <c r="AJ895" s="17">
        <v>0.20491586429005501</v>
      </c>
      <c r="AK895" s="17">
        <v>0.123206275454674</v>
      </c>
      <c r="AL895" s="17"/>
      <c r="AM895" s="17">
        <v>0.19012526495585699</v>
      </c>
      <c r="AN895" s="17">
        <v>0.15545900130200899</v>
      </c>
      <c r="AO895" s="17">
        <v>0.155132170766351</v>
      </c>
      <c r="AP895" s="17"/>
      <c r="AQ895" s="17">
        <v>0.12549882793898001</v>
      </c>
      <c r="AR895" s="17">
        <v>0.13575852909463201</v>
      </c>
      <c r="AS895" s="17">
        <v>0.221200638319341</v>
      </c>
      <c r="AT895" s="17">
        <v>0.163723046670535</v>
      </c>
      <c r="AU895" s="17">
        <v>0.34778544921214699</v>
      </c>
    </row>
    <row r="896" spans="2:47" x14ac:dyDescent="0.3">
      <c r="B896" t="s">
        <v>367</v>
      </c>
      <c r="C896" s="17">
        <v>0.10252831661568899</v>
      </c>
      <c r="D896" s="17">
        <v>0.11005444442873</v>
      </c>
      <c r="E896" s="17">
        <v>9.5430547858315798E-2</v>
      </c>
      <c r="F896" s="17"/>
      <c r="G896" s="17">
        <v>0.11512917808399099</v>
      </c>
      <c r="H896" s="17">
        <v>0.12025299827316201</v>
      </c>
      <c r="I896" s="17">
        <v>0.121850524566431</v>
      </c>
      <c r="J896" s="17">
        <v>0.102521599582512</v>
      </c>
      <c r="K896" s="17">
        <v>5.3677175851719203E-2</v>
      </c>
      <c r="L896" s="17">
        <v>9.7186571355190807E-2</v>
      </c>
      <c r="M896" s="17"/>
      <c r="N896" s="17">
        <v>0.12098761562341299</v>
      </c>
      <c r="O896" s="17">
        <v>0.113195684371533</v>
      </c>
      <c r="P896" s="17">
        <v>7.4902011440086999E-2</v>
      </c>
      <c r="Q896" s="17">
        <v>9.7859926108112602E-2</v>
      </c>
      <c r="R896" s="17"/>
      <c r="S896" s="17">
        <v>0.14940981500571901</v>
      </c>
      <c r="T896" s="17">
        <v>0.103282940696019</v>
      </c>
      <c r="U896" s="17">
        <v>9.3614942766713699E-2</v>
      </c>
      <c r="V896" s="17">
        <v>0.120831904187478</v>
      </c>
      <c r="W896" s="17">
        <v>7.5148168845596205E-2</v>
      </c>
      <c r="X896" s="17">
        <v>6.6722200945210197E-2</v>
      </c>
      <c r="Y896" s="17">
        <v>7.6455246620282996E-2</v>
      </c>
      <c r="Z896" s="17">
        <v>0.112192971862778</v>
      </c>
      <c r="AA896" s="17">
        <v>0.107999159290986</v>
      </c>
      <c r="AB896" s="17">
        <v>7.5017053095996905E-2</v>
      </c>
      <c r="AC896" s="17"/>
      <c r="AD896" s="17">
        <v>6.0829043118939302E-2</v>
      </c>
      <c r="AE896" s="17">
        <v>0.14315431313721899</v>
      </c>
      <c r="AF896" s="17">
        <v>9.1861922651524805E-2</v>
      </c>
      <c r="AG896" s="17">
        <v>0.100694162859968</v>
      </c>
      <c r="AH896" s="17"/>
      <c r="AI896" s="17">
        <v>7.9959724040143398E-2</v>
      </c>
      <c r="AJ896" s="17">
        <v>0.138266225269362</v>
      </c>
      <c r="AK896" s="17">
        <v>9.1956759205059399E-2</v>
      </c>
      <c r="AL896" s="17"/>
      <c r="AM896" s="17">
        <v>0.12732164121799</v>
      </c>
      <c r="AN896" s="17">
        <v>9.5281905305395001E-2</v>
      </c>
      <c r="AO896" s="17">
        <v>0.106755591098744</v>
      </c>
      <c r="AP896" s="17"/>
      <c r="AQ896" s="17">
        <v>8.7568827630982601E-2</v>
      </c>
      <c r="AR896" s="17">
        <v>7.6697969364838206E-2</v>
      </c>
      <c r="AS896" s="17">
        <v>0.126416995853043</v>
      </c>
      <c r="AT896" s="17">
        <v>0.17113233069941999</v>
      </c>
      <c r="AU896" s="17">
        <v>0.120208256618397</v>
      </c>
    </row>
    <row r="897" spans="2:47" x14ac:dyDescent="0.3">
      <c r="B897" t="s">
        <v>368</v>
      </c>
      <c r="C897" s="17">
        <v>8.7727654773749997E-2</v>
      </c>
      <c r="D897" s="17">
        <v>0.102307956657465</v>
      </c>
      <c r="E897" s="17">
        <v>7.3752532654636202E-2</v>
      </c>
      <c r="F897" s="17"/>
      <c r="G897" s="17">
        <v>8.86156451266263E-2</v>
      </c>
      <c r="H897" s="17">
        <v>0.169265918378041</v>
      </c>
      <c r="I897" s="17">
        <v>0.10545415041589799</v>
      </c>
      <c r="J897" s="17">
        <v>7.31554747959412E-2</v>
      </c>
      <c r="K897" s="17">
        <v>3.6715790365817E-2</v>
      </c>
      <c r="L897" s="17">
        <v>5.3197540461847298E-2</v>
      </c>
      <c r="M897" s="17"/>
      <c r="N897" s="17">
        <v>0.11612080295824601</v>
      </c>
      <c r="O897" s="17">
        <v>0.111798462167983</v>
      </c>
      <c r="P897" s="17">
        <v>5.6536317854044803E-2</v>
      </c>
      <c r="Q897" s="17">
        <v>6.1232344629307302E-2</v>
      </c>
      <c r="R897" s="17"/>
      <c r="S897" s="17">
        <v>0.115826634742786</v>
      </c>
      <c r="T897" s="17">
        <v>7.6015015480115897E-2</v>
      </c>
      <c r="U897" s="17">
        <v>4.7140332277829003E-2</v>
      </c>
      <c r="V897" s="17">
        <v>8.9646126132250606E-2</v>
      </c>
      <c r="W897" s="17">
        <v>5.91067081860999E-2</v>
      </c>
      <c r="X897" s="17">
        <v>0.102015825189435</v>
      </c>
      <c r="Y897" s="17">
        <v>0.107292344934974</v>
      </c>
      <c r="Z897" s="17">
        <v>8.4322087645798405E-2</v>
      </c>
      <c r="AA897" s="17">
        <v>9.2012997431940496E-2</v>
      </c>
      <c r="AB897" s="17">
        <v>7.7002406071525503E-2</v>
      </c>
      <c r="AC897" s="17"/>
      <c r="AD897" s="17">
        <v>9.2079583977492496E-2</v>
      </c>
      <c r="AE897" s="17">
        <v>9.9656417503882405E-2</v>
      </c>
      <c r="AF897" s="17">
        <v>0.126448309988967</v>
      </c>
      <c r="AG897" s="17">
        <v>6.6209225976715302E-2</v>
      </c>
      <c r="AH897" s="17"/>
      <c r="AI897" s="17">
        <v>8.2078449619142804E-2</v>
      </c>
      <c r="AJ897" s="17">
        <v>0.1243458661427</v>
      </c>
      <c r="AK897" s="17">
        <v>0.103065523819465</v>
      </c>
      <c r="AL897" s="17"/>
      <c r="AM897" s="17">
        <v>7.3183061180301295E-2</v>
      </c>
      <c r="AN897" s="17">
        <v>6.8812593452105997E-2</v>
      </c>
      <c r="AO897" s="17">
        <v>0.13398725714102999</v>
      </c>
      <c r="AP897" s="17"/>
      <c r="AQ897" s="17">
        <v>4.1606895231265803E-2</v>
      </c>
      <c r="AR897" s="17">
        <v>4.2117195161786102E-2</v>
      </c>
      <c r="AS897" s="17">
        <v>0.131493123313069</v>
      </c>
      <c r="AT897" s="17">
        <v>0.21632317051112199</v>
      </c>
      <c r="AU897" s="17">
        <v>0.141477761688166</v>
      </c>
    </row>
    <row r="898" spans="2:47" x14ac:dyDescent="0.3">
      <c r="B898" t="s">
        <v>369</v>
      </c>
      <c r="C898" s="17">
        <v>8.7349837466868904E-2</v>
      </c>
      <c r="D898" s="17">
        <v>0.115760477608342</v>
      </c>
      <c r="E898" s="17">
        <v>5.9949073379880702E-2</v>
      </c>
      <c r="F898" s="17"/>
      <c r="G898" s="17">
        <v>0.105755430421862</v>
      </c>
      <c r="H898" s="17">
        <v>0.131912777807391</v>
      </c>
      <c r="I898" s="17">
        <v>0.16217649075356899</v>
      </c>
      <c r="J898" s="17">
        <v>6.4102831273242206E-2</v>
      </c>
      <c r="K898" s="17">
        <v>4.4315568874113899E-2</v>
      </c>
      <c r="L898" s="17">
        <v>2.66447698261294E-2</v>
      </c>
      <c r="M898" s="17"/>
      <c r="N898" s="17">
        <v>0.11134245079380101</v>
      </c>
      <c r="O898" s="17">
        <v>0.10294049191424599</v>
      </c>
      <c r="P898" s="17">
        <v>9.8538191200710307E-2</v>
      </c>
      <c r="Q898" s="17">
        <v>3.7124779912066398E-2</v>
      </c>
      <c r="R898" s="17"/>
      <c r="S898" s="17">
        <v>0.12283120537331101</v>
      </c>
      <c r="T898" s="17">
        <v>6.9959054816915403E-2</v>
      </c>
      <c r="U898" s="17">
        <v>6.80421042422137E-2</v>
      </c>
      <c r="V898" s="17">
        <v>0.108591165281574</v>
      </c>
      <c r="W898" s="17">
        <v>0.13573295411528499</v>
      </c>
      <c r="X898" s="17">
        <v>7.9298512409877703E-2</v>
      </c>
      <c r="Y898" s="17">
        <v>3.11138119513901E-2</v>
      </c>
      <c r="Z898" s="17">
        <v>0.10152607898136801</v>
      </c>
      <c r="AA898" s="17">
        <v>9.4069089383384999E-2</v>
      </c>
      <c r="AB898" s="17">
        <v>3.5469125787056903E-2</v>
      </c>
      <c r="AC898" s="17"/>
      <c r="AD898" s="17">
        <v>7.1209408480058703E-2</v>
      </c>
      <c r="AE898" s="17">
        <v>0.117944604875767</v>
      </c>
      <c r="AF898" s="17">
        <v>5.3157667534470002E-2</v>
      </c>
      <c r="AG898" s="17">
        <v>8.1215000056348199E-2</v>
      </c>
      <c r="AH898" s="17"/>
      <c r="AI898" s="17">
        <v>7.2447367942133897E-2</v>
      </c>
      <c r="AJ898" s="17">
        <v>0.113434505768805</v>
      </c>
      <c r="AK898" s="17">
        <v>5.3461212077749898E-2</v>
      </c>
      <c r="AL898" s="17"/>
      <c r="AM898" s="17">
        <v>0.105145098709053</v>
      </c>
      <c r="AN898" s="17">
        <v>6.6177220307623602E-2</v>
      </c>
      <c r="AO898" s="17">
        <v>0.110071631986584</v>
      </c>
      <c r="AP898" s="17"/>
      <c r="AQ898" s="17">
        <v>5.0850825621627599E-2</v>
      </c>
      <c r="AR898" s="17">
        <v>8.2742733953096198E-2</v>
      </c>
      <c r="AS898" s="17">
        <v>9.4050196924543097E-2</v>
      </c>
      <c r="AT898" s="17">
        <v>0.14426924204185801</v>
      </c>
      <c r="AU898" s="17">
        <v>0.20416577158083901</v>
      </c>
    </row>
    <row r="899" spans="2:47" x14ac:dyDescent="0.3">
      <c r="B899" t="s">
        <v>94</v>
      </c>
      <c r="C899" s="17">
        <v>7.5347081508414196E-2</v>
      </c>
      <c r="D899" s="17">
        <v>6.9233331253924696E-2</v>
      </c>
      <c r="E899" s="17">
        <v>8.1434245070469494E-2</v>
      </c>
      <c r="F899" s="17"/>
      <c r="G899" s="17">
        <v>6.4819888800331404E-2</v>
      </c>
      <c r="H899" s="17">
        <v>3.5118526346753297E-2</v>
      </c>
      <c r="I899" s="17">
        <v>5.9499321413800897E-2</v>
      </c>
      <c r="J899" s="17">
        <v>9.6046607153741997E-2</v>
      </c>
      <c r="K899" s="17">
        <v>9.3986649499984601E-2</v>
      </c>
      <c r="L899" s="17">
        <v>9.81991640343641E-2</v>
      </c>
      <c r="M899" s="17"/>
      <c r="N899" s="17">
        <v>3.4995332436937601E-2</v>
      </c>
      <c r="O899" s="17">
        <v>5.9241974924654703E-2</v>
      </c>
      <c r="P899" s="17">
        <v>0.10483209575388</v>
      </c>
      <c r="Q899" s="17">
        <v>0.111236410446878</v>
      </c>
      <c r="R899" s="17"/>
      <c r="S899" s="17">
        <v>4.1404582751881303E-2</v>
      </c>
      <c r="T899" s="17">
        <v>9.0660376881117596E-2</v>
      </c>
      <c r="U899" s="17">
        <v>8.6819275486844899E-2</v>
      </c>
      <c r="V899" s="17">
        <v>2.7104006406085401E-2</v>
      </c>
      <c r="W899" s="17">
        <v>7.7193397140153094E-2</v>
      </c>
      <c r="X899" s="17">
        <v>7.3144019116359593E-2</v>
      </c>
      <c r="Y899" s="17">
        <v>5.27858329343633E-2</v>
      </c>
      <c r="Z899" s="17">
        <v>7.89167440664678E-2</v>
      </c>
      <c r="AA899" s="17">
        <v>0.113578281139676</v>
      </c>
      <c r="AB899" s="17">
        <v>0.149944039288714</v>
      </c>
      <c r="AC899" s="17"/>
      <c r="AD899" s="17">
        <v>9.4539832093884196E-2</v>
      </c>
      <c r="AE899" s="17">
        <v>4.3547648095631199E-2</v>
      </c>
      <c r="AF899" s="17">
        <v>2.9958624187405899E-2</v>
      </c>
      <c r="AG899" s="17">
        <v>0.16181201913642099</v>
      </c>
      <c r="AH899" s="17"/>
      <c r="AI899" s="17">
        <v>9.2406044451874794E-2</v>
      </c>
      <c r="AJ899" s="17">
        <v>2.9092829643692201E-2</v>
      </c>
      <c r="AK899" s="17">
        <v>4.7180875958124202E-2</v>
      </c>
      <c r="AL899" s="17"/>
      <c r="AM899" s="17">
        <v>4.6612499923726597E-2</v>
      </c>
      <c r="AN899" s="17">
        <v>8.3508647515620094E-2</v>
      </c>
      <c r="AO899" s="17">
        <v>4.5239135246861802E-2</v>
      </c>
      <c r="AP899" s="17"/>
      <c r="AQ899" s="17">
        <v>9.7370027041052895E-2</v>
      </c>
      <c r="AR899" s="17">
        <v>9.7407350654262301E-2</v>
      </c>
      <c r="AS899" s="17">
        <v>4.4026541945979498E-2</v>
      </c>
      <c r="AT899" s="17">
        <v>3.2713060772352399E-2</v>
      </c>
      <c r="AU899" s="17">
        <v>5.0867848583992702E-2</v>
      </c>
    </row>
    <row r="900" spans="2:47" x14ac:dyDescent="0.3">
      <c r="B900" t="s">
        <v>370</v>
      </c>
      <c r="C900" s="17">
        <v>5.32209678642361E-2</v>
      </c>
      <c r="D900" s="17">
        <v>6.4444908219667904E-2</v>
      </c>
      <c r="E900" s="17">
        <v>4.2433900701261601E-2</v>
      </c>
      <c r="F900" s="17"/>
      <c r="G900" s="17">
        <v>7.0186119241050199E-2</v>
      </c>
      <c r="H900" s="17">
        <v>0.15193938267931401</v>
      </c>
      <c r="I900" s="17">
        <v>4.8233216807290299E-2</v>
      </c>
      <c r="J900" s="17">
        <v>4.2373995352873103E-2</v>
      </c>
      <c r="K900" s="17">
        <v>1.18302326927865E-2</v>
      </c>
      <c r="L900" s="17">
        <v>3.1342924270767502E-3</v>
      </c>
      <c r="M900" s="17"/>
      <c r="N900" s="17">
        <v>7.0883930937627099E-2</v>
      </c>
      <c r="O900" s="17">
        <v>6.6733499356668197E-2</v>
      </c>
      <c r="P900" s="17">
        <v>3.9444015502814803E-2</v>
      </c>
      <c r="Q900" s="17">
        <v>3.3280072428179701E-2</v>
      </c>
      <c r="R900" s="17"/>
      <c r="S900" s="17">
        <v>6.6469265927993307E-2</v>
      </c>
      <c r="T900" s="17">
        <v>1.4215249427196E-2</v>
      </c>
      <c r="U900" s="17">
        <v>1.0503480454872999E-2</v>
      </c>
      <c r="V900" s="17">
        <v>4.8937660783478401E-2</v>
      </c>
      <c r="W900" s="17">
        <v>0.10037171517285701</v>
      </c>
      <c r="X900" s="17">
        <v>6.4818051256688006E-2</v>
      </c>
      <c r="Y900" s="17">
        <v>2.82085872119857E-2</v>
      </c>
      <c r="Z900" s="17">
        <v>7.6265735749027799E-2</v>
      </c>
      <c r="AA900" s="17">
        <v>8.7617533595777494E-2</v>
      </c>
      <c r="AB900" s="17">
        <v>5.15128260174069E-2</v>
      </c>
      <c r="AC900" s="17"/>
      <c r="AD900" s="17">
        <v>3.3955013074273101E-2</v>
      </c>
      <c r="AE900" s="17">
        <v>6.9089070725311799E-2</v>
      </c>
      <c r="AF900" s="17">
        <v>5.3837146021271702E-2</v>
      </c>
      <c r="AG900" s="17">
        <v>4.11626972600668E-2</v>
      </c>
      <c r="AH900" s="17"/>
      <c r="AI900" s="17">
        <v>5.0999846933471503E-2</v>
      </c>
      <c r="AJ900" s="17">
        <v>8.0536322471524494E-2</v>
      </c>
      <c r="AK900" s="17">
        <v>2.4118074404263098E-2</v>
      </c>
      <c r="AL900" s="17"/>
      <c r="AM900" s="17">
        <v>3.41357590118401E-2</v>
      </c>
      <c r="AN900" s="17">
        <v>4.4829514871004901E-2</v>
      </c>
      <c r="AO900" s="17">
        <v>7.9073693669190107E-2</v>
      </c>
      <c r="AP900" s="17"/>
      <c r="AQ900" s="17">
        <v>4.2042158960335398E-2</v>
      </c>
      <c r="AR900" s="17">
        <v>4.5649596400690599E-2</v>
      </c>
      <c r="AS900" s="17">
        <v>6.9542751731451594E-2</v>
      </c>
      <c r="AT900" s="17">
        <v>0.106178151162597</v>
      </c>
      <c r="AU900" s="17">
        <v>0.123804484539304</v>
      </c>
    </row>
    <row r="901" spans="2:47" x14ac:dyDescent="0.3">
      <c r="B901" t="s">
        <v>371</v>
      </c>
      <c r="C901" s="17">
        <v>3.9627203362790998E-2</v>
      </c>
      <c r="D901" s="17">
        <v>5.1518052548681498E-2</v>
      </c>
      <c r="E901" s="17">
        <v>2.8165238793843601E-2</v>
      </c>
      <c r="F901" s="17"/>
      <c r="G901" s="17">
        <v>8.5941811532767198E-2</v>
      </c>
      <c r="H901" s="17">
        <v>6.7562930276196004E-2</v>
      </c>
      <c r="I901" s="17">
        <v>5.9529863421899101E-2</v>
      </c>
      <c r="J901" s="17">
        <v>2.6367558744464101E-2</v>
      </c>
      <c r="K901" s="17">
        <v>1.18302326927865E-2</v>
      </c>
      <c r="L901" s="17">
        <v>0</v>
      </c>
      <c r="M901" s="17"/>
      <c r="N901" s="17">
        <v>5.2520169964151701E-2</v>
      </c>
      <c r="O901" s="17">
        <v>3.1667485073160598E-2</v>
      </c>
      <c r="P901" s="17">
        <v>5.9254833035248602E-2</v>
      </c>
      <c r="Q901" s="17">
        <v>1.7501136410030298E-2</v>
      </c>
      <c r="R901" s="17"/>
      <c r="S901" s="17">
        <v>6.9936868587873596E-2</v>
      </c>
      <c r="T901" s="17">
        <v>1.6414810685270301E-2</v>
      </c>
      <c r="U901" s="17">
        <v>3.3893199188543999E-2</v>
      </c>
      <c r="V901" s="17">
        <v>3.2175776359400603E-2</v>
      </c>
      <c r="W901" s="17">
        <v>1.1313852758641701E-2</v>
      </c>
      <c r="X901" s="17">
        <v>4.3183098786602502E-2</v>
      </c>
      <c r="Y901" s="17">
        <v>6.4958192966208597E-2</v>
      </c>
      <c r="Z901" s="17">
        <v>2.6387383163485999E-2</v>
      </c>
      <c r="AA901" s="17">
        <v>4.9854784894213203E-2</v>
      </c>
      <c r="AB901" s="17">
        <v>1.8418745651888599E-2</v>
      </c>
      <c r="AC901" s="17"/>
      <c r="AD901" s="17">
        <v>2.34118420849443E-2</v>
      </c>
      <c r="AE901" s="17">
        <v>3.9077113937063597E-2</v>
      </c>
      <c r="AF901" s="17">
        <v>5.7014479506245497E-2</v>
      </c>
      <c r="AG901" s="17">
        <v>2.54203000164205E-2</v>
      </c>
      <c r="AH901" s="17"/>
      <c r="AI901" s="17">
        <v>2.8176636441351901E-2</v>
      </c>
      <c r="AJ901" s="17">
        <v>4.8855340549646797E-2</v>
      </c>
      <c r="AK901" s="17">
        <v>3.6638105070716097E-2</v>
      </c>
      <c r="AL901" s="17"/>
      <c r="AM901" s="17">
        <v>2.4049950513167901E-2</v>
      </c>
      <c r="AN901" s="17">
        <v>3.0165325017857798E-2</v>
      </c>
      <c r="AO901" s="17">
        <v>6.8757899091699506E-2</v>
      </c>
      <c r="AP901" s="17"/>
      <c r="AQ901" s="17">
        <v>3.00363661716734E-2</v>
      </c>
      <c r="AR901" s="17">
        <v>1.9361291009449201E-2</v>
      </c>
      <c r="AS901" s="17">
        <v>5.1064063385851698E-2</v>
      </c>
      <c r="AT901" s="17">
        <v>7.1654229520870194E-2</v>
      </c>
      <c r="AU901" s="17">
        <v>0</v>
      </c>
    </row>
    <row r="902" spans="2:47" x14ac:dyDescent="0.3">
      <c r="B902" t="s">
        <v>372</v>
      </c>
      <c r="C902" s="17">
        <v>3.9419746738722103E-2</v>
      </c>
      <c r="D902" s="17">
        <v>4.5598894342501098E-2</v>
      </c>
      <c r="E902" s="17">
        <v>3.3501614450335802E-2</v>
      </c>
      <c r="F902" s="17"/>
      <c r="G902" s="17">
        <v>8.8837271882138899E-2</v>
      </c>
      <c r="H902" s="17">
        <v>7.4806217948247697E-2</v>
      </c>
      <c r="I902" s="17">
        <v>4.5966721375723697E-2</v>
      </c>
      <c r="J902" s="17">
        <v>2.4602746837853198E-2</v>
      </c>
      <c r="K902" s="17">
        <v>5.9151163463932602E-3</v>
      </c>
      <c r="L902" s="17">
        <v>7.6316599212937902E-3</v>
      </c>
      <c r="M902" s="17"/>
      <c r="N902" s="17">
        <v>4.8524439287603999E-2</v>
      </c>
      <c r="O902" s="17">
        <v>3.1914235855050099E-2</v>
      </c>
      <c r="P902" s="17">
        <v>3.5850404084576598E-2</v>
      </c>
      <c r="Q902" s="17">
        <v>4.1321826575371E-2</v>
      </c>
      <c r="R902" s="17"/>
      <c r="S902" s="17">
        <v>5.0788774730714199E-2</v>
      </c>
      <c r="T902" s="17">
        <v>4.0654963086049697E-2</v>
      </c>
      <c r="U902" s="17">
        <v>3.1870761513530202E-2</v>
      </c>
      <c r="V902" s="17">
        <v>4.3924413017186303E-2</v>
      </c>
      <c r="W902" s="17">
        <v>2.6432722873794799E-2</v>
      </c>
      <c r="X902" s="17">
        <v>4.3299052538104399E-2</v>
      </c>
      <c r="Y902" s="17">
        <v>2.6367588502599602E-2</v>
      </c>
      <c r="Z902" s="17">
        <v>0.10521179537068701</v>
      </c>
      <c r="AA902" s="17">
        <v>2.8342365113391301E-2</v>
      </c>
      <c r="AB902" s="17">
        <v>1.16280604573072E-2</v>
      </c>
      <c r="AC902" s="17"/>
      <c r="AD902" s="17">
        <v>3.14825028020667E-2</v>
      </c>
      <c r="AE902" s="17">
        <v>5.6727840575974103E-2</v>
      </c>
      <c r="AF902" s="17">
        <v>2.8142114920317599E-2</v>
      </c>
      <c r="AG902" s="17">
        <v>2.8968948905846399E-2</v>
      </c>
      <c r="AH902" s="17"/>
      <c r="AI902" s="17">
        <v>3.2573374857182397E-2</v>
      </c>
      <c r="AJ902" s="17">
        <v>6.0513029876479399E-2</v>
      </c>
      <c r="AK902" s="17">
        <v>1.62212077149676E-2</v>
      </c>
      <c r="AL902" s="17"/>
      <c r="AM902" s="17">
        <v>2.5079812694087902E-2</v>
      </c>
      <c r="AN902" s="17">
        <v>2.5262025042562801E-2</v>
      </c>
      <c r="AO902" s="17">
        <v>7.3319295906176904E-2</v>
      </c>
      <c r="AP902" s="17"/>
      <c r="AQ902" s="17">
        <v>1.5078528907399601E-2</v>
      </c>
      <c r="AR902" s="17">
        <v>3.4691089662745297E-2</v>
      </c>
      <c r="AS902" s="17">
        <v>5.24336812867605E-2</v>
      </c>
      <c r="AT902" s="17">
        <v>0.114385874147793</v>
      </c>
      <c r="AU902" s="17">
        <v>0</v>
      </c>
    </row>
    <row r="903" spans="2:47" x14ac:dyDescent="0.3">
      <c r="B903" t="s">
        <v>77</v>
      </c>
      <c r="C903" s="17">
        <v>0.16199730959112199</v>
      </c>
      <c r="D903" s="17">
        <v>0.15114703819117301</v>
      </c>
      <c r="E903" s="17">
        <v>0.17285768316594299</v>
      </c>
      <c r="F903" s="17"/>
      <c r="G903" s="17">
        <v>7.26835584149014E-2</v>
      </c>
      <c r="H903" s="17">
        <v>7.7973556035490693E-2</v>
      </c>
      <c r="I903" s="17">
        <v>0.134990222383264</v>
      </c>
      <c r="J903" s="17">
        <v>0.17320387320889499</v>
      </c>
      <c r="K903" s="17">
        <v>0.25546973220613001</v>
      </c>
      <c r="L903" s="17">
        <v>0.23836938357415</v>
      </c>
      <c r="M903" s="17"/>
      <c r="N903" s="17">
        <v>9.6982710560341398E-2</v>
      </c>
      <c r="O903" s="17">
        <v>0.16042159334508199</v>
      </c>
      <c r="P903" s="17">
        <v>0.183247459779212</v>
      </c>
      <c r="Q903" s="17">
        <v>0.21468992414677401</v>
      </c>
      <c r="R903" s="17"/>
      <c r="S903" s="17">
        <v>0.11895918893146901</v>
      </c>
      <c r="T903" s="17">
        <v>0.14518998089700999</v>
      </c>
      <c r="U903" s="17">
        <v>0.178152482258014</v>
      </c>
      <c r="V903" s="17">
        <v>0.22828778430809599</v>
      </c>
      <c r="W903" s="17">
        <v>0.131837563968006</v>
      </c>
      <c r="X903" s="17">
        <v>0.155780682999623</v>
      </c>
      <c r="Y903" s="17">
        <v>0.23863254323064201</v>
      </c>
      <c r="Z903" s="17">
        <v>0.100463239395724</v>
      </c>
      <c r="AA903" s="17">
        <v>0.16095696343369201</v>
      </c>
      <c r="AB903" s="17">
        <v>0.16389395014421701</v>
      </c>
      <c r="AC903" s="17"/>
      <c r="AD903" s="17">
        <v>0.23983486881388599</v>
      </c>
      <c r="AE903" s="17">
        <v>0.11066123755754401</v>
      </c>
      <c r="AF903" s="17">
        <v>0.29786214884724799</v>
      </c>
      <c r="AG903" s="17">
        <v>0.110367225044325</v>
      </c>
      <c r="AH903" s="17"/>
      <c r="AI903" s="17">
        <v>0.203836193420151</v>
      </c>
      <c r="AJ903" s="17">
        <v>9.6412968863184997E-2</v>
      </c>
      <c r="AK903" s="17">
        <v>0.278070538959585</v>
      </c>
      <c r="AL903" s="17"/>
      <c r="AM903" s="17">
        <v>7.7666528083664199E-2</v>
      </c>
      <c r="AN903" s="17">
        <v>0.18867423850131099</v>
      </c>
      <c r="AO903" s="17">
        <v>0.18392573836092099</v>
      </c>
      <c r="AP903" s="17"/>
      <c r="AQ903" s="17">
        <v>0.219784115303957</v>
      </c>
      <c r="AR903" s="17">
        <v>0.17708049709340801</v>
      </c>
      <c r="AS903" s="17">
        <v>0.110322454676168</v>
      </c>
      <c r="AT903" s="17">
        <v>4.94428076447537E-2</v>
      </c>
      <c r="AU903" s="17">
        <v>0.102319592496929</v>
      </c>
    </row>
    <row r="904" spans="2:47" x14ac:dyDescent="0.3">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row>
    <row r="905" spans="2:47" x14ac:dyDescent="0.3">
      <c r="B905" s="6" t="s">
        <v>383</v>
      </c>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row>
    <row r="906" spans="2:47" x14ac:dyDescent="0.3">
      <c r="B906" s="24" t="s">
        <v>79</v>
      </c>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row>
    <row r="907" spans="2:47" x14ac:dyDescent="0.3">
      <c r="B907" t="s">
        <v>374</v>
      </c>
      <c r="C907" s="17">
        <v>0.35649759654032398</v>
      </c>
      <c r="D907" s="17">
        <v>0.35969633496995201</v>
      </c>
      <c r="E907" s="17">
        <v>0.35411487982071499</v>
      </c>
      <c r="F907" s="17"/>
      <c r="G907" s="17">
        <v>0.32607999834997897</v>
      </c>
      <c r="H907" s="17">
        <v>0.32353623812104298</v>
      </c>
      <c r="I907" s="17">
        <v>0.39559261829764403</v>
      </c>
      <c r="J907" s="17">
        <v>0.378156539277758</v>
      </c>
      <c r="K907" s="17">
        <v>0.31927424903856699</v>
      </c>
      <c r="L907" s="17">
        <v>0.37896332860666199</v>
      </c>
      <c r="M907" s="17"/>
      <c r="N907" s="17">
        <v>0.40773327693123801</v>
      </c>
      <c r="O907" s="17">
        <v>0.36936379111272899</v>
      </c>
      <c r="P907" s="17">
        <v>0.31187533871447698</v>
      </c>
      <c r="Q907" s="17">
        <v>0.32564920776176098</v>
      </c>
      <c r="R907" s="17"/>
      <c r="S907" s="17">
        <v>0.40927446800476402</v>
      </c>
      <c r="T907" s="17">
        <v>0.38937847316102298</v>
      </c>
      <c r="U907" s="17">
        <v>0.357445917562145</v>
      </c>
      <c r="V907" s="17">
        <v>0.36622118604430498</v>
      </c>
      <c r="W907" s="17">
        <v>0.25390008464554098</v>
      </c>
      <c r="X907" s="17">
        <v>0.41551454584904601</v>
      </c>
      <c r="Y907" s="17">
        <v>0.251098231381648</v>
      </c>
      <c r="Z907" s="17">
        <v>0.34291603032467399</v>
      </c>
      <c r="AA907" s="17">
        <v>0.28780102231619198</v>
      </c>
      <c r="AB907" s="17">
        <v>0.47218672464681499</v>
      </c>
      <c r="AC907" s="17"/>
      <c r="AD907" s="17">
        <v>0.373994683278075</v>
      </c>
      <c r="AE907" s="17">
        <v>0.35796762758263001</v>
      </c>
      <c r="AF907" s="17">
        <v>0.30631343866039101</v>
      </c>
      <c r="AG907" s="17">
        <v>0.34957314236445602</v>
      </c>
      <c r="AH907" s="17"/>
      <c r="AI907" s="17">
        <v>0.37512344252955498</v>
      </c>
      <c r="AJ907" s="17">
        <v>0.35356195088523801</v>
      </c>
      <c r="AK907" s="17">
        <v>0.335958795834084</v>
      </c>
      <c r="AL907" s="17"/>
      <c r="AM907" s="17">
        <v>0.41901583776085299</v>
      </c>
      <c r="AN907" s="17">
        <v>0.34157019752905499</v>
      </c>
      <c r="AO907" s="17">
        <v>0.34618939160197598</v>
      </c>
      <c r="AP907" s="17"/>
      <c r="AQ907" s="17">
        <v>0.35432498938018098</v>
      </c>
      <c r="AR907" s="17">
        <v>0.35641362600298498</v>
      </c>
      <c r="AS907" s="17">
        <v>0.41493347979072898</v>
      </c>
      <c r="AT907" s="17">
        <v>0.37445572573497199</v>
      </c>
      <c r="AU907" s="17">
        <v>0.23406190332057</v>
      </c>
    </row>
    <row r="908" spans="2:47" x14ac:dyDescent="0.3">
      <c r="B908" t="s">
        <v>375</v>
      </c>
      <c r="C908" s="17">
        <v>0.35094771559979998</v>
      </c>
      <c r="D908" s="17">
        <v>0.34320025933867698</v>
      </c>
      <c r="E908" s="17">
        <v>0.35917904204281498</v>
      </c>
      <c r="F908" s="17"/>
      <c r="G908" s="17">
        <v>0.325016267627736</v>
      </c>
      <c r="H908" s="17">
        <v>0.42597202108262899</v>
      </c>
      <c r="I908" s="17">
        <v>0.37875141175500399</v>
      </c>
      <c r="J908" s="17">
        <v>0.35521432297433603</v>
      </c>
      <c r="K908" s="17">
        <v>0.27742331185980401</v>
      </c>
      <c r="L908" s="17">
        <v>0.33103703264363599</v>
      </c>
      <c r="M908" s="17"/>
      <c r="N908" s="17">
        <v>0.39813705304811198</v>
      </c>
      <c r="O908" s="17">
        <v>0.31910312721322698</v>
      </c>
      <c r="P908" s="17">
        <v>0.35255627670863798</v>
      </c>
      <c r="Q908" s="17">
        <v>0.33483644692776798</v>
      </c>
      <c r="R908" s="17"/>
      <c r="S908" s="17">
        <v>0.40847461648913602</v>
      </c>
      <c r="T908" s="17">
        <v>0.332610628730242</v>
      </c>
      <c r="U908" s="17">
        <v>0.30969770935699098</v>
      </c>
      <c r="V908" s="17">
        <v>0.41673760041063401</v>
      </c>
      <c r="W908" s="17">
        <v>0.39191972588302898</v>
      </c>
      <c r="X908" s="17">
        <v>0.264170801086902</v>
      </c>
      <c r="Y908" s="17">
        <v>0.37480382257297101</v>
      </c>
      <c r="Z908" s="17">
        <v>0.29616487892127802</v>
      </c>
      <c r="AA908" s="17">
        <v>0.32017701015529598</v>
      </c>
      <c r="AB908" s="17">
        <v>0.35735506469435702</v>
      </c>
      <c r="AC908" s="17"/>
      <c r="AD908" s="17">
        <v>0.323132587579886</v>
      </c>
      <c r="AE908" s="17">
        <v>0.33610285087729302</v>
      </c>
      <c r="AF908" s="17">
        <v>0.34116568597584002</v>
      </c>
      <c r="AG908" s="17">
        <v>0.42463379121485101</v>
      </c>
      <c r="AH908" s="17"/>
      <c r="AI908" s="17">
        <v>0.34231952218095302</v>
      </c>
      <c r="AJ908" s="17">
        <v>0.32838382599603899</v>
      </c>
      <c r="AK908" s="17">
        <v>0.37210834898741002</v>
      </c>
      <c r="AL908" s="17"/>
      <c r="AM908" s="17">
        <v>0.35415456293988301</v>
      </c>
      <c r="AN908" s="17">
        <v>0.36279559028205799</v>
      </c>
      <c r="AO908" s="17">
        <v>0.33960316950039099</v>
      </c>
      <c r="AP908" s="17"/>
      <c r="AQ908" s="17">
        <v>0.32515835207759503</v>
      </c>
      <c r="AR908" s="17">
        <v>0.37914944467384198</v>
      </c>
      <c r="AS908" s="17">
        <v>0.35272311325244499</v>
      </c>
      <c r="AT908" s="17">
        <v>0.443272065104236</v>
      </c>
      <c r="AU908" s="17">
        <v>0.38764839846174898</v>
      </c>
    </row>
    <row r="909" spans="2:47" x14ac:dyDescent="0.3">
      <c r="B909" t="s">
        <v>376</v>
      </c>
      <c r="C909" s="17">
        <v>0.253754670312139</v>
      </c>
      <c r="D909" s="17">
        <v>0.29149761277708203</v>
      </c>
      <c r="E909" s="17">
        <v>0.21763232463833401</v>
      </c>
      <c r="F909" s="17"/>
      <c r="G909" s="17">
        <v>0.26498505241764198</v>
      </c>
      <c r="H909" s="17">
        <v>0.28130640765513099</v>
      </c>
      <c r="I909" s="17">
        <v>0.34260901329849203</v>
      </c>
      <c r="J909" s="17">
        <v>0.19537783924437399</v>
      </c>
      <c r="K909" s="17">
        <v>0.23209058077915501</v>
      </c>
      <c r="L909" s="17">
        <v>0.21424031943525099</v>
      </c>
      <c r="M909" s="17"/>
      <c r="N909" s="17">
        <v>0.27773874035035501</v>
      </c>
      <c r="O909" s="17">
        <v>0.24823473364009399</v>
      </c>
      <c r="P909" s="17">
        <v>0.28944730944828301</v>
      </c>
      <c r="Q909" s="17">
        <v>0.20725817977623001</v>
      </c>
      <c r="R909" s="17"/>
      <c r="S909" s="17">
        <v>0.317096003724335</v>
      </c>
      <c r="T909" s="17">
        <v>0.28949239614750799</v>
      </c>
      <c r="U909" s="17">
        <v>0.21323455953544901</v>
      </c>
      <c r="V909" s="17">
        <v>0.24146853402803301</v>
      </c>
      <c r="W909" s="17">
        <v>0.25747307856922802</v>
      </c>
      <c r="X909" s="17">
        <v>0.29271422697759802</v>
      </c>
      <c r="Y909" s="17">
        <v>0.23082418350233</v>
      </c>
      <c r="Z909" s="17">
        <v>0.17526806198874101</v>
      </c>
      <c r="AA909" s="17">
        <v>0.23421874869267201</v>
      </c>
      <c r="AB909" s="17">
        <v>0.137527796095125</v>
      </c>
      <c r="AC909" s="17"/>
      <c r="AD909" s="17">
        <v>0.254566869265903</v>
      </c>
      <c r="AE909" s="17">
        <v>0.29060289346495699</v>
      </c>
      <c r="AF909" s="17">
        <v>0.175956347157117</v>
      </c>
      <c r="AG909" s="17">
        <v>0.27591801982558301</v>
      </c>
      <c r="AH909" s="17"/>
      <c r="AI909" s="17">
        <v>0.289779087568038</v>
      </c>
      <c r="AJ909" s="17">
        <v>0.26714664614793399</v>
      </c>
      <c r="AK909" s="17">
        <v>0.230993419959235</v>
      </c>
      <c r="AL909" s="17"/>
      <c r="AM909" s="17">
        <v>0.26164440060476901</v>
      </c>
      <c r="AN909" s="17">
        <v>0.23713344462923799</v>
      </c>
      <c r="AO909" s="17">
        <v>0.26835142579210097</v>
      </c>
      <c r="AP909" s="17"/>
      <c r="AQ909" s="17">
        <v>0.222862830423907</v>
      </c>
      <c r="AR909" s="17">
        <v>0.23482485775703901</v>
      </c>
      <c r="AS909" s="17">
        <v>0.27696858326697898</v>
      </c>
      <c r="AT909" s="17">
        <v>0.283531501367144</v>
      </c>
      <c r="AU909" s="17">
        <v>0.20179316821520801</v>
      </c>
    </row>
    <row r="910" spans="2:47" x14ac:dyDescent="0.3">
      <c r="B910" t="s">
        <v>377</v>
      </c>
      <c r="C910" s="17">
        <v>0.249436796854311</v>
      </c>
      <c r="D910" s="17">
        <v>0.27511628444675201</v>
      </c>
      <c r="E910" s="17">
        <v>0.22501549597434001</v>
      </c>
      <c r="F910" s="17"/>
      <c r="G910" s="17">
        <v>0.25698833004618998</v>
      </c>
      <c r="H910" s="17">
        <v>0.23548609464548201</v>
      </c>
      <c r="I910" s="17">
        <v>0.246610539773362</v>
      </c>
      <c r="J910" s="17">
        <v>0.26214010909623697</v>
      </c>
      <c r="K910" s="17">
        <v>0.19562865236063001</v>
      </c>
      <c r="L910" s="17">
        <v>0.28387000288676201</v>
      </c>
      <c r="M910" s="17"/>
      <c r="N910" s="17">
        <v>0.29590730869416798</v>
      </c>
      <c r="O910" s="17">
        <v>0.24264590263897101</v>
      </c>
      <c r="P910" s="17">
        <v>0.216224082257818</v>
      </c>
      <c r="Q910" s="17">
        <v>0.23597489836916799</v>
      </c>
      <c r="R910" s="17"/>
      <c r="S910" s="17">
        <v>0.27443142098887202</v>
      </c>
      <c r="T910" s="17">
        <v>0.268064228635229</v>
      </c>
      <c r="U910" s="17">
        <v>0.23402812446017801</v>
      </c>
      <c r="V910" s="17">
        <v>0.27457217796519801</v>
      </c>
      <c r="W910" s="17">
        <v>0.29080256335787402</v>
      </c>
      <c r="X910" s="17">
        <v>0.24647292312058799</v>
      </c>
      <c r="Y910" s="17">
        <v>0.18026340540729999</v>
      </c>
      <c r="Z910" s="17">
        <v>0.19675477158956101</v>
      </c>
      <c r="AA910" s="17">
        <v>0.26942341221426702</v>
      </c>
      <c r="AB910" s="17">
        <v>0.16618041738582401</v>
      </c>
      <c r="AC910" s="17"/>
      <c r="AD910" s="17">
        <v>0.20611452221628801</v>
      </c>
      <c r="AE910" s="17">
        <v>0.278702739554057</v>
      </c>
      <c r="AF910" s="17">
        <v>0.20270971433112001</v>
      </c>
      <c r="AG910" s="17">
        <v>0.26067382779968601</v>
      </c>
      <c r="AH910" s="17"/>
      <c r="AI910" s="17">
        <v>0.217990163990785</v>
      </c>
      <c r="AJ910" s="17">
        <v>0.27820606460635999</v>
      </c>
      <c r="AK910" s="17">
        <v>0.20757698271734901</v>
      </c>
      <c r="AL910" s="17"/>
      <c r="AM910" s="17">
        <v>0.30362652277003499</v>
      </c>
      <c r="AN910" s="17">
        <v>0.24800150144316799</v>
      </c>
      <c r="AO910" s="17">
        <v>0.200441711952423</v>
      </c>
      <c r="AP910" s="17"/>
      <c r="AQ910" s="17">
        <v>0.22135775709696201</v>
      </c>
      <c r="AR910" s="17">
        <v>0.247351214935673</v>
      </c>
      <c r="AS910" s="17">
        <v>0.241579423762422</v>
      </c>
      <c r="AT910" s="17">
        <v>0.30685649794171299</v>
      </c>
      <c r="AU910" s="17">
        <v>0.276151998619449</v>
      </c>
    </row>
    <row r="911" spans="2:47" x14ac:dyDescent="0.3">
      <c r="B911" t="s">
        <v>378</v>
      </c>
      <c r="C911" s="17">
        <v>0.22958367414510999</v>
      </c>
      <c r="D911" s="17">
        <v>0.23362311420482401</v>
      </c>
      <c r="E911" s="17">
        <v>0.22612778177057299</v>
      </c>
      <c r="F911" s="17"/>
      <c r="G911" s="17">
        <v>0.232358848416127</v>
      </c>
      <c r="H911" s="17">
        <v>0.222863947431545</v>
      </c>
      <c r="I911" s="17">
        <v>0.22463127986245199</v>
      </c>
      <c r="J911" s="17">
        <v>0.222830086153608</v>
      </c>
      <c r="K911" s="17">
        <v>0.227649755625072</v>
      </c>
      <c r="L911" s="17">
        <v>0.24394421351125301</v>
      </c>
      <c r="M911" s="17"/>
      <c r="N911" s="17">
        <v>0.23179108547507099</v>
      </c>
      <c r="O911" s="17">
        <v>0.20824750360653899</v>
      </c>
      <c r="P911" s="17">
        <v>0.24826883124257301</v>
      </c>
      <c r="Q911" s="17">
        <v>0.237538022506003</v>
      </c>
      <c r="R911" s="17"/>
      <c r="S911" s="17">
        <v>0.189483091722597</v>
      </c>
      <c r="T911" s="17">
        <v>0.28049593554360303</v>
      </c>
      <c r="U911" s="17">
        <v>0.22474988663777801</v>
      </c>
      <c r="V911" s="17">
        <v>0.25349995049106699</v>
      </c>
      <c r="W911" s="17">
        <v>0.24115888496660501</v>
      </c>
      <c r="X911" s="17">
        <v>0.218133373167714</v>
      </c>
      <c r="Y911" s="17">
        <v>0.145814103985518</v>
      </c>
      <c r="Z911" s="17">
        <v>0.300434388808343</v>
      </c>
      <c r="AA911" s="17">
        <v>0.21473803628603499</v>
      </c>
      <c r="AB911" s="17">
        <v>0.28824895101157699</v>
      </c>
      <c r="AC911" s="17"/>
      <c r="AD911" s="17">
        <v>0.193212100256099</v>
      </c>
      <c r="AE911" s="17">
        <v>0.25323690935632498</v>
      </c>
      <c r="AF911" s="17">
        <v>0.215490723106016</v>
      </c>
      <c r="AG911" s="17">
        <v>0.185630366994956</v>
      </c>
      <c r="AH911" s="17"/>
      <c r="AI911" s="17">
        <v>0.20674935469295</v>
      </c>
      <c r="AJ911" s="17">
        <v>0.246112293298893</v>
      </c>
      <c r="AK911" s="17">
        <v>0.21766099942761899</v>
      </c>
      <c r="AL911" s="17"/>
      <c r="AM911" s="17">
        <v>0.269861108359914</v>
      </c>
      <c r="AN911" s="17">
        <v>0.21673271362817301</v>
      </c>
      <c r="AO911" s="17">
        <v>0.23543075973355301</v>
      </c>
      <c r="AP911" s="17"/>
      <c r="AQ911" s="17">
        <v>0.22475613263518099</v>
      </c>
      <c r="AR911" s="17">
        <v>0.219225013198139</v>
      </c>
      <c r="AS911" s="17">
        <v>0.242280521165364</v>
      </c>
      <c r="AT911" s="17">
        <v>0.28382315012290699</v>
      </c>
      <c r="AU911" s="17">
        <v>0.24318044772406999</v>
      </c>
    </row>
    <row r="912" spans="2:47" x14ac:dyDescent="0.3">
      <c r="B912" t="s">
        <v>379</v>
      </c>
      <c r="C912" s="17">
        <v>0.199633027902512</v>
      </c>
      <c r="D912" s="17">
        <v>0.187351394032851</v>
      </c>
      <c r="E912" s="17">
        <v>0.20993310300599199</v>
      </c>
      <c r="F912" s="17"/>
      <c r="G912" s="17">
        <v>0.24177475949225299</v>
      </c>
      <c r="H912" s="17">
        <v>0.19046557599705899</v>
      </c>
      <c r="I912" s="17">
        <v>0.19477892672136199</v>
      </c>
      <c r="J912" s="17">
        <v>0.15213438233941701</v>
      </c>
      <c r="K912" s="17">
        <v>0.22199380102386701</v>
      </c>
      <c r="L912" s="17">
        <v>0.206672166708782</v>
      </c>
      <c r="M912" s="17"/>
      <c r="N912" s="17">
        <v>0.18880434601719601</v>
      </c>
      <c r="O912" s="17">
        <v>0.190777940213853</v>
      </c>
      <c r="P912" s="17">
        <v>0.20086286562390099</v>
      </c>
      <c r="Q912" s="17">
        <v>0.21170161068191201</v>
      </c>
      <c r="R912" s="17"/>
      <c r="S912" s="17">
        <v>0.14941079350793199</v>
      </c>
      <c r="T912" s="17">
        <v>0.233440824650959</v>
      </c>
      <c r="U912" s="17">
        <v>0.21101015943284199</v>
      </c>
      <c r="V912" s="17">
        <v>0.21266920226172101</v>
      </c>
      <c r="W912" s="17">
        <v>0.26125792843113199</v>
      </c>
      <c r="X912" s="17">
        <v>0.199004347127168</v>
      </c>
      <c r="Y912" s="17">
        <v>0.162573094269438</v>
      </c>
      <c r="Z912" s="17">
        <v>0.14883077690841401</v>
      </c>
      <c r="AA912" s="17">
        <v>0.225256888981586</v>
      </c>
      <c r="AB912" s="17">
        <v>0.169307676951401</v>
      </c>
      <c r="AC912" s="17"/>
      <c r="AD912" s="17">
        <v>0.22128227517860399</v>
      </c>
      <c r="AE912" s="17">
        <v>0.19454248819959799</v>
      </c>
      <c r="AF912" s="17">
        <v>0.22661161944061201</v>
      </c>
      <c r="AG912" s="17">
        <v>0.118019730137142</v>
      </c>
      <c r="AH912" s="17"/>
      <c r="AI912" s="17">
        <v>0.23331052595545901</v>
      </c>
      <c r="AJ912" s="17">
        <v>0.207086866652857</v>
      </c>
      <c r="AK912" s="17">
        <v>0.184546399308785</v>
      </c>
      <c r="AL912" s="17"/>
      <c r="AM912" s="17">
        <v>0.21876900121258799</v>
      </c>
      <c r="AN912" s="17">
        <v>0.18523493886952</v>
      </c>
      <c r="AO912" s="17">
        <v>0.222193764694982</v>
      </c>
      <c r="AP912" s="17"/>
      <c r="AQ912" s="17">
        <v>0.21920635360993401</v>
      </c>
      <c r="AR912" s="17">
        <v>0.208141944201304</v>
      </c>
      <c r="AS912" s="17">
        <v>0.183780530746181</v>
      </c>
      <c r="AT912" s="17">
        <v>0.17252834831632799</v>
      </c>
      <c r="AU912" s="17">
        <v>0.25694372694520201</v>
      </c>
    </row>
    <row r="913" spans="2:47" x14ac:dyDescent="0.3">
      <c r="B913" t="s">
        <v>380</v>
      </c>
      <c r="C913" s="17">
        <v>0.190887172120738</v>
      </c>
      <c r="D913" s="17">
        <v>0.18886979624198599</v>
      </c>
      <c r="E913" s="17">
        <v>0.19120618614805801</v>
      </c>
      <c r="F913" s="17"/>
      <c r="G913" s="17">
        <v>0.19187457689492399</v>
      </c>
      <c r="H913" s="17">
        <v>0.15203871416321099</v>
      </c>
      <c r="I913" s="17">
        <v>0.25711266721592801</v>
      </c>
      <c r="J913" s="17">
        <v>0.13881051283245499</v>
      </c>
      <c r="K913" s="17">
        <v>0.23939980527685401</v>
      </c>
      <c r="L913" s="17">
        <v>0.17763449168710899</v>
      </c>
      <c r="M913" s="17"/>
      <c r="N913" s="17">
        <v>0.14760642463626</v>
      </c>
      <c r="O913" s="17">
        <v>0.23344814236674299</v>
      </c>
      <c r="P913" s="17">
        <v>0.20544763120252499</v>
      </c>
      <c r="Q913" s="17">
        <v>0.17584095937994501</v>
      </c>
      <c r="R913" s="17"/>
      <c r="S913" s="17">
        <v>0.23271689718483099</v>
      </c>
      <c r="T913" s="17">
        <v>0.181618699849912</v>
      </c>
      <c r="U913" s="17">
        <v>0.19127500252670601</v>
      </c>
      <c r="V913" s="17">
        <v>0.226889013846752</v>
      </c>
      <c r="W913" s="17">
        <v>0.148717595776132</v>
      </c>
      <c r="X913" s="17">
        <v>0.105659000487224</v>
      </c>
      <c r="Y913" s="17">
        <v>0.188026722644657</v>
      </c>
      <c r="Z913" s="17">
        <v>0.186748495626299</v>
      </c>
      <c r="AA913" s="17">
        <v>0.19356107496511199</v>
      </c>
      <c r="AB913" s="17">
        <v>0.247073942087155</v>
      </c>
      <c r="AC913" s="17"/>
      <c r="AD913" s="17">
        <v>0.15864508197958099</v>
      </c>
      <c r="AE913" s="17">
        <v>0.225433706650568</v>
      </c>
      <c r="AF913" s="17">
        <v>0.18812533696977099</v>
      </c>
      <c r="AG913" s="17">
        <v>0.17191337388014999</v>
      </c>
      <c r="AH913" s="17"/>
      <c r="AI913" s="17">
        <v>0.191185884309023</v>
      </c>
      <c r="AJ913" s="17">
        <v>0.176239023482823</v>
      </c>
      <c r="AK913" s="17">
        <v>0.20779335607042301</v>
      </c>
      <c r="AL913" s="17"/>
      <c r="AM913" s="17">
        <v>0.23574763034395599</v>
      </c>
      <c r="AN913" s="17">
        <v>0.175458374202107</v>
      </c>
      <c r="AO913" s="17">
        <v>0.19436503486586601</v>
      </c>
      <c r="AP913" s="17"/>
      <c r="AQ913" s="17">
        <v>0.16613232300470199</v>
      </c>
      <c r="AR913" s="17">
        <v>0.18992307833977801</v>
      </c>
      <c r="AS913" s="17">
        <v>0.22995402602553799</v>
      </c>
      <c r="AT913" s="17">
        <v>0.187304499408146</v>
      </c>
      <c r="AU913" s="17">
        <v>8.0546278524882206E-2</v>
      </c>
    </row>
    <row r="914" spans="2:47" x14ac:dyDescent="0.3">
      <c r="B914" t="s">
        <v>381</v>
      </c>
      <c r="C914" s="17">
        <v>0.18529790207225699</v>
      </c>
      <c r="D914" s="17">
        <v>0.19842355978314299</v>
      </c>
      <c r="E914" s="17">
        <v>0.17293245060248899</v>
      </c>
      <c r="F914" s="17"/>
      <c r="G914" s="17">
        <v>0.193832400664364</v>
      </c>
      <c r="H914" s="17">
        <v>0.25112127664321898</v>
      </c>
      <c r="I914" s="17">
        <v>0.17103484034355601</v>
      </c>
      <c r="J914" s="17">
        <v>0.212310872019533</v>
      </c>
      <c r="K914" s="17">
        <v>0.113948493703538</v>
      </c>
      <c r="L914" s="17">
        <v>0.16422741132258101</v>
      </c>
      <c r="M914" s="17"/>
      <c r="N914" s="17">
        <v>0.245430945794575</v>
      </c>
      <c r="O914" s="17">
        <v>0.217806055721532</v>
      </c>
      <c r="P914" s="17">
        <v>0.13451579936414701</v>
      </c>
      <c r="Q914" s="17">
        <v>0.13104078190600399</v>
      </c>
      <c r="R914" s="17"/>
      <c r="S914" s="17">
        <v>0.20327415591970899</v>
      </c>
      <c r="T914" s="17">
        <v>0.18708340380652799</v>
      </c>
      <c r="U914" s="17">
        <v>0.22536346684032799</v>
      </c>
      <c r="V914" s="17">
        <v>0.14917250484406699</v>
      </c>
      <c r="W914" s="17">
        <v>0.15244445773877499</v>
      </c>
      <c r="X914" s="17">
        <v>0.190266177737554</v>
      </c>
      <c r="Y914" s="17">
        <v>0.16153164039034101</v>
      </c>
      <c r="Z914" s="17">
        <v>0.23780530708887601</v>
      </c>
      <c r="AA914" s="17">
        <v>0.18616566973336701</v>
      </c>
      <c r="AB914" s="17">
        <v>0.16236219189610299</v>
      </c>
      <c r="AC914" s="17"/>
      <c r="AD914" s="17">
        <v>0.177022203971826</v>
      </c>
      <c r="AE914" s="17">
        <v>0.21050085946953001</v>
      </c>
      <c r="AF914" s="17">
        <v>0.16928071305672199</v>
      </c>
      <c r="AG914" s="17">
        <v>0.16277640095505899</v>
      </c>
      <c r="AH914" s="17"/>
      <c r="AI914" s="17">
        <v>0.19464915129326801</v>
      </c>
      <c r="AJ914" s="17">
        <v>0.234250889424645</v>
      </c>
      <c r="AK914" s="17">
        <v>0.133533498896442</v>
      </c>
      <c r="AL914" s="17"/>
      <c r="AM914" s="17">
        <v>0.203131576187113</v>
      </c>
      <c r="AN914" s="17">
        <v>0.16401921303014</v>
      </c>
      <c r="AO914" s="17">
        <v>0.21328430956287001</v>
      </c>
      <c r="AP914" s="17"/>
      <c r="AQ914" s="17">
        <v>0.14267753402799599</v>
      </c>
      <c r="AR914" s="17">
        <v>0.16789581599361</v>
      </c>
      <c r="AS914" s="17">
        <v>0.23544527509523799</v>
      </c>
      <c r="AT914" s="17">
        <v>0.216916521521652</v>
      </c>
      <c r="AU914" s="17">
        <v>0.437280201264863</v>
      </c>
    </row>
    <row r="915" spans="2:47" x14ac:dyDescent="0.3">
      <c r="B915" t="s">
        <v>382</v>
      </c>
      <c r="C915" s="17">
        <v>0.15002663827288401</v>
      </c>
      <c r="D915" s="17">
        <v>0.13098055590847199</v>
      </c>
      <c r="E915" s="17">
        <v>0.16679234979989399</v>
      </c>
      <c r="F915" s="17"/>
      <c r="G915" s="17">
        <v>0.27296629378895398</v>
      </c>
      <c r="H915" s="17">
        <v>0.18822284108252499</v>
      </c>
      <c r="I915" s="17">
        <v>0.15266336927829</v>
      </c>
      <c r="J915" s="17">
        <v>0.14750534614507099</v>
      </c>
      <c r="K915" s="17">
        <v>8.9797622580617104E-2</v>
      </c>
      <c r="L915" s="17">
        <v>7.8781906820397499E-2</v>
      </c>
      <c r="M915" s="17"/>
      <c r="N915" s="17">
        <v>0.18813375261135501</v>
      </c>
      <c r="O915" s="17">
        <v>0.15622736367662801</v>
      </c>
      <c r="P915" s="17">
        <v>9.0036953279043305E-2</v>
      </c>
      <c r="Q915" s="17">
        <v>0.154345079241369</v>
      </c>
      <c r="R915" s="17"/>
      <c r="S915" s="17">
        <v>0.176662840579144</v>
      </c>
      <c r="T915" s="17">
        <v>0.13686636309658501</v>
      </c>
      <c r="U915" s="17">
        <v>0.117690503292428</v>
      </c>
      <c r="V915" s="17">
        <v>0.101839382858373</v>
      </c>
      <c r="W915" s="17">
        <v>0.11736000770537899</v>
      </c>
      <c r="X915" s="17">
        <v>0.187574297890126</v>
      </c>
      <c r="Y915" s="17">
        <v>0.14652048724352601</v>
      </c>
      <c r="Z915" s="17">
        <v>0.19975033033994599</v>
      </c>
      <c r="AA915" s="17">
        <v>0.191845975064664</v>
      </c>
      <c r="AB915" s="17">
        <v>9.9342562102706797E-2</v>
      </c>
      <c r="AC915" s="17"/>
      <c r="AD915" s="17">
        <v>0.11868554190455199</v>
      </c>
      <c r="AE915" s="17">
        <v>0.17405424122211</v>
      </c>
      <c r="AF915" s="17">
        <v>0.121595312561217</v>
      </c>
      <c r="AG915" s="17">
        <v>0.13744102365153599</v>
      </c>
      <c r="AH915" s="17"/>
      <c r="AI915" s="17">
        <v>0.12242696768502601</v>
      </c>
      <c r="AJ915" s="17">
        <v>0.19750357265296201</v>
      </c>
      <c r="AK915" s="17">
        <v>0.111754649230251</v>
      </c>
      <c r="AL915" s="17"/>
      <c r="AM915" s="17">
        <v>0.19021582744992599</v>
      </c>
      <c r="AN915" s="17">
        <v>0.14857983361431801</v>
      </c>
      <c r="AO915" s="17">
        <v>0.13647498399357899</v>
      </c>
      <c r="AP915" s="17"/>
      <c r="AQ915" s="17">
        <v>0.111055862507848</v>
      </c>
      <c r="AR915" s="17">
        <v>0.114640028913434</v>
      </c>
      <c r="AS915" s="17">
        <v>0.184247664887006</v>
      </c>
      <c r="AT915" s="17">
        <v>0.20625191968972101</v>
      </c>
      <c r="AU915" s="17">
        <v>0.37444750401188498</v>
      </c>
    </row>
    <row r="916" spans="2:47" x14ac:dyDescent="0.3">
      <c r="B916" t="s">
        <v>94</v>
      </c>
      <c r="C916" s="17">
        <v>5.8047264763917999E-2</v>
      </c>
      <c r="D916" s="17">
        <v>4.4991772496337998E-2</v>
      </c>
      <c r="E916" s="17">
        <v>7.0837611950600496E-2</v>
      </c>
      <c r="F916" s="17"/>
      <c r="G916" s="17">
        <v>4.2271574090212698E-2</v>
      </c>
      <c r="H916" s="17">
        <v>5.61233388892017E-2</v>
      </c>
      <c r="I916" s="17">
        <v>4.6371425903823899E-2</v>
      </c>
      <c r="J916" s="17">
        <v>8.0881766292925095E-2</v>
      </c>
      <c r="K916" s="17">
        <v>6.8443082490396198E-2</v>
      </c>
      <c r="L916" s="17">
        <v>5.3921232180171898E-2</v>
      </c>
      <c r="M916" s="17"/>
      <c r="N916" s="17">
        <v>1.7512319385451901E-2</v>
      </c>
      <c r="O916" s="17">
        <v>6.1773483876108301E-2</v>
      </c>
      <c r="P916" s="17">
        <v>7.4183657202653505E-2</v>
      </c>
      <c r="Q916" s="17">
        <v>8.4910657845174806E-2</v>
      </c>
      <c r="R916" s="17"/>
      <c r="S916" s="17">
        <v>3.9266265332931399E-2</v>
      </c>
      <c r="T916" s="17">
        <v>5.3218678130019903E-2</v>
      </c>
      <c r="U916" s="17">
        <v>8.0947800000099907E-2</v>
      </c>
      <c r="V916" s="17">
        <v>2.7059224091281101E-2</v>
      </c>
      <c r="W916" s="17">
        <v>9.9922928506532893E-2</v>
      </c>
      <c r="X916" s="17">
        <v>4.7541365130412502E-2</v>
      </c>
      <c r="Y916" s="17">
        <v>7.1812369816217594E-2</v>
      </c>
      <c r="Z916" s="17">
        <v>8.7867547963824094E-2</v>
      </c>
      <c r="AA916" s="17">
        <v>5.34516049806859E-2</v>
      </c>
      <c r="AB916" s="17">
        <v>6.7088265713108899E-2</v>
      </c>
      <c r="AC916" s="17"/>
      <c r="AD916" s="17">
        <v>6.4610348864344497E-2</v>
      </c>
      <c r="AE916" s="17">
        <v>3.1421548635908403E-2</v>
      </c>
      <c r="AF916" s="17">
        <v>3.67392903711206E-2</v>
      </c>
      <c r="AG916" s="17">
        <v>0.133166855716227</v>
      </c>
      <c r="AH916" s="17"/>
      <c r="AI916" s="17">
        <v>7.1176969870909199E-2</v>
      </c>
      <c r="AJ916" s="17">
        <v>3.1287628756709499E-2</v>
      </c>
      <c r="AK916" s="17">
        <v>3.1684810115453897E-2</v>
      </c>
      <c r="AL916" s="17"/>
      <c r="AM916" s="17">
        <v>2.6123403963181802E-2</v>
      </c>
      <c r="AN916" s="17">
        <v>6.8823211597094397E-2</v>
      </c>
      <c r="AO916" s="17">
        <v>3.3945476367227702E-2</v>
      </c>
      <c r="AP916" s="17"/>
      <c r="AQ916" s="17">
        <v>6.37929091161724E-2</v>
      </c>
      <c r="AR916" s="17">
        <v>6.9837780412813202E-2</v>
      </c>
      <c r="AS916" s="17">
        <v>4.42839974849637E-2</v>
      </c>
      <c r="AT916" s="17">
        <v>4.4469537494916403E-2</v>
      </c>
      <c r="AU916" s="17">
        <v>0</v>
      </c>
    </row>
    <row r="917" spans="2:47" x14ac:dyDescent="0.3">
      <c r="B917" t="s">
        <v>77</v>
      </c>
      <c r="C917" s="17">
        <v>0.107163935641143</v>
      </c>
      <c r="D917" s="17">
        <v>9.7809862521358995E-2</v>
      </c>
      <c r="E917" s="17">
        <v>0.116460885285467</v>
      </c>
      <c r="F917" s="17"/>
      <c r="G917" s="17">
        <v>2.4975026973496201E-2</v>
      </c>
      <c r="H917" s="17">
        <v>5.8077179940541103E-2</v>
      </c>
      <c r="I917" s="17">
        <v>7.0303501252304806E-2</v>
      </c>
      <c r="J917" s="17">
        <v>0.12029816618509299</v>
      </c>
      <c r="K917" s="17">
        <v>0.177898551396758</v>
      </c>
      <c r="L917" s="17">
        <v>0.17237163623888699</v>
      </c>
      <c r="M917" s="17"/>
      <c r="N917" s="17">
        <v>7.7852473096559502E-2</v>
      </c>
      <c r="O917" s="17">
        <v>8.9948798734522398E-2</v>
      </c>
      <c r="P917" s="17">
        <v>0.13739307738548601</v>
      </c>
      <c r="Q917" s="17">
        <v>0.12856398023020499</v>
      </c>
      <c r="R917" s="17"/>
      <c r="S917" s="17">
        <v>6.74363869963827E-2</v>
      </c>
      <c r="T917" s="17">
        <v>6.4737507857586502E-2</v>
      </c>
      <c r="U917" s="17">
        <v>0.157396674863227</v>
      </c>
      <c r="V917" s="17">
        <v>0.14618700993633801</v>
      </c>
      <c r="W917" s="17">
        <v>7.2742911864708604E-2</v>
      </c>
      <c r="X917" s="17">
        <v>8.9753053177492895E-2</v>
      </c>
      <c r="Y917" s="17">
        <v>0.17458187018479801</v>
      </c>
      <c r="Z917" s="17">
        <v>7.8596060509058902E-2</v>
      </c>
      <c r="AA917" s="17">
        <v>0.109320818864963</v>
      </c>
      <c r="AB917" s="17">
        <v>0.168465318114318</v>
      </c>
      <c r="AC917" s="17"/>
      <c r="AD917" s="17">
        <v>0.16051872845326701</v>
      </c>
      <c r="AE917" s="17">
        <v>7.7115397147620099E-2</v>
      </c>
      <c r="AF917" s="17">
        <v>0.19894750592052399</v>
      </c>
      <c r="AG917" s="17">
        <v>6.7304741466510096E-2</v>
      </c>
      <c r="AH917" s="17"/>
      <c r="AI917" s="17">
        <v>0.10536657718957999</v>
      </c>
      <c r="AJ917" s="17">
        <v>7.9911923710639293E-2</v>
      </c>
      <c r="AK917" s="17">
        <v>0.18573273431353499</v>
      </c>
      <c r="AL917" s="17"/>
      <c r="AM917" s="17">
        <v>6.0172092842788703E-2</v>
      </c>
      <c r="AN917" s="17">
        <v>0.124981258386786</v>
      </c>
      <c r="AO917" s="17">
        <v>0.120038295777305</v>
      </c>
      <c r="AP917" s="17"/>
      <c r="AQ917" s="17">
        <v>0.161689826925036</v>
      </c>
      <c r="AR917" s="17">
        <v>0.106494692011566</v>
      </c>
      <c r="AS917" s="17">
        <v>6.2355792246777397E-2</v>
      </c>
      <c r="AT917" s="17">
        <v>3.8753593052716397E-2</v>
      </c>
      <c r="AU917" s="17">
        <v>0</v>
      </c>
    </row>
    <row r="918" spans="2:47" x14ac:dyDescent="0.3">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7"/>
      <c r="AL918" s="17"/>
      <c r="AM918" s="17"/>
      <c r="AN918" s="17"/>
      <c r="AO918" s="17"/>
      <c r="AP918" s="17"/>
      <c r="AQ918" s="17"/>
      <c r="AR918" s="17"/>
      <c r="AS918" s="17"/>
      <c r="AT918" s="17"/>
      <c r="AU918" s="17"/>
    </row>
    <row r="919" spans="2:47" x14ac:dyDescent="0.3">
      <c r="B919" s="6" t="s">
        <v>384</v>
      </c>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c r="AK919" s="17"/>
      <c r="AL919" s="17"/>
      <c r="AM919" s="17"/>
      <c r="AN919" s="17"/>
      <c r="AO919" s="17"/>
      <c r="AP919" s="17"/>
      <c r="AQ919" s="17"/>
      <c r="AR919" s="17"/>
      <c r="AS919" s="17"/>
      <c r="AT919" s="17"/>
      <c r="AU919" s="17"/>
    </row>
    <row r="920" spans="2:47" x14ac:dyDescent="0.3">
      <c r="B920" s="24" t="s">
        <v>79</v>
      </c>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c r="AK920" s="17"/>
      <c r="AL920" s="17"/>
      <c r="AM920" s="17"/>
      <c r="AN920" s="17"/>
      <c r="AO920" s="17"/>
      <c r="AP920" s="17"/>
      <c r="AQ920" s="17"/>
      <c r="AR920" s="17"/>
      <c r="AS920" s="17"/>
      <c r="AT920" s="17"/>
      <c r="AU920" s="17"/>
    </row>
    <row r="921" spans="2:47" x14ac:dyDescent="0.3">
      <c r="B921" t="s">
        <v>264</v>
      </c>
      <c r="C921" s="17">
        <v>0.106568974240021</v>
      </c>
      <c r="D921" s="17">
        <v>0.111849605593073</v>
      </c>
      <c r="E921" s="17">
        <v>0.101659057249809</v>
      </c>
      <c r="F921" s="17"/>
      <c r="G921" s="17">
        <v>0.136332419908887</v>
      </c>
      <c r="H921" s="17">
        <v>0.18728029903299001</v>
      </c>
      <c r="I921" s="17">
        <v>0.17373068970934399</v>
      </c>
      <c r="J921" s="17">
        <v>8.5119213888905795E-2</v>
      </c>
      <c r="K921" s="17">
        <v>3.9539533654776401E-2</v>
      </c>
      <c r="L921" s="17">
        <v>3.01225001343444E-2</v>
      </c>
      <c r="M921" s="17"/>
      <c r="N921" s="17">
        <v>0.14645892962478299</v>
      </c>
      <c r="O921" s="17">
        <v>9.6310439168893203E-2</v>
      </c>
      <c r="P921" s="17">
        <v>0.11624454817451001</v>
      </c>
      <c r="Q921" s="17">
        <v>6.7773573320900199E-2</v>
      </c>
      <c r="R921" s="17"/>
      <c r="S921" s="17">
        <v>0.159100433841808</v>
      </c>
      <c r="T921" s="17">
        <v>7.3177019315448705E-2</v>
      </c>
      <c r="U921" s="17">
        <v>4.6999996403621E-2</v>
      </c>
      <c r="V921" s="17">
        <v>9.1934782661521303E-2</v>
      </c>
      <c r="W921" s="17">
        <v>0.18887891295232401</v>
      </c>
      <c r="X921" s="17">
        <v>9.93510251250245E-2</v>
      </c>
      <c r="Y921" s="17">
        <v>0.11526365517531301</v>
      </c>
      <c r="Z921" s="17">
        <v>5.1321815325503298E-2</v>
      </c>
      <c r="AA921" s="17">
        <v>9.9284548800849207E-2</v>
      </c>
      <c r="AB921" s="17">
        <v>0.111689615633551</v>
      </c>
      <c r="AC921" s="17"/>
      <c r="AD921" s="17">
        <v>6.4175298428448796E-2</v>
      </c>
      <c r="AE921" s="17">
        <v>0.139895878353926</v>
      </c>
      <c r="AF921" s="17">
        <v>8.7061631844567097E-2</v>
      </c>
      <c r="AG921" s="17">
        <v>7.4226063804698997E-2</v>
      </c>
      <c r="AH921" s="17"/>
      <c r="AI921" s="17">
        <v>5.0860196638878703E-2</v>
      </c>
      <c r="AJ921" s="17">
        <v>0.16415954018265699</v>
      </c>
      <c r="AK921" s="17">
        <v>7.2470169720339497E-2</v>
      </c>
      <c r="AL921" s="17"/>
      <c r="AM921" s="17">
        <v>0.15319860434048299</v>
      </c>
      <c r="AN921" s="17">
        <v>9.0541862528902506E-2</v>
      </c>
      <c r="AO921" s="17">
        <v>0.103787487607919</v>
      </c>
      <c r="AP921" s="17"/>
      <c r="AQ921" s="17">
        <v>7.3951056305476798E-2</v>
      </c>
      <c r="AR921" s="17">
        <v>7.2131347768680104E-2</v>
      </c>
      <c r="AS921" s="17">
        <v>0.14757228218115601</v>
      </c>
      <c r="AT921" s="17">
        <v>0.206893434848679</v>
      </c>
      <c r="AU921" s="17">
        <v>8.7046754284902397E-2</v>
      </c>
    </row>
    <row r="922" spans="2:47" x14ac:dyDescent="0.3">
      <c r="B922" t="s">
        <v>265</v>
      </c>
      <c r="C922" s="17">
        <v>0.30270599459456399</v>
      </c>
      <c r="D922" s="17">
        <v>0.31061526517322402</v>
      </c>
      <c r="E922" s="17">
        <v>0.29361591888794403</v>
      </c>
      <c r="F922" s="17"/>
      <c r="G922" s="17">
        <v>0.37190677604901701</v>
      </c>
      <c r="H922" s="17">
        <v>0.40106933887056601</v>
      </c>
      <c r="I922" s="17">
        <v>0.32188344029156202</v>
      </c>
      <c r="J922" s="17">
        <v>0.3146246919081</v>
      </c>
      <c r="K922" s="17">
        <v>0.25725610661568099</v>
      </c>
      <c r="L922" s="17">
        <v>0.18332320510370201</v>
      </c>
      <c r="M922" s="17"/>
      <c r="N922" s="17">
        <v>0.39296177269430599</v>
      </c>
      <c r="O922" s="17">
        <v>0.34239822805456499</v>
      </c>
      <c r="P922" s="17">
        <v>0.226190835598992</v>
      </c>
      <c r="Q922" s="17">
        <v>0.23278509079238499</v>
      </c>
      <c r="R922" s="17"/>
      <c r="S922" s="17">
        <v>0.35583375624883401</v>
      </c>
      <c r="T922" s="17">
        <v>0.30366196024426101</v>
      </c>
      <c r="U922" s="17">
        <v>0.22951387752694399</v>
      </c>
      <c r="V922" s="17">
        <v>0.36254010398771302</v>
      </c>
      <c r="W922" s="17">
        <v>0.312755251380334</v>
      </c>
      <c r="X922" s="17">
        <v>0.36324017679696602</v>
      </c>
      <c r="Y922" s="17">
        <v>0.19937130318134999</v>
      </c>
      <c r="Z922" s="17">
        <v>0.35561448727930201</v>
      </c>
      <c r="AA922" s="17">
        <v>0.31644617339700198</v>
      </c>
      <c r="AB922" s="17">
        <v>0.12817038706098699</v>
      </c>
      <c r="AC922" s="17"/>
      <c r="AD922" s="17">
        <v>0.27482097302566</v>
      </c>
      <c r="AE922" s="17">
        <v>0.36725542484764301</v>
      </c>
      <c r="AF922" s="17">
        <v>0.199476491506205</v>
      </c>
      <c r="AG922" s="17">
        <v>0.32182766222653902</v>
      </c>
      <c r="AH922" s="17"/>
      <c r="AI922" s="17">
        <v>0.30121632245604901</v>
      </c>
      <c r="AJ922" s="17">
        <v>0.391863360850495</v>
      </c>
      <c r="AK922" s="17">
        <v>0.20601796297938499</v>
      </c>
      <c r="AL922" s="17"/>
      <c r="AM922" s="17">
        <v>0.41689206063081202</v>
      </c>
      <c r="AN922" s="17">
        <v>0.262911108166347</v>
      </c>
      <c r="AO922" s="17">
        <v>0.29981899127337902</v>
      </c>
      <c r="AP922" s="17"/>
      <c r="AQ922" s="17">
        <v>0.20833603240399801</v>
      </c>
      <c r="AR922" s="17">
        <v>0.30317924658240403</v>
      </c>
      <c r="AS922" s="17">
        <v>0.373354537045747</v>
      </c>
      <c r="AT922" s="17">
        <v>0.401463140918074</v>
      </c>
      <c r="AU922" s="17">
        <v>0.56342200444789503</v>
      </c>
    </row>
    <row r="923" spans="2:47" x14ac:dyDescent="0.3">
      <c r="B923" t="s">
        <v>266</v>
      </c>
      <c r="C923" s="17">
        <v>0.205567243738111</v>
      </c>
      <c r="D923" s="17">
        <v>0.19927091623038901</v>
      </c>
      <c r="E923" s="17">
        <v>0.21209545096405999</v>
      </c>
      <c r="F923" s="17"/>
      <c r="G923" s="17">
        <v>0.26708234099780698</v>
      </c>
      <c r="H923" s="17">
        <v>0.123217465279802</v>
      </c>
      <c r="I923" s="17">
        <v>0.23101583807144799</v>
      </c>
      <c r="J923" s="17">
        <v>0.211319034982038</v>
      </c>
      <c r="K923" s="17">
        <v>0.196152068568445</v>
      </c>
      <c r="L923" s="17">
        <v>0.21259507322252599</v>
      </c>
      <c r="M923" s="17"/>
      <c r="N923" s="17">
        <v>0.152889479674921</v>
      </c>
      <c r="O923" s="17">
        <v>0.179119236450273</v>
      </c>
      <c r="P923" s="17">
        <v>0.20255401820402599</v>
      </c>
      <c r="Q923" s="17">
        <v>0.29672813985046498</v>
      </c>
      <c r="R923" s="17"/>
      <c r="S923" s="17">
        <v>0.206295498812718</v>
      </c>
      <c r="T923" s="17">
        <v>0.22225287929247101</v>
      </c>
      <c r="U923" s="17">
        <v>0.235568686060247</v>
      </c>
      <c r="V923" s="17">
        <v>0.17652143797269801</v>
      </c>
      <c r="W923" s="17">
        <v>0.21502603417889399</v>
      </c>
      <c r="X923" s="17">
        <v>0.15238684120894599</v>
      </c>
      <c r="Y923" s="17">
        <v>0.16283377267443999</v>
      </c>
      <c r="Z923" s="17">
        <v>0.27637810892765302</v>
      </c>
      <c r="AA923" s="17">
        <v>0.23591623762864999</v>
      </c>
      <c r="AB923" s="17">
        <v>0.19177110845564799</v>
      </c>
      <c r="AC923" s="17"/>
      <c r="AD923" s="17">
        <v>0.18335683650286499</v>
      </c>
      <c r="AE923" s="17">
        <v>0.199779622598977</v>
      </c>
      <c r="AF923" s="17">
        <v>0.154285064810118</v>
      </c>
      <c r="AG923" s="17">
        <v>0.25056876826645702</v>
      </c>
      <c r="AH923" s="17"/>
      <c r="AI923" s="17">
        <v>0.19346874334552999</v>
      </c>
      <c r="AJ923" s="17">
        <v>0.19758749927166</v>
      </c>
      <c r="AK923" s="17">
        <v>0.17043027794145699</v>
      </c>
      <c r="AL923" s="17"/>
      <c r="AM923" s="17">
        <v>0.18726699260646401</v>
      </c>
      <c r="AN923" s="17">
        <v>0.23186575982944199</v>
      </c>
      <c r="AO923" s="17">
        <v>0.187865235940336</v>
      </c>
      <c r="AP923" s="17"/>
      <c r="AQ923" s="17">
        <v>0.23834805498116299</v>
      </c>
      <c r="AR923" s="17">
        <v>0.23865353541536899</v>
      </c>
      <c r="AS923" s="17">
        <v>0.14187535712504401</v>
      </c>
      <c r="AT923" s="17">
        <v>0.16474005796382399</v>
      </c>
      <c r="AU923" s="17">
        <v>0.10137181446919601</v>
      </c>
    </row>
    <row r="924" spans="2:47" x14ac:dyDescent="0.3">
      <c r="B924" t="s">
        <v>267</v>
      </c>
      <c r="C924" s="17">
        <v>0.161984817705142</v>
      </c>
      <c r="D924" s="17">
        <v>0.16237918492647599</v>
      </c>
      <c r="E924" s="17">
        <v>0.16193018455173699</v>
      </c>
      <c r="F924" s="17"/>
      <c r="G924" s="17">
        <v>0.145317069149795</v>
      </c>
      <c r="H924" s="17">
        <v>0.13661678093753599</v>
      </c>
      <c r="I924" s="17">
        <v>0.122941779233481</v>
      </c>
      <c r="J924" s="17">
        <v>0.15541445451633301</v>
      </c>
      <c r="K924" s="17">
        <v>0.14743992606547099</v>
      </c>
      <c r="L924" s="17">
        <v>0.24002312050962499</v>
      </c>
      <c r="M924" s="17"/>
      <c r="N924" s="17">
        <v>0.17918350091164101</v>
      </c>
      <c r="O924" s="17">
        <v>0.13635686032135699</v>
      </c>
      <c r="P924" s="17">
        <v>0.19052645616494501</v>
      </c>
      <c r="Q924" s="17">
        <v>0.14428720845524901</v>
      </c>
      <c r="R924" s="17"/>
      <c r="S924" s="17">
        <v>0.14047969603907701</v>
      </c>
      <c r="T924" s="17">
        <v>0.13880768313929201</v>
      </c>
      <c r="U924" s="17">
        <v>0.21469983413964</v>
      </c>
      <c r="V924" s="17">
        <v>0.18432278552138001</v>
      </c>
      <c r="W924" s="17">
        <v>0.129150126987536</v>
      </c>
      <c r="X924" s="17">
        <v>0.12209730990539901</v>
      </c>
      <c r="Y924" s="17">
        <v>0.21273490660873801</v>
      </c>
      <c r="Z924" s="17">
        <v>0.14103757935306199</v>
      </c>
      <c r="AA924" s="17">
        <v>0.16030505797032299</v>
      </c>
      <c r="AB924" s="17">
        <v>0.215715218790065</v>
      </c>
      <c r="AC924" s="17"/>
      <c r="AD924" s="17">
        <v>0.22400424671612801</v>
      </c>
      <c r="AE924" s="17">
        <v>0.121824387263424</v>
      </c>
      <c r="AF924" s="17">
        <v>0.19735064998742899</v>
      </c>
      <c r="AG924" s="17">
        <v>0.15103499114180799</v>
      </c>
      <c r="AH924" s="17"/>
      <c r="AI924" s="17">
        <v>0.175023928379446</v>
      </c>
      <c r="AJ924" s="17">
        <v>0.130598213324253</v>
      </c>
      <c r="AK924" s="17">
        <v>0.20857503281718801</v>
      </c>
      <c r="AL924" s="17"/>
      <c r="AM924" s="17">
        <v>0.116142462384607</v>
      </c>
      <c r="AN924" s="17">
        <v>0.17882235307543701</v>
      </c>
      <c r="AO924" s="17">
        <v>0.16080049543990399</v>
      </c>
      <c r="AP924" s="17"/>
      <c r="AQ924" s="17">
        <v>0.18645043538818701</v>
      </c>
      <c r="AR924" s="17">
        <v>0.17340344230816801</v>
      </c>
      <c r="AS924" s="17">
        <v>0.15199556266098399</v>
      </c>
      <c r="AT924" s="17">
        <v>9.7483722186465505E-2</v>
      </c>
      <c r="AU924" s="17">
        <v>0.16338358050466001</v>
      </c>
    </row>
    <row r="925" spans="2:47" x14ac:dyDescent="0.3">
      <c r="B925" t="s">
        <v>268</v>
      </c>
      <c r="C925" s="17">
        <v>0.18567754628239899</v>
      </c>
      <c r="D925" s="17">
        <v>0.188729451447957</v>
      </c>
      <c r="E925" s="17">
        <v>0.18309128596804899</v>
      </c>
      <c r="F925" s="17"/>
      <c r="G925" s="17">
        <v>5.2631427199233298E-2</v>
      </c>
      <c r="H925" s="17">
        <v>0.12664240645590499</v>
      </c>
      <c r="I925" s="17">
        <v>0.13282279404133601</v>
      </c>
      <c r="J925" s="17">
        <v>0.17334385536136501</v>
      </c>
      <c r="K925" s="17">
        <v>0.29011071472402</v>
      </c>
      <c r="L925" s="17">
        <v>0.30324838543862498</v>
      </c>
      <c r="M925" s="17"/>
      <c r="N925" s="17">
        <v>0.121004857365938</v>
      </c>
      <c r="O925" s="17">
        <v>0.192513327153673</v>
      </c>
      <c r="P925" s="17">
        <v>0.225004712745181</v>
      </c>
      <c r="Q925" s="17">
        <v>0.20597184468398799</v>
      </c>
      <c r="R925" s="17"/>
      <c r="S925" s="17">
        <v>0.107543834684956</v>
      </c>
      <c r="T925" s="17">
        <v>0.22396553494129201</v>
      </c>
      <c r="U925" s="17">
        <v>0.230774080838903</v>
      </c>
      <c r="V925" s="17">
        <v>0.17563021365930701</v>
      </c>
      <c r="W925" s="17">
        <v>0.114478648391728</v>
      </c>
      <c r="X925" s="17">
        <v>0.214855422413855</v>
      </c>
      <c r="Y925" s="17">
        <v>0.29098834216592201</v>
      </c>
      <c r="Z925" s="17">
        <v>0.136544117583284</v>
      </c>
      <c r="AA925" s="17">
        <v>0.14126389115962701</v>
      </c>
      <c r="AB925" s="17">
        <v>0.26850979241589101</v>
      </c>
      <c r="AC925" s="17"/>
      <c r="AD925" s="17">
        <v>0.233559734237547</v>
      </c>
      <c r="AE925" s="17">
        <v>0.14847904690653399</v>
      </c>
      <c r="AF925" s="17">
        <v>0.36182616185168198</v>
      </c>
      <c r="AG925" s="17">
        <v>8.5651729869202095E-2</v>
      </c>
      <c r="AH925" s="17"/>
      <c r="AI925" s="17">
        <v>0.24839828644678499</v>
      </c>
      <c r="AJ925" s="17">
        <v>0.108187001840663</v>
      </c>
      <c r="AK925" s="17">
        <v>0.32916766674154502</v>
      </c>
      <c r="AL925" s="17"/>
      <c r="AM925" s="17">
        <v>9.6888018465458095E-2</v>
      </c>
      <c r="AN925" s="17">
        <v>0.19763834121571699</v>
      </c>
      <c r="AO925" s="17">
        <v>0.23925942222633401</v>
      </c>
      <c r="AP925" s="17"/>
      <c r="AQ925" s="17">
        <v>0.25182635805786602</v>
      </c>
      <c r="AR925" s="17">
        <v>0.160638342483267</v>
      </c>
      <c r="AS925" s="17">
        <v>0.16759153774710001</v>
      </c>
      <c r="AT925" s="17">
        <v>9.6417434172576505E-2</v>
      </c>
      <c r="AU925" s="17">
        <v>8.4775846293346099E-2</v>
      </c>
    </row>
    <row r="926" spans="2:47" x14ac:dyDescent="0.3">
      <c r="B926" t="s">
        <v>94</v>
      </c>
      <c r="C926" s="17">
        <v>3.7495423439763698E-2</v>
      </c>
      <c r="D926" s="17">
        <v>2.7155576628881298E-2</v>
      </c>
      <c r="E926" s="17">
        <v>4.7608102378402198E-2</v>
      </c>
      <c r="F926" s="17"/>
      <c r="G926" s="17">
        <v>2.672996669526E-2</v>
      </c>
      <c r="H926" s="17">
        <v>2.5173709423201698E-2</v>
      </c>
      <c r="I926" s="17">
        <v>1.7605458652828799E-2</v>
      </c>
      <c r="J926" s="17">
        <v>6.01787493432576E-2</v>
      </c>
      <c r="K926" s="17">
        <v>6.9501650371607507E-2</v>
      </c>
      <c r="L926" s="17">
        <v>3.0687715591176501E-2</v>
      </c>
      <c r="M926" s="17"/>
      <c r="N926" s="17">
        <v>7.5014597284113497E-3</v>
      </c>
      <c r="O926" s="17">
        <v>5.3301908851238103E-2</v>
      </c>
      <c r="P926" s="17">
        <v>3.9479429112346601E-2</v>
      </c>
      <c r="Q926" s="17">
        <v>5.2454142897013299E-2</v>
      </c>
      <c r="R926" s="17"/>
      <c r="S926" s="17">
        <v>3.0746780372605999E-2</v>
      </c>
      <c r="T926" s="17">
        <v>3.8134923067235503E-2</v>
      </c>
      <c r="U926" s="17">
        <v>4.24435250306451E-2</v>
      </c>
      <c r="V926" s="17">
        <v>9.0506761973806801E-3</v>
      </c>
      <c r="W926" s="17">
        <v>3.9711026109184699E-2</v>
      </c>
      <c r="X926" s="17">
        <v>4.8069224549810802E-2</v>
      </c>
      <c r="Y926" s="17">
        <v>1.8808020194237499E-2</v>
      </c>
      <c r="Z926" s="17">
        <v>3.9103891531195797E-2</v>
      </c>
      <c r="AA926" s="17">
        <v>4.6784091043549199E-2</v>
      </c>
      <c r="AB926" s="17">
        <v>8.4143877643858597E-2</v>
      </c>
      <c r="AC926" s="17"/>
      <c r="AD926" s="17">
        <v>2.0082911089350598E-2</v>
      </c>
      <c r="AE926" s="17">
        <v>2.27656400294961E-2</v>
      </c>
      <c r="AF926" s="17">
        <v>0</v>
      </c>
      <c r="AG926" s="17">
        <v>0.116690784691295</v>
      </c>
      <c r="AH926" s="17"/>
      <c r="AI926" s="17">
        <v>3.1032522733310801E-2</v>
      </c>
      <c r="AJ926" s="17">
        <v>7.6043845302722997E-3</v>
      </c>
      <c r="AK926" s="17">
        <v>1.33388898000856E-2</v>
      </c>
      <c r="AL926" s="17"/>
      <c r="AM926" s="17">
        <v>2.96118615721764E-2</v>
      </c>
      <c r="AN926" s="17">
        <v>3.8220575184153602E-2</v>
      </c>
      <c r="AO926" s="17">
        <v>8.4683675121279191E-3</v>
      </c>
      <c r="AP926" s="17"/>
      <c r="AQ926" s="17">
        <v>4.1088062863309897E-2</v>
      </c>
      <c r="AR926" s="17">
        <v>5.1994085442111301E-2</v>
      </c>
      <c r="AS926" s="17">
        <v>1.76107232399683E-2</v>
      </c>
      <c r="AT926" s="17">
        <v>3.3002209910380498E-2</v>
      </c>
      <c r="AU926" s="17">
        <v>0</v>
      </c>
    </row>
    <row r="927" spans="2:47" x14ac:dyDescent="0.3">
      <c r="B927" t="s">
        <v>269</v>
      </c>
      <c r="C927" s="17">
        <v>0.40927496883458497</v>
      </c>
      <c r="D927" s="17">
        <v>0.42246487076629702</v>
      </c>
      <c r="E927" s="17">
        <v>0.39527497613775198</v>
      </c>
      <c r="F927" s="17"/>
      <c r="G927" s="17">
        <v>0.50823919595790401</v>
      </c>
      <c r="H927" s="17">
        <v>0.58834963790355599</v>
      </c>
      <c r="I927" s="17">
        <v>0.49561413000090498</v>
      </c>
      <c r="J927" s="17">
        <v>0.39974390579700603</v>
      </c>
      <c r="K927" s="17">
        <v>0.29679564027045702</v>
      </c>
      <c r="L927" s="17">
        <v>0.21344570523804701</v>
      </c>
      <c r="M927" s="17"/>
      <c r="N927" s="17">
        <v>0.53942070231908901</v>
      </c>
      <c r="O927" s="17">
        <v>0.43870866722345803</v>
      </c>
      <c r="P927" s="17">
        <v>0.34243538377350102</v>
      </c>
      <c r="Q927" s="17">
        <v>0.30055866411328502</v>
      </c>
      <c r="R927" s="17"/>
      <c r="S927" s="17">
        <v>0.51493419009064201</v>
      </c>
      <c r="T927" s="17">
        <v>0.37683897955970902</v>
      </c>
      <c r="U927" s="17">
        <v>0.27651387393056498</v>
      </c>
      <c r="V927" s="17">
        <v>0.45447488664923402</v>
      </c>
      <c r="W927" s="17">
        <v>0.50163416433265795</v>
      </c>
      <c r="X927" s="17">
        <v>0.46259120192198999</v>
      </c>
      <c r="Y927" s="17">
        <v>0.314634958356663</v>
      </c>
      <c r="Z927" s="17">
        <v>0.40693630260480601</v>
      </c>
      <c r="AA927" s="17">
        <v>0.41573072219785201</v>
      </c>
      <c r="AB927" s="17">
        <v>0.239860002694538</v>
      </c>
      <c r="AC927" s="17"/>
      <c r="AD927" s="17">
        <v>0.33899627145410899</v>
      </c>
      <c r="AE927" s="17">
        <v>0.50715130320156898</v>
      </c>
      <c r="AF927" s="17">
        <v>0.286538123350772</v>
      </c>
      <c r="AG927" s="17">
        <v>0.39605372603123801</v>
      </c>
      <c r="AH927" s="17"/>
      <c r="AI927" s="17">
        <v>0.35207651909492799</v>
      </c>
      <c r="AJ927" s="17">
        <v>0.55602290103315199</v>
      </c>
      <c r="AK927" s="17">
        <v>0.278488132699724</v>
      </c>
      <c r="AL927" s="17"/>
      <c r="AM927" s="17">
        <v>0.57009066497129501</v>
      </c>
      <c r="AN927" s="17">
        <v>0.35345297069525</v>
      </c>
      <c r="AO927" s="17">
        <v>0.40360647888129703</v>
      </c>
      <c r="AP927" s="17"/>
      <c r="AQ927" s="17">
        <v>0.282287088709475</v>
      </c>
      <c r="AR927" s="17">
        <v>0.37531059435108399</v>
      </c>
      <c r="AS927" s="17">
        <v>0.52092681922690298</v>
      </c>
      <c r="AT927" s="17">
        <v>0.60835657576675395</v>
      </c>
      <c r="AU927" s="17">
        <v>0.65046875873279797</v>
      </c>
    </row>
    <row r="928" spans="2:47" x14ac:dyDescent="0.3">
      <c r="B928" t="s">
        <v>270</v>
      </c>
      <c r="C928" s="17">
        <v>0.34766236398754002</v>
      </c>
      <c r="D928" s="17">
        <v>0.35110863637443301</v>
      </c>
      <c r="E928" s="17">
        <v>0.34502147051978599</v>
      </c>
      <c r="F928" s="17"/>
      <c r="G928" s="17">
        <v>0.197948496349029</v>
      </c>
      <c r="H928" s="17">
        <v>0.26325918739344001</v>
      </c>
      <c r="I928" s="17">
        <v>0.255764573274818</v>
      </c>
      <c r="J928" s="17">
        <v>0.328758309877698</v>
      </c>
      <c r="K928" s="17">
        <v>0.43755064078949002</v>
      </c>
      <c r="L928" s="17">
        <v>0.54327150594825002</v>
      </c>
      <c r="M928" s="17"/>
      <c r="N928" s="17">
        <v>0.300188358277579</v>
      </c>
      <c r="O928" s="17">
        <v>0.32887018747503</v>
      </c>
      <c r="P928" s="17">
        <v>0.41553116891012698</v>
      </c>
      <c r="Q928" s="17">
        <v>0.350259053139237</v>
      </c>
      <c r="R928" s="17"/>
      <c r="S928" s="17">
        <v>0.24802353072403299</v>
      </c>
      <c r="T928" s="17">
        <v>0.36277321808058399</v>
      </c>
      <c r="U928" s="17">
        <v>0.445473914978543</v>
      </c>
      <c r="V928" s="17">
        <v>0.35995299918068702</v>
      </c>
      <c r="W928" s="17">
        <v>0.243628775379263</v>
      </c>
      <c r="X928" s="17">
        <v>0.33695273231925399</v>
      </c>
      <c r="Y928" s="17">
        <v>0.50372324877466002</v>
      </c>
      <c r="Z928" s="17">
        <v>0.27758169693634599</v>
      </c>
      <c r="AA928" s="17">
        <v>0.30156894912994903</v>
      </c>
      <c r="AB928" s="17">
        <v>0.48422501120595501</v>
      </c>
      <c r="AC928" s="17"/>
      <c r="AD928" s="17">
        <v>0.45756398095367501</v>
      </c>
      <c r="AE928" s="17">
        <v>0.270303434169958</v>
      </c>
      <c r="AF928" s="17">
        <v>0.55917681183911006</v>
      </c>
      <c r="AG928" s="17">
        <v>0.23668672101100999</v>
      </c>
      <c r="AH928" s="17"/>
      <c r="AI928" s="17">
        <v>0.42342221482623099</v>
      </c>
      <c r="AJ928" s="17">
        <v>0.23878521516491599</v>
      </c>
      <c r="AK928" s="17">
        <v>0.53774269955873299</v>
      </c>
      <c r="AL928" s="17"/>
      <c r="AM928" s="17">
        <v>0.21303048085006501</v>
      </c>
      <c r="AN928" s="17">
        <v>0.37646069429115497</v>
      </c>
      <c r="AO928" s="17">
        <v>0.400059917666238</v>
      </c>
      <c r="AP928" s="17"/>
      <c r="AQ928" s="17">
        <v>0.43827679344605203</v>
      </c>
      <c r="AR928" s="17">
        <v>0.33404178479143598</v>
      </c>
      <c r="AS928" s="17">
        <v>0.31958710040808502</v>
      </c>
      <c r="AT928" s="17">
        <v>0.19390115635904201</v>
      </c>
      <c r="AU928" s="17">
        <v>0.24815942679800601</v>
      </c>
    </row>
    <row r="929" spans="2:47" x14ac:dyDescent="0.3">
      <c r="B929" t="s">
        <v>143</v>
      </c>
      <c r="C929" s="17">
        <v>6.1612604847044297E-2</v>
      </c>
      <c r="D929" s="17">
        <v>7.1356234391864101E-2</v>
      </c>
      <c r="E929" s="17">
        <v>5.0253505617966703E-2</v>
      </c>
      <c r="F929" s="17"/>
      <c r="G929" s="17">
        <v>0.31029069960887501</v>
      </c>
      <c r="H929" s="17">
        <v>0.32509045051011598</v>
      </c>
      <c r="I929" s="17">
        <v>0.23984955672608799</v>
      </c>
      <c r="J929" s="17">
        <v>7.0985595919307698E-2</v>
      </c>
      <c r="K929" s="17">
        <v>-0.140755000519033</v>
      </c>
      <c r="L929" s="17">
        <v>-0.32982580071020401</v>
      </c>
      <c r="M929" s="17"/>
      <c r="N929" s="17">
        <v>0.23923234404151</v>
      </c>
      <c r="O929" s="17">
        <v>0.109838479748428</v>
      </c>
      <c r="P929" s="17">
        <v>-7.3095785136625305E-2</v>
      </c>
      <c r="Q929" s="17">
        <v>-4.9700389025951801E-2</v>
      </c>
      <c r="R929" s="17"/>
      <c r="S929" s="17">
        <v>0.26691065936660902</v>
      </c>
      <c r="T929" s="17">
        <v>1.40657614791257E-2</v>
      </c>
      <c r="U929" s="17">
        <v>-0.16896004104797699</v>
      </c>
      <c r="V929" s="17">
        <v>9.45218874685467E-2</v>
      </c>
      <c r="W929" s="17">
        <v>0.25800538895339498</v>
      </c>
      <c r="X929" s="17">
        <v>0.125638469602736</v>
      </c>
      <c r="Y929" s="17">
        <v>-0.18908829041799699</v>
      </c>
      <c r="Z929" s="17">
        <v>0.12935460566845999</v>
      </c>
      <c r="AA929" s="17">
        <v>0.114161773067902</v>
      </c>
      <c r="AB929" s="17">
        <v>-0.24436500851141801</v>
      </c>
      <c r="AC929" s="17"/>
      <c r="AD929" s="17">
        <v>-0.11856770949956701</v>
      </c>
      <c r="AE929" s="17">
        <v>0.23684786903161101</v>
      </c>
      <c r="AF929" s="17">
        <v>-0.272638688488338</v>
      </c>
      <c r="AG929" s="17">
        <v>0.15936700502022799</v>
      </c>
      <c r="AH929" s="17"/>
      <c r="AI929" s="17">
        <v>-7.1345695731303296E-2</v>
      </c>
      <c r="AJ929" s="17">
        <v>0.31723768586823597</v>
      </c>
      <c r="AK929" s="17">
        <v>-0.25925456685900899</v>
      </c>
      <c r="AL929" s="17"/>
      <c r="AM929" s="17">
        <v>0.35706018412122997</v>
      </c>
      <c r="AN929" s="17">
        <v>-2.3007723595904798E-2</v>
      </c>
      <c r="AO929" s="17">
        <v>3.54656121505875E-3</v>
      </c>
      <c r="AP929" s="17"/>
      <c r="AQ929" s="17">
        <v>-0.155989704736578</v>
      </c>
      <c r="AR929" s="17">
        <v>4.1268809559648102E-2</v>
      </c>
      <c r="AS929" s="17">
        <v>0.20133971881881799</v>
      </c>
      <c r="AT929" s="17">
        <v>0.41445541940771202</v>
      </c>
      <c r="AU929" s="17">
        <v>0.40230933193479101</v>
      </c>
    </row>
    <row r="930" spans="2:47" x14ac:dyDescent="0.3">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row>
    <row r="931" spans="2:47" x14ac:dyDescent="0.3">
      <c r="B931" s="6" t="s">
        <v>400</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row>
    <row r="932" spans="2:47" x14ac:dyDescent="0.3">
      <c r="B932" s="24" t="s">
        <v>79</v>
      </c>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row>
    <row r="933" spans="2:47" x14ac:dyDescent="0.3">
      <c r="B933" t="s">
        <v>264</v>
      </c>
      <c r="C933" s="17">
        <v>9.7645437643807301E-2</v>
      </c>
      <c r="D933" s="17">
        <v>8.8921941883739503E-2</v>
      </c>
      <c r="E933" s="17">
        <v>0.106311012498487</v>
      </c>
      <c r="F933" s="17"/>
      <c r="G933" s="17">
        <v>0.10280681905528199</v>
      </c>
      <c r="H933" s="17">
        <v>0.15935999659890401</v>
      </c>
      <c r="I933" s="17">
        <v>0.16568487135259599</v>
      </c>
      <c r="J933" s="17">
        <v>8.7189994049979694E-2</v>
      </c>
      <c r="K933" s="17">
        <v>4.3476043015673801E-2</v>
      </c>
      <c r="L933" s="17">
        <v>3.4431965929075298E-2</v>
      </c>
      <c r="M933" s="17"/>
      <c r="N933" s="17">
        <v>0.118608215369728</v>
      </c>
      <c r="O933" s="17">
        <v>0.107766352311989</v>
      </c>
      <c r="P933" s="17">
        <v>7.2294089376582493E-2</v>
      </c>
      <c r="Q933" s="17">
        <v>8.8741981672938605E-2</v>
      </c>
      <c r="R933" s="17"/>
      <c r="S933" s="17">
        <v>0.13506838109531899</v>
      </c>
      <c r="T933" s="17">
        <v>6.8114071717415903E-2</v>
      </c>
      <c r="U933" s="17">
        <v>8.2403264522177805E-2</v>
      </c>
      <c r="V933" s="17">
        <v>0.11034607251435501</v>
      </c>
      <c r="W933" s="17">
        <v>8.9564381758304196E-2</v>
      </c>
      <c r="X933" s="17">
        <v>0.100602158650955</v>
      </c>
      <c r="Y933" s="17">
        <v>7.1183590944402894E-2</v>
      </c>
      <c r="Z933" s="17">
        <v>7.7105910424853097E-2</v>
      </c>
      <c r="AA933" s="17">
        <v>0.127749243159927</v>
      </c>
      <c r="AB933" s="17">
        <v>6.9001542397903903E-2</v>
      </c>
      <c r="AC933" s="17"/>
      <c r="AD933" s="17">
        <v>6.2344732849622497E-2</v>
      </c>
      <c r="AE933" s="17">
        <v>0.122363058902139</v>
      </c>
      <c r="AF933" s="17">
        <v>7.6056174468572699E-2</v>
      </c>
      <c r="AG933" s="17">
        <v>8.7117481000228397E-2</v>
      </c>
      <c r="AH933" s="17"/>
      <c r="AI933" s="17">
        <v>6.3512540642033696E-2</v>
      </c>
      <c r="AJ933" s="17">
        <v>0.121957313657257</v>
      </c>
      <c r="AK933" s="17">
        <v>7.0444973936581501E-2</v>
      </c>
      <c r="AL933" s="17"/>
      <c r="AM933" s="17">
        <v>0.134012088199087</v>
      </c>
      <c r="AN933" s="17">
        <v>8.4133556822255706E-2</v>
      </c>
      <c r="AO933" s="17">
        <v>9.7066895063138994E-2</v>
      </c>
      <c r="AP933" s="17"/>
      <c r="AQ933" s="17">
        <v>6.1936633098119802E-2</v>
      </c>
      <c r="AR933" s="17">
        <v>7.4483842969643999E-2</v>
      </c>
      <c r="AS933" s="17">
        <v>0.11850906334845999</v>
      </c>
      <c r="AT933" s="17">
        <v>0.17452536716461201</v>
      </c>
      <c r="AU933" s="17">
        <v>8.7046754284902397E-2</v>
      </c>
    </row>
    <row r="934" spans="2:47" x14ac:dyDescent="0.3">
      <c r="B934" t="s">
        <v>265</v>
      </c>
      <c r="C934" s="17">
        <v>0.30656771442805802</v>
      </c>
      <c r="D934" s="17">
        <v>0.278371684551803</v>
      </c>
      <c r="E934" s="17">
        <v>0.33253226972101402</v>
      </c>
      <c r="F934" s="17"/>
      <c r="G934" s="17">
        <v>0.446725723730722</v>
      </c>
      <c r="H934" s="17">
        <v>0.38414236275304398</v>
      </c>
      <c r="I934" s="17">
        <v>0.27125435907219902</v>
      </c>
      <c r="J934" s="17">
        <v>0.34868493870744899</v>
      </c>
      <c r="K934" s="17">
        <v>0.21541985658924501</v>
      </c>
      <c r="L934" s="17">
        <v>0.20753820962797701</v>
      </c>
      <c r="M934" s="17"/>
      <c r="N934" s="17">
        <v>0.36087498913876798</v>
      </c>
      <c r="O934" s="17">
        <v>0.31753948541006699</v>
      </c>
      <c r="P934" s="17">
        <v>0.269300448352497</v>
      </c>
      <c r="Q934" s="17">
        <v>0.27156318766814502</v>
      </c>
      <c r="R934" s="17"/>
      <c r="S934" s="17">
        <v>0.37080187293035499</v>
      </c>
      <c r="T934" s="17">
        <v>0.31897323911226999</v>
      </c>
      <c r="U934" s="17">
        <v>0.20111199517285</v>
      </c>
      <c r="V934" s="17">
        <v>0.28776576015148098</v>
      </c>
      <c r="W934" s="17">
        <v>0.38591667882916703</v>
      </c>
      <c r="X934" s="17">
        <v>0.351843823412335</v>
      </c>
      <c r="Y934" s="17">
        <v>0.24286251815259599</v>
      </c>
      <c r="Z934" s="17">
        <v>0.27645701544293699</v>
      </c>
      <c r="AA934" s="17">
        <v>0.23544893537568601</v>
      </c>
      <c r="AB934" s="17">
        <v>0.38629210163619299</v>
      </c>
      <c r="AC934" s="17"/>
      <c r="AD934" s="17">
        <v>0.20417628189493101</v>
      </c>
      <c r="AE934" s="17">
        <v>0.34841453787917498</v>
      </c>
      <c r="AF934" s="17">
        <v>0.27146196927711302</v>
      </c>
      <c r="AG934" s="17">
        <v>0.325870108849315</v>
      </c>
      <c r="AH934" s="17"/>
      <c r="AI934" s="17">
        <v>0.235992419690328</v>
      </c>
      <c r="AJ934" s="17">
        <v>0.37207797910310197</v>
      </c>
      <c r="AK934" s="17">
        <v>0.27487847074216698</v>
      </c>
      <c r="AL934" s="17"/>
      <c r="AM934" s="17">
        <v>0.37488946471532703</v>
      </c>
      <c r="AN934" s="17">
        <v>0.35358704287685</v>
      </c>
      <c r="AO934" s="17">
        <v>0.226212131973032</v>
      </c>
      <c r="AP934" s="17"/>
      <c r="AQ934" s="17">
        <v>0.284806038763879</v>
      </c>
      <c r="AR934" s="17">
        <v>0.28019773584754398</v>
      </c>
      <c r="AS934" s="17">
        <v>0.39835099520637202</v>
      </c>
      <c r="AT934" s="17">
        <v>0.30035950442639398</v>
      </c>
      <c r="AU934" s="17">
        <v>0.355134287170081</v>
      </c>
    </row>
    <row r="935" spans="2:47" x14ac:dyDescent="0.3">
      <c r="B935" t="s">
        <v>266</v>
      </c>
      <c r="C935" s="17">
        <v>0.226198591127097</v>
      </c>
      <c r="D935" s="17">
        <v>0.23060711930848801</v>
      </c>
      <c r="E935" s="17">
        <v>0.222377573131079</v>
      </c>
      <c r="F935" s="17"/>
      <c r="G935" s="17">
        <v>0.22422576746397399</v>
      </c>
      <c r="H935" s="17">
        <v>0.171866697775098</v>
      </c>
      <c r="I935" s="17">
        <v>0.24867487385221601</v>
      </c>
      <c r="J935" s="17">
        <v>0.20115051187705901</v>
      </c>
      <c r="K935" s="17">
        <v>0.26597206038974702</v>
      </c>
      <c r="L935" s="17">
        <v>0.24668820766803101</v>
      </c>
      <c r="M935" s="17"/>
      <c r="N935" s="17">
        <v>0.24083588020977301</v>
      </c>
      <c r="O935" s="17">
        <v>0.171145230113187</v>
      </c>
      <c r="P935" s="17">
        <v>0.276448378703193</v>
      </c>
      <c r="Q935" s="17">
        <v>0.224050811552366</v>
      </c>
      <c r="R935" s="17"/>
      <c r="S935" s="17">
        <v>0.22721187621837599</v>
      </c>
      <c r="T935" s="17">
        <v>0.21278510787928201</v>
      </c>
      <c r="U935" s="17">
        <v>0.234867321701341</v>
      </c>
      <c r="V935" s="17">
        <v>0.24039194572707201</v>
      </c>
      <c r="W935" s="17">
        <v>0.17111646685349799</v>
      </c>
      <c r="X935" s="17">
        <v>0.237493797950524</v>
      </c>
      <c r="Y935" s="17">
        <v>0.20963739953653199</v>
      </c>
      <c r="Z935" s="17">
        <v>0.22877866010225101</v>
      </c>
      <c r="AA935" s="17">
        <v>0.26033576410211301</v>
      </c>
      <c r="AB935" s="17">
        <v>0.22456439929264699</v>
      </c>
      <c r="AC935" s="17"/>
      <c r="AD935" s="17">
        <v>0.268669483728248</v>
      </c>
      <c r="AE935" s="17">
        <v>0.223344414008492</v>
      </c>
      <c r="AF935" s="17">
        <v>0.15851495724822201</v>
      </c>
      <c r="AG935" s="17">
        <v>0.27875889051860198</v>
      </c>
      <c r="AH935" s="17"/>
      <c r="AI935" s="17">
        <v>0.26411372799183003</v>
      </c>
      <c r="AJ935" s="17">
        <v>0.220626301644268</v>
      </c>
      <c r="AK935" s="17">
        <v>0.17051257254604901</v>
      </c>
      <c r="AL935" s="17"/>
      <c r="AM935" s="17">
        <v>0.206700475253912</v>
      </c>
      <c r="AN935" s="17">
        <v>0.243907200032948</v>
      </c>
      <c r="AO935" s="17">
        <v>0.21599267586702001</v>
      </c>
      <c r="AP935" s="17"/>
      <c r="AQ935" s="17">
        <v>0.25464236089896403</v>
      </c>
      <c r="AR935" s="17">
        <v>0.26147922734302598</v>
      </c>
      <c r="AS935" s="17">
        <v>0.14828057164372499</v>
      </c>
      <c r="AT935" s="17">
        <v>0.240378838022035</v>
      </c>
      <c r="AU935" s="17">
        <v>0.27754729237110998</v>
      </c>
    </row>
    <row r="936" spans="2:47" x14ac:dyDescent="0.3">
      <c r="B936" t="s">
        <v>267</v>
      </c>
      <c r="C936" s="17">
        <v>0.21731268636437201</v>
      </c>
      <c r="D936" s="17">
        <v>0.24767112848879699</v>
      </c>
      <c r="E936" s="17">
        <v>0.188284521376088</v>
      </c>
      <c r="F936" s="17"/>
      <c r="G936" s="17">
        <v>0.146432095255672</v>
      </c>
      <c r="H936" s="17">
        <v>0.13770509441829101</v>
      </c>
      <c r="I936" s="17">
        <v>0.18734782446068701</v>
      </c>
      <c r="J936" s="17">
        <v>0.21096316315772401</v>
      </c>
      <c r="K936" s="17">
        <v>0.25559644214692101</v>
      </c>
      <c r="L936" s="17">
        <v>0.33170233184530601</v>
      </c>
      <c r="M936" s="17"/>
      <c r="N936" s="17">
        <v>0.18165448587636701</v>
      </c>
      <c r="O936" s="17">
        <v>0.25497456778292998</v>
      </c>
      <c r="P936" s="17">
        <v>0.21091201532251899</v>
      </c>
      <c r="Q936" s="17">
        <v>0.218380118676408</v>
      </c>
      <c r="R936" s="17"/>
      <c r="S936" s="17">
        <v>0.13040802189561301</v>
      </c>
      <c r="T936" s="17">
        <v>0.227705703242149</v>
      </c>
      <c r="U936" s="17">
        <v>0.33496259071774698</v>
      </c>
      <c r="V936" s="17">
        <v>0.18165580361631201</v>
      </c>
      <c r="W936" s="17">
        <v>0.191822670572867</v>
      </c>
      <c r="X936" s="17">
        <v>0.19331537667551399</v>
      </c>
      <c r="Y936" s="17">
        <v>0.242900610988843</v>
      </c>
      <c r="Z936" s="17">
        <v>0.250431219667691</v>
      </c>
      <c r="AA936" s="17">
        <v>0.27596634352487498</v>
      </c>
      <c r="AB936" s="17">
        <v>0.1929586307759</v>
      </c>
      <c r="AC936" s="17"/>
      <c r="AD936" s="17">
        <v>0.28377712314817299</v>
      </c>
      <c r="AE936" s="17">
        <v>0.185008031508575</v>
      </c>
      <c r="AF936" s="17">
        <v>0.27620317537668798</v>
      </c>
      <c r="AG936" s="17">
        <v>0.174170104521499</v>
      </c>
      <c r="AH936" s="17"/>
      <c r="AI936" s="17">
        <v>0.27488188813291697</v>
      </c>
      <c r="AJ936" s="17">
        <v>0.16256872703870601</v>
      </c>
      <c r="AK936" s="17">
        <v>0.27305561647043203</v>
      </c>
      <c r="AL936" s="17"/>
      <c r="AM936" s="17">
        <v>0.194952665158696</v>
      </c>
      <c r="AN936" s="17">
        <v>0.191310467878989</v>
      </c>
      <c r="AO936" s="17">
        <v>0.25542919692210497</v>
      </c>
      <c r="AP936" s="17"/>
      <c r="AQ936" s="17">
        <v>0.23559813701357901</v>
      </c>
      <c r="AR936" s="17">
        <v>0.23747415240122799</v>
      </c>
      <c r="AS936" s="17">
        <v>0.187896876512674</v>
      </c>
      <c r="AT936" s="17">
        <v>0.158401918197316</v>
      </c>
      <c r="AU936" s="17">
        <v>0.24227617267214999</v>
      </c>
    </row>
    <row r="937" spans="2:47" x14ac:dyDescent="0.3">
      <c r="B937" t="s">
        <v>268</v>
      </c>
      <c r="C937" s="17">
        <v>0.12526461406954101</v>
      </c>
      <c r="D937" s="17">
        <v>0.136489446439757</v>
      </c>
      <c r="E937" s="17">
        <v>0.114622637569091</v>
      </c>
      <c r="F937" s="17"/>
      <c r="G937" s="17">
        <v>6.1995895776379303E-2</v>
      </c>
      <c r="H937" s="17">
        <v>0.11595135030935499</v>
      </c>
      <c r="I937" s="17">
        <v>0.10948960647008001</v>
      </c>
      <c r="J937" s="17">
        <v>0.120513086034137</v>
      </c>
      <c r="K937" s="17">
        <v>0.16234490181577399</v>
      </c>
      <c r="L937" s="17">
        <v>0.16604875166881</v>
      </c>
      <c r="M937" s="17"/>
      <c r="N937" s="17">
        <v>9.0601326722391698E-2</v>
      </c>
      <c r="O937" s="17">
        <v>0.12521638530521301</v>
      </c>
      <c r="P937" s="17">
        <v>0.132472563691755</v>
      </c>
      <c r="Q937" s="17">
        <v>0.15493506897862899</v>
      </c>
      <c r="R937" s="17"/>
      <c r="S937" s="17">
        <v>0.11224517575953501</v>
      </c>
      <c r="T937" s="17">
        <v>0.15354172739727801</v>
      </c>
      <c r="U937" s="17">
        <v>0.11464687846701301</v>
      </c>
      <c r="V937" s="17">
        <v>0.16220583656753801</v>
      </c>
      <c r="W937" s="17">
        <v>0.12247292593036301</v>
      </c>
      <c r="X937" s="17">
        <v>8.0542181458552894E-2</v>
      </c>
      <c r="Y937" s="17">
        <v>0.20376235551861899</v>
      </c>
      <c r="Z937" s="17">
        <v>0.120767456099105</v>
      </c>
      <c r="AA937" s="17">
        <v>8.3271511172837098E-2</v>
      </c>
      <c r="AB937" s="17">
        <v>9.4285420220839203E-2</v>
      </c>
      <c r="AC937" s="17"/>
      <c r="AD937" s="17">
        <v>0.17580394143959799</v>
      </c>
      <c r="AE937" s="17">
        <v>0.10794703022924999</v>
      </c>
      <c r="AF937" s="17">
        <v>0.21117967066823701</v>
      </c>
      <c r="AG937" s="17">
        <v>6.3708390893023395E-2</v>
      </c>
      <c r="AH937" s="17"/>
      <c r="AI937" s="17">
        <v>0.15121775775017701</v>
      </c>
      <c r="AJ937" s="17">
        <v>0.109348461212795</v>
      </c>
      <c r="AK937" s="17">
        <v>0.206950810521939</v>
      </c>
      <c r="AL937" s="17"/>
      <c r="AM937" s="17">
        <v>7.2915666685949093E-2</v>
      </c>
      <c r="AN937" s="17">
        <v>9.9773101086617494E-2</v>
      </c>
      <c r="AO937" s="17">
        <v>0.19587549639502799</v>
      </c>
      <c r="AP937" s="17"/>
      <c r="AQ937" s="17">
        <v>0.13966111436026901</v>
      </c>
      <c r="AR937" s="17">
        <v>0.121822121076003</v>
      </c>
      <c r="AS937" s="17">
        <v>0.13077477502662199</v>
      </c>
      <c r="AT937" s="17">
        <v>9.3749395204292402E-2</v>
      </c>
      <c r="AU937" s="17">
        <v>3.79954935017561E-2</v>
      </c>
    </row>
    <row r="938" spans="2:47" x14ac:dyDescent="0.3">
      <c r="B938" t="s">
        <v>94</v>
      </c>
      <c r="C938" s="17">
        <v>2.7010956367124899E-2</v>
      </c>
      <c r="D938" s="17">
        <v>1.79386793274161E-2</v>
      </c>
      <c r="E938" s="17">
        <v>3.5871985704240703E-2</v>
      </c>
      <c r="F938" s="17"/>
      <c r="G938" s="17">
        <v>1.7813698717971099E-2</v>
      </c>
      <c r="H938" s="17">
        <v>3.0974498145308001E-2</v>
      </c>
      <c r="I938" s="17">
        <v>1.7548464792220601E-2</v>
      </c>
      <c r="J938" s="17">
        <v>3.1498306173651201E-2</v>
      </c>
      <c r="K938" s="17">
        <v>5.71906960426386E-2</v>
      </c>
      <c r="L938" s="17">
        <v>1.3590533260800199E-2</v>
      </c>
      <c r="M938" s="17"/>
      <c r="N938" s="17">
        <v>7.4251026829731497E-3</v>
      </c>
      <c r="O938" s="17">
        <v>2.33579790766139E-2</v>
      </c>
      <c r="P938" s="17">
        <v>3.8572504553453901E-2</v>
      </c>
      <c r="Q938" s="17">
        <v>4.2328831451513303E-2</v>
      </c>
      <c r="R938" s="17"/>
      <c r="S938" s="17">
        <v>2.4264672100801601E-2</v>
      </c>
      <c r="T938" s="17">
        <v>1.8880150651606399E-2</v>
      </c>
      <c r="U938" s="17">
        <v>3.2007949418871001E-2</v>
      </c>
      <c r="V938" s="17">
        <v>1.7634581423242101E-2</v>
      </c>
      <c r="W938" s="17">
        <v>3.9106876055801001E-2</v>
      </c>
      <c r="X938" s="17">
        <v>3.6202661852118803E-2</v>
      </c>
      <c r="Y938" s="17">
        <v>2.96535248590067E-2</v>
      </c>
      <c r="Z938" s="17">
        <v>4.6459738263162298E-2</v>
      </c>
      <c r="AA938" s="17">
        <v>1.7228202664561799E-2</v>
      </c>
      <c r="AB938" s="17">
        <v>3.2897905676516903E-2</v>
      </c>
      <c r="AC938" s="17"/>
      <c r="AD938" s="17">
        <v>5.2284369394278597E-3</v>
      </c>
      <c r="AE938" s="17">
        <v>1.29229274723684E-2</v>
      </c>
      <c r="AF938" s="17">
        <v>6.5840529611673497E-3</v>
      </c>
      <c r="AG938" s="17">
        <v>7.03750242173318E-2</v>
      </c>
      <c r="AH938" s="17"/>
      <c r="AI938" s="17">
        <v>1.02816657927142E-2</v>
      </c>
      <c r="AJ938" s="17">
        <v>1.3421217343871901E-2</v>
      </c>
      <c r="AK938" s="17">
        <v>4.1575557828318803E-3</v>
      </c>
      <c r="AL938" s="17"/>
      <c r="AM938" s="17">
        <v>1.6529639987028302E-2</v>
      </c>
      <c r="AN938" s="17">
        <v>2.72886313023398E-2</v>
      </c>
      <c r="AO938" s="17">
        <v>9.4236037796761908E-3</v>
      </c>
      <c r="AP938" s="17"/>
      <c r="AQ938" s="17">
        <v>2.3355715865188701E-2</v>
      </c>
      <c r="AR938" s="17">
        <v>2.4542920362554899E-2</v>
      </c>
      <c r="AS938" s="17">
        <v>1.6187718262147901E-2</v>
      </c>
      <c r="AT938" s="17">
        <v>3.25849769853509E-2</v>
      </c>
      <c r="AU938" s="17">
        <v>0</v>
      </c>
    </row>
    <row r="939" spans="2:47" x14ac:dyDescent="0.3">
      <c r="B939" t="s">
        <v>269</v>
      </c>
      <c r="C939" s="17">
        <v>0.40421315207186498</v>
      </c>
      <c r="D939" s="17">
        <v>0.36729362643554198</v>
      </c>
      <c r="E939" s="17">
        <v>0.43884328221950097</v>
      </c>
      <c r="F939" s="17"/>
      <c r="G939" s="17">
        <v>0.54953254278600405</v>
      </c>
      <c r="H939" s="17">
        <v>0.54350235935194802</v>
      </c>
      <c r="I939" s="17">
        <v>0.43693923042479499</v>
      </c>
      <c r="J939" s="17">
        <v>0.435874932757429</v>
      </c>
      <c r="K939" s="17">
        <v>0.25889589960491899</v>
      </c>
      <c r="L939" s="17">
        <v>0.241970175557052</v>
      </c>
      <c r="M939" s="17"/>
      <c r="N939" s="17">
        <v>0.47948320450849502</v>
      </c>
      <c r="O939" s="17">
        <v>0.42530583772205599</v>
      </c>
      <c r="P939" s="17">
        <v>0.341594537729079</v>
      </c>
      <c r="Q939" s="17">
        <v>0.36030516934108398</v>
      </c>
      <c r="R939" s="17"/>
      <c r="S939" s="17">
        <v>0.50587025402567498</v>
      </c>
      <c r="T939" s="17">
        <v>0.387087310829686</v>
      </c>
      <c r="U939" s="17">
        <v>0.283515259695028</v>
      </c>
      <c r="V939" s="17">
        <v>0.398111832665836</v>
      </c>
      <c r="W939" s="17">
        <v>0.47548106058747103</v>
      </c>
      <c r="X939" s="17">
        <v>0.45244598206329001</v>
      </c>
      <c r="Y939" s="17">
        <v>0.31404610909699898</v>
      </c>
      <c r="Z939" s="17">
        <v>0.35356292586778998</v>
      </c>
      <c r="AA939" s="17">
        <v>0.36319817853561298</v>
      </c>
      <c r="AB939" s="17">
        <v>0.455293644034097</v>
      </c>
      <c r="AC939" s="17"/>
      <c r="AD939" s="17">
        <v>0.26652101474455298</v>
      </c>
      <c r="AE939" s="17">
        <v>0.47077759678131398</v>
      </c>
      <c r="AF939" s="17">
        <v>0.34751814374568601</v>
      </c>
      <c r="AG939" s="17">
        <v>0.41298758984954298</v>
      </c>
      <c r="AH939" s="17"/>
      <c r="AI939" s="17">
        <v>0.29950496033236201</v>
      </c>
      <c r="AJ939" s="17">
        <v>0.49403529276035901</v>
      </c>
      <c r="AK939" s="17">
        <v>0.34532344467874798</v>
      </c>
      <c r="AL939" s="17"/>
      <c r="AM939" s="17">
        <v>0.50890155291441397</v>
      </c>
      <c r="AN939" s="17">
        <v>0.43772059969910498</v>
      </c>
      <c r="AO939" s="17">
        <v>0.32327902703617101</v>
      </c>
      <c r="AP939" s="17"/>
      <c r="AQ939" s="17">
        <v>0.34674267186199897</v>
      </c>
      <c r="AR939" s="17">
        <v>0.35468157881718798</v>
      </c>
      <c r="AS939" s="17">
        <v>0.51686005855483097</v>
      </c>
      <c r="AT939" s="17">
        <v>0.47488487159100601</v>
      </c>
      <c r="AU939" s="17">
        <v>0.44218104145498299</v>
      </c>
    </row>
    <row r="940" spans="2:47" x14ac:dyDescent="0.3">
      <c r="B940" t="s">
        <v>270</v>
      </c>
      <c r="C940" s="17">
        <v>0.34257730043391299</v>
      </c>
      <c r="D940" s="17">
        <v>0.38416057492855399</v>
      </c>
      <c r="E940" s="17">
        <v>0.302907158945179</v>
      </c>
      <c r="F940" s="17"/>
      <c r="G940" s="17">
        <v>0.20842799103205201</v>
      </c>
      <c r="H940" s="17">
        <v>0.25365644472764598</v>
      </c>
      <c r="I940" s="17">
        <v>0.29683743093076798</v>
      </c>
      <c r="J940" s="17">
        <v>0.33147624919186103</v>
      </c>
      <c r="K940" s="17">
        <v>0.417941343962695</v>
      </c>
      <c r="L940" s="17">
        <v>0.49775108351411701</v>
      </c>
      <c r="M940" s="17"/>
      <c r="N940" s="17">
        <v>0.27225581259875897</v>
      </c>
      <c r="O940" s="17">
        <v>0.38019095308814299</v>
      </c>
      <c r="P940" s="17">
        <v>0.34338457901427399</v>
      </c>
      <c r="Q940" s="17">
        <v>0.37331518765503702</v>
      </c>
      <c r="R940" s="17"/>
      <c r="S940" s="17">
        <v>0.24265319765514801</v>
      </c>
      <c r="T940" s="17">
        <v>0.38124743063942601</v>
      </c>
      <c r="U940" s="17">
        <v>0.44960946918476002</v>
      </c>
      <c r="V940" s="17">
        <v>0.34386164018385001</v>
      </c>
      <c r="W940" s="17">
        <v>0.31429559650323002</v>
      </c>
      <c r="X940" s="17">
        <v>0.27385755813406698</v>
      </c>
      <c r="Y940" s="17">
        <v>0.44666296650746201</v>
      </c>
      <c r="Z940" s="17">
        <v>0.37119867576679599</v>
      </c>
      <c r="AA940" s="17">
        <v>0.35923785469771202</v>
      </c>
      <c r="AB940" s="17">
        <v>0.287244050996739</v>
      </c>
      <c r="AC940" s="17"/>
      <c r="AD940" s="17">
        <v>0.45958106458777098</v>
      </c>
      <c r="AE940" s="17">
        <v>0.29295506173782498</v>
      </c>
      <c r="AF940" s="17">
        <v>0.48738284604492399</v>
      </c>
      <c r="AG940" s="17">
        <v>0.23787849541452299</v>
      </c>
      <c r="AH940" s="17"/>
      <c r="AI940" s="17">
        <v>0.42609964588309401</v>
      </c>
      <c r="AJ940" s="17">
        <v>0.27191718825150102</v>
      </c>
      <c r="AK940" s="17">
        <v>0.480006426992371</v>
      </c>
      <c r="AL940" s="17"/>
      <c r="AM940" s="17">
        <v>0.26786833184464498</v>
      </c>
      <c r="AN940" s="17">
        <v>0.291083568965606</v>
      </c>
      <c r="AO940" s="17">
        <v>0.45130469331713202</v>
      </c>
      <c r="AP940" s="17"/>
      <c r="AQ940" s="17">
        <v>0.37525925137384802</v>
      </c>
      <c r="AR940" s="17">
        <v>0.35929627347723098</v>
      </c>
      <c r="AS940" s="17">
        <v>0.318671651539296</v>
      </c>
      <c r="AT940" s="17">
        <v>0.25215131340160801</v>
      </c>
      <c r="AU940" s="17">
        <v>0.28027166617390697</v>
      </c>
    </row>
    <row r="941" spans="2:47" x14ac:dyDescent="0.3">
      <c r="B941" t="s">
        <v>143</v>
      </c>
      <c r="C941" s="17">
        <v>6.1635851637951697E-2</v>
      </c>
      <c r="D941" s="17">
        <v>-1.6866948493011999E-2</v>
      </c>
      <c r="E941" s="17">
        <v>0.135936123274322</v>
      </c>
      <c r="F941" s="17"/>
      <c r="G941" s="17">
        <v>0.34110455175395199</v>
      </c>
      <c r="H941" s="17">
        <v>0.28984591462430198</v>
      </c>
      <c r="I941" s="17">
        <v>0.14010179949402701</v>
      </c>
      <c r="J941" s="17">
        <v>0.104398683565567</v>
      </c>
      <c r="K941" s="17">
        <v>-0.15904544435777601</v>
      </c>
      <c r="L941" s="17">
        <v>-0.25578090795706498</v>
      </c>
      <c r="M941" s="17"/>
      <c r="N941" s="17">
        <v>0.20722739190973699</v>
      </c>
      <c r="O941" s="17">
        <v>4.5114884633912798E-2</v>
      </c>
      <c r="P941" s="17">
        <v>-1.7900412851946099E-3</v>
      </c>
      <c r="Q941" s="17">
        <v>-1.30100183139531E-2</v>
      </c>
      <c r="R941" s="17"/>
      <c r="S941" s="17">
        <v>0.263217056370527</v>
      </c>
      <c r="T941" s="17">
        <v>5.8398801902590503E-3</v>
      </c>
      <c r="U941" s="17">
        <v>-0.166094209489732</v>
      </c>
      <c r="V941" s="17">
        <v>5.4250192481985503E-2</v>
      </c>
      <c r="W941" s="17">
        <v>0.161185464084241</v>
      </c>
      <c r="X941" s="17">
        <v>0.178588423929223</v>
      </c>
      <c r="Y941" s="17">
        <v>-0.132616857410463</v>
      </c>
      <c r="Z941" s="17">
        <v>-1.7635749899005699E-2</v>
      </c>
      <c r="AA941" s="17">
        <v>3.9603238379015701E-3</v>
      </c>
      <c r="AB941" s="17">
        <v>0.168049593037358</v>
      </c>
      <c r="AC941" s="17"/>
      <c r="AD941" s="17">
        <v>-0.19306004984321801</v>
      </c>
      <c r="AE941" s="17">
        <v>0.17782253504348899</v>
      </c>
      <c r="AF941" s="17">
        <v>-0.139864702299239</v>
      </c>
      <c r="AG941" s="17">
        <v>0.17510909443502001</v>
      </c>
      <c r="AH941" s="17"/>
      <c r="AI941" s="17">
        <v>-0.126594685550732</v>
      </c>
      <c r="AJ941" s="17">
        <v>0.22211810450885799</v>
      </c>
      <c r="AK941" s="17">
        <v>-0.134682982313622</v>
      </c>
      <c r="AL941" s="17"/>
      <c r="AM941" s="17">
        <v>0.24103322106976899</v>
      </c>
      <c r="AN941" s="17">
        <v>0.14663703073349901</v>
      </c>
      <c r="AO941" s="17">
        <v>-0.12802566628096099</v>
      </c>
      <c r="AP941" s="17"/>
      <c r="AQ941" s="17">
        <v>-2.8516579511849199E-2</v>
      </c>
      <c r="AR941" s="17">
        <v>-4.6146946600424399E-3</v>
      </c>
      <c r="AS941" s="17">
        <v>0.198188407015535</v>
      </c>
      <c r="AT941" s="17">
        <v>0.222733558189398</v>
      </c>
      <c r="AU941" s="17">
        <v>0.16190937528107699</v>
      </c>
    </row>
    <row r="942" spans="2:47" x14ac:dyDescent="0.3">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row>
    <row r="943" spans="2:47" x14ac:dyDescent="0.3">
      <c r="B943" s="6" t="s">
        <v>401</v>
      </c>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row>
    <row r="944" spans="2:47" x14ac:dyDescent="0.3">
      <c r="B944" s="24" t="s">
        <v>79</v>
      </c>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row>
    <row r="945" spans="2:47" x14ac:dyDescent="0.3">
      <c r="B945" t="s">
        <v>264</v>
      </c>
      <c r="C945" s="17">
        <v>0.13288570304831299</v>
      </c>
      <c r="D945" s="17">
        <v>0.117806165158547</v>
      </c>
      <c r="E945" s="17">
        <v>0.14779237587187299</v>
      </c>
      <c r="F945" s="17"/>
      <c r="G945" s="17">
        <v>0.22356499865287</v>
      </c>
      <c r="H945" s="17">
        <v>0.18702869565017799</v>
      </c>
      <c r="I945" s="17">
        <v>0.16776448890721901</v>
      </c>
      <c r="J945" s="17">
        <v>0.102173994714685</v>
      </c>
      <c r="K945" s="17">
        <v>5.57174431686457E-2</v>
      </c>
      <c r="L945" s="17">
        <v>7.8180912835336402E-2</v>
      </c>
      <c r="M945" s="17"/>
      <c r="N945" s="17">
        <v>0.160568650767761</v>
      </c>
      <c r="O945" s="17">
        <v>0.141103254564171</v>
      </c>
      <c r="P945" s="17">
        <v>0.12899593427424599</v>
      </c>
      <c r="Q945" s="17">
        <v>9.59703760529107E-2</v>
      </c>
      <c r="R945" s="17"/>
      <c r="S945" s="17">
        <v>0.15126465651552301</v>
      </c>
      <c r="T945" s="17">
        <v>8.9674388110159695E-2</v>
      </c>
      <c r="U945" s="17">
        <v>7.4977520576926401E-2</v>
      </c>
      <c r="V945" s="17">
        <v>0.168548537784946</v>
      </c>
      <c r="W945" s="17">
        <v>0.222926467184622</v>
      </c>
      <c r="X945" s="17">
        <v>0.16991913604422099</v>
      </c>
      <c r="Y945" s="17">
        <v>7.1207281571133402E-2</v>
      </c>
      <c r="Z945" s="17">
        <v>7.1816645018633399E-2</v>
      </c>
      <c r="AA945" s="17">
        <v>0.129143280275379</v>
      </c>
      <c r="AB945" s="17">
        <v>0.184152384575206</v>
      </c>
      <c r="AC945" s="17"/>
      <c r="AD945" s="17">
        <v>9.5845367171008999E-2</v>
      </c>
      <c r="AE945" s="17">
        <v>0.15121491580306601</v>
      </c>
      <c r="AF945" s="17">
        <v>0.14881554393049101</v>
      </c>
      <c r="AG945" s="17">
        <v>0.10984366320910501</v>
      </c>
      <c r="AH945" s="17"/>
      <c r="AI945" s="17">
        <v>9.8941646433616706E-2</v>
      </c>
      <c r="AJ945" s="17">
        <v>0.15394339690668599</v>
      </c>
      <c r="AK945" s="17">
        <v>0.116270299651415</v>
      </c>
      <c r="AL945" s="17"/>
      <c r="AM945" s="17">
        <v>0.17579386997969201</v>
      </c>
      <c r="AN945" s="17">
        <v>0.123267969451515</v>
      </c>
      <c r="AO945" s="17">
        <v>0.13384134814684101</v>
      </c>
      <c r="AP945" s="17"/>
      <c r="AQ945" s="17">
        <v>0.11289000846758999</v>
      </c>
      <c r="AR945" s="17">
        <v>0.121968717573349</v>
      </c>
      <c r="AS945" s="17">
        <v>0.14422791645490901</v>
      </c>
      <c r="AT945" s="17">
        <v>0.189935531421589</v>
      </c>
      <c r="AU945" s="17">
        <v>0.31592577004153899</v>
      </c>
    </row>
    <row r="946" spans="2:47" x14ac:dyDescent="0.3">
      <c r="B946" t="s">
        <v>265</v>
      </c>
      <c r="C946" s="17">
        <v>0.29359820359962602</v>
      </c>
      <c r="D946" s="17">
        <v>0.283242103755528</v>
      </c>
      <c r="E946" s="17">
        <v>0.30424550944939899</v>
      </c>
      <c r="F946" s="17"/>
      <c r="G946" s="17">
        <v>0.40878425164075599</v>
      </c>
      <c r="H946" s="17">
        <v>0.32917473674801101</v>
      </c>
      <c r="I946" s="17">
        <v>0.26661225213437201</v>
      </c>
      <c r="J946" s="17">
        <v>0.318284052120892</v>
      </c>
      <c r="K946" s="17">
        <v>0.23294602203687301</v>
      </c>
      <c r="L946" s="17">
        <v>0.23173730979715701</v>
      </c>
      <c r="M946" s="17"/>
      <c r="N946" s="17">
        <v>0.31338481645926197</v>
      </c>
      <c r="O946" s="17">
        <v>0.31548150098599798</v>
      </c>
      <c r="P946" s="17">
        <v>0.28085643312596198</v>
      </c>
      <c r="Q946" s="17">
        <v>0.26655475451820998</v>
      </c>
      <c r="R946" s="17"/>
      <c r="S946" s="17">
        <v>0.36078363174230299</v>
      </c>
      <c r="T946" s="17">
        <v>0.29642740980024401</v>
      </c>
      <c r="U946" s="17">
        <v>0.37395111481620202</v>
      </c>
      <c r="V946" s="17">
        <v>0.254181347568539</v>
      </c>
      <c r="W946" s="17">
        <v>0.306612174294564</v>
      </c>
      <c r="X946" s="17">
        <v>0.20221912378422599</v>
      </c>
      <c r="Y946" s="17">
        <v>0.26102524518570003</v>
      </c>
      <c r="Z946" s="17">
        <v>0.24667648018042601</v>
      </c>
      <c r="AA946" s="17">
        <v>0.30297197210511201</v>
      </c>
      <c r="AB946" s="17">
        <v>0.256737637683086</v>
      </c>
      <c r="AC946" s="17"/>
      <c r="AD946" s="17">
        <v>0.19268828413025901</v>
      </c>
      <c r="AE946" s="17">
        <v>0.30455329162941702</v>
      </c>
      <c r="AF946" s="17">
        <v>0.32317587424351102</v>
      </c>
      <c r="AG946" s="17">
        <v>0.30451891234214801</v>
      </c>
      <c r="AH946" s="17"/>
      <c r="AI946" s="17">
        <v>0.210167960226051</v>
      </c>
      <c r="AJ946" s="17">
        <v>0.31784048939078102</v>
      </c>
      <c r="AK946" s="17">
        <v>0.303136867359039</v>
      </c>
      <c r="AL946" s="17"/>
      <c r="AM946" s="17">
        <v>0.37183096523363202</v>
      </c>
      <c r="AN946" s="17">
        <v>0.29117555140249601</v>
      </c>
      <c r="AO946" s="17">
        <v>0.25040129296782998</v>
      </c>
      <c r="AP946" s="17"/>
      <c r="AQ946" s="17">
        <v>0.250364800006108</v>
      </c>
      <c r="AR946" s="17">
        <v>0.29279221282199402</v>
      </c>
      <c r="AS946" s="17">
        <v>0.34669020765221298</v>
      </c>
      <c r="AT946" s="17">
        <v>0.29344653677274601</v>
      </c>
      <c r="AU946" s="17">
        <v>0.27999506911822297</v>
      </c>
    </row>
    <row r="947" spans="2:47" x14ac:dyDescent="0.3">
      <c r="B947" t="s">
        <v>266</v>
      </c>
      <c r="C947" s="17">
        <v>0.245437839321102</v>
      </c>
      <c r="D947" s="17">
        <v>0.267234824769359</v>
      </c>
      <c r="E947" s="17">
        <v>0.224777116244022</v>
      </c>
      <c r="F947" s="17"/>
      <c r="G947" s="17">
        <v>0.18313233200443199</v>
      </c>
      <c r="H947" s="17">
        <v>0.168691196861396</v>
      </c>
      <c r="I947" s="17">
        <v>0.26212422143587</v>
      </c>
      <c r="J947" s="17">
        <v>0.24711666510608701</v>
      </c>
      <c r="K947" s="17">
        <v>0.31585530047119098</v>
      </c>
      <c r="L947" s="17">
        <v>0.286103842180844</v>
      </c>
      <c r="M947" s="17"/>
      <c r="N947" s="17">
        <v>0.197121177992583</v>
      </c>
      <c r="O947" s="17">
        <v>0.23509601805268199</v>
      </c>
      <c r="P947" s="17">
        <v>0.28257410213107897</v>
      </c>
      <c r="Q947" s="17">
        <v>0.28060417318870201</v>
      </c>
      <c r="R947" s="17"/>
      <c r="S947" s="17">
        <v>0.234435937592019</v>
      </c>
      <c r="T947" s="17">
        <v>0.22241197441089999</v>
      </c>
      <c r="U947" s="17">
        <v>0.27390518402946301</v>
      </c>
      <c r="V947" s="17">
        <v>0.21858144574467001</v>
      </c>
      <c r="W947" s="17">
        <v>0.24210660757565799</v>
      </c>
      <c r="X947" s="17">
        <v>0.27765418411054799</v>
      </c>
      <c r="Y947" s="17">
        <v>0.26695848365198699</v>
      </c>
      <c r="Z947" s="17">
        <v>0.264074608080962</v>
      </c>
      <c r="AA947" s="17">
        <v>0.246468511264231</v>
      </c>
      <c r="AB947" s="17">
        <v>0.23397494702177099</v>
      </c>
      <c r="AC947" s="17"/>
      <c r="AD947" s="17">
        <v>0.29753888920536098</v>
      </c>
      <c r="AE947" s="17">
        <v>0.23160458169196901</v>
      </c>
      <c r="AF947" s="17">
        <v>0.1935618918092</v>
      </c>
      <c r="AG947" s="17">
        <v>0.31939349442713699</v>
      </c>
      <c r="AH947" s="17"/>
      <c r="AI947" s="17">
        <v>0.27894768258505298</v>
      </c>
      <c r="AJ947" s="17">
        <v>0.24455367056840099</v>
      </c>
      <c r="AK947" s="17">
        <v>0.21426288236598801</v>
      </c>
      <c r="AL947" s="17"/>
      <c r="AM947" s="17">
        <v>0.224414760863898</v>
      </c>
      <c r="AN947" s="17">
        <v>0.27756210054286401</v>
      </c>
      <c r="AO947" s="17">
        <v>0.20551770905188901</v>
      </c>
      <c r="AP947" s="17"/>
      <c r="AQ947" s="17">
        <v>0.26926166767395099</v>
      </c>
      <c r="AR947" s="17">
        <v>0.275621279565963</v>
      </c>
      <c r="AS947" s="17">
        <v>0.19890633234163399</v>
      </c>
      <c r="AT947" s="17">
        <v>0.204163202654945</v>
      </c>
      <c r="AU947" s="17">
        <v>0.19952116102138501</v>
      </c>
    </row>
    <row r="948" spans="2:47" x14ac:dyDescent="0.3">
      <c r="B948" t="s">
        <v>267</v>
      </c>
      <c r="C948" s="17">
        <v>0.19236342858437</v>
      </c>
      <c r="D948" s="17">
        <v>0.20852137203881099</v>
      </c>
      <c r="E948" s="17">
        <v>0.17504295690924301</v>
      </c>
      <c r="F948" s="17"/>
      <c r="G948" s="17">
        <v>0.10676138239479301</v>
      </c>
      <c r="H948" s="17">
        <v>0.13026094749104999</v>
      </c>
      <c r="I948" s="17">
        <v>0.18475549439202499</v>
      </c>
      <c r="J948" s="17">
        <v>0.18832621580581799</v>
      </c>
      <c r="K948" s="17">
        <v>0.22249171585624999</v>
      </c>
      <c r="L948" s="17">
        <v>0.28787717944804198</v>
      </c>
      <c r="M948" s="17"/>
      <c r="N948" s="17">
        <v>0.19064502613286</v>
      </c>
      <c r="O948" s="17">
        <v>0.175012294539064</v>
      </c>
      <c r="P948" s="17">
        <v>0.19491765159087801</v>
      </c>
      <c r="Q948" s="17">
        <v>0.20231539700461501</v>
      </c>
      <c r="R948" s="17"/>
      <c r="S948" s="17">
        <v>0.12693405852242701</v>
      </c>
      <c r="T948" s="17">
        <v>0.25640163757981299</v>
      </c>
      <c r="U948" s="17">
        <v>0.17963641048835699</v>
      </c>
      <c r="V948" s="17">
        <v>0.23679810526551701</v>
      </c>
      <c r="W948" s="17">
        <v>0.12023580247787199</v>
      </c>
      <c r="X948" s="17">
        <v>0.187939764368351</v>
      </c>
      <c r="Y948" s="17">
        <v>0.218515764769218</v>
      </c>
      <c r="Z948" s="17">
        <v>0.23470240343978399</v>
      </c>
      <c r="AA948" s="17">
        <v>0.20669737953291101</v>
      </c>
      <c r="AB948" s="17">
        <v>0.15138201526890999</v>
      </c>
      <c r="AC948" s="17"/>
      <c r="AD948" s="17">
        <v>0.27593558410310598</v>
      </c>
      <c r="AE948" s="17">
        <v>0.186088640531827</v>
      </c>
      <c r="AF948" s="17">
        <v>0.19087352413509101</v>
      </c>
      <c r="AG948" s="17">
        <v>0.103611890286926</v>
      </c>
      <c r="AH948" s="17"/>
      <c r="AI948" s="17">
        <v>0.28538200533262997</v>
      </c>
      <c r="AJ948" s="17">
        <v>0.17055011647846299</v>
      </c>
      <c r="AK948" s="17">
        <v>0.21565858755653</v>
      </c>
      <c r="AL948" s="17"/>
      <c r="AM948" s="17">
        <v>0.168385157369184</v>
      </c>
      <c r="AN948" s="17">
        <v>0.178261508388287</v>
      </c>
      <c r="AO948" s="17">
        <v>0.24274022638164</v>
      </c>
      <c r="AP948" s="17"/>
      <c r="AQ948" s="17">
        <v>0.230065325934658</v>
      </c>
      <c r="AR948" s="17">
        <v>0.18310134723508301</v>
      </c>
      <c r="AS948" s="17">
        <v>0.178525192226204</v>
      </c>
      <c r="AT948" s="17">
        <v>0.12954629878144899</v>
      </c>
      <c r="AU948" s="17">
        <v>0.204557999818853</v>
      </c>
    </row>
    <row r="949" spans="2:47" x14ac:dyDescent="0.3">
      <c r="B949" t="s">
        <v>268</v>
      </c>
      <c r="C949" s="17">
        <v>0.103075627704383</v>
      </c>
      <c r="D949" s="17">
        <v>0.102495934401841</v>
      </c>
      <c r="E949" s="17">
        <v>0.10384715187524</v>
      </c>
      <c r="F949" s="17"/>
      <c r="G949" s="17">
        <v>5.99433365891767E-2</v>
      </c>
      <c r="H949" s="17">
        <v>0.160786693860971</v>
      </c>
      <c r="I949" s="17">
        <v>0.10056236449837901</v>
      </c>
      <c r="J949" s="17">
        <v>9.0431097915360803E-2</v>
      </c>
      <c r="K949" s="17">
        <v>0.109254968737366</v>
      </c>
      <c r="L949" s="17">
        <v>9.3048623666491803E-2</v>
      </c>
      <c r="M949" s="17"/>
      <c r="N949" s="17">
        <v>0.122498388044765</v>
      </c>
      <c r="O949" s="17">
        <v>9.18465608408537E-2</v>
      </c>
      <c r="P949" s="17">
        <v>9.2288365769111702E-2</v>
      </c>
      <c r="Q949" s="17">
        <v>0.101432417556482</v>
      </c>
      <c r="R949" s="17"/>
      <c r="S949" s="17">
        <v>0.108080675933912</v>
      </c>
      <c r="T949" s="17">
        <v>9.0385406027402998E-2</v>
      </c>
      <c r="U949" s="17">
        <v>5.5516487434487401E-2</v>
      </c>
      <c r="V949" s="17">
        <v>0.11287068178002301</v>
      </c>
      <c r="W949" s="17">
        <v>6.7385975820643998E-2</v>
      </c>
      <c r="X949" s="17">
        <v>0.119644261731219</v>
      </c>
      <c r="Y949" s="17">
        <v>0.16244781183583301</v>
      </c>
      <c r="Z949" s="17">
        <v>0.16265750818051899</v>
      </c>
      <c r="AA949" s="17">
        <v>8.9998099865626999E-2</v>
      </c>
      <c r="AB949" s="17">
        <v>8.6336046558318599E-2</v>
      </c>
      <c r="AC949" s="17"/>
      <c r="AD949" s="17">
        <v>0.13276343845083699</v>
      </c>
      <c r="AE949" s="17">
        <v>0.104936512439989</v>
      </c>
      <c r="AF949" s="17">
        <v>0.12991301634351701</v>
      </c>
      <c r="AG949" s="17">
        <v>6.9911786864808603E-2</v>
      </c>
      <c r="AH949" s="17"/>
      <c r="AI949" s="17">
        <v>0.121151102589741</v>
      </c>
      <c r="AJ949" s="17">
        <v>0.102528446612683</v>
      </c>
      <c r="AK949" s="17">
        <v>0.132861341636864</v>
      </c>
      <c r="AL949" s="17"/>
      <c r="AM949" s="17">
        <v>3.4681628686230898E-2</v>
      </c>
      <c r="AN949" s="17">
        <v>9.5492280734121804E-2</v>
      </c>
      <c r="AO949" s="17">
        <v>0.164783588909756</v>
      </c>
      <c r="AP949" s="17"/>
      <c r="AQ949" s="17">
        <v>9.1302109965580303E-2</v>
      </c>
      <c r="AR949" s="17">
        <v>9.8155229920230694E-2</v>
      </c>
      <c r="AS949" s="17">
        <v>0.112002112017238</v>
      </c>
      <c r="AT949" s="17">
        <v>0.15824975328872501</v>
      </c>
      <c r="AU949" s="17">
        <v>0</v>
      </c>
    </row>
    <row r="950" spans="2:47" x14ac:dyDescent="0.3">
      <c r="B950" t="s">
        <v>94</v>
      </c>
      <c r="C950" s="17">
        <v>3.2639197742206E-2</v>
      </c>
      <c r="D950" s="17">
        <v>2.0699599875914E-2</v>
      </c>
      <c r="E950" s="17">
        <v>4.4294889650222102E-2</v>
      </c>
      <c r="F950" s="17"/>
      <c r="G950" s="17">
        <v>1.7813698717971099E-2</v>
      </c>
      <c r="H950" s="17">
        <v>2.4057729388393199E-2</v>
      </c>
      <c r="I950" s="17">
        <v>1.81811786321345E-2</v>
      </c>
      <c r="J950" s="17">
        <v>5.3667974337156497E-2</v>
      </c>
      <c r="K950" s="17">
        <v>6.3734549729674295E-2</v>
      </c>
      <c r="L950" s="17">
        <v>2.3052132072129299E-2</v>
      </c>
      <c r="M950" s="17"/>
      <c r="N950" s="17">
        <v>1.5781940602769402E-2</v>
      </c>
      <c r="O950" s="17">
        <v>4.1460371017231303E-2</v>
      </c>
      <c r="P950" s="17">
        <v>2.03675131087231E-2</v>
      </c>
      <c r="Q950" s="17">
        <v>5.3122881679080303E-2</v>
      </c>
      <c r="R950" s="17"/>
      <c r="S950" s="17">
        <v>1.8501039693815401E-2</v>
      </c>
      <c r="T950" s="17">
        <v>4.4699184071480401E-2</v>
      </c>
      <c r="U950" s="17">
        <v>4.2013282654563999E-2</v>
      </c>
      <c r="V950" s="17">
        <v>9.0198818563052303E-3</v>
      </c>
      <c r="W950" s="17">
        <v>4.0732972646640303E-2</v>
      </c>
      <c r="X950" s="17">
        <v>4.26235299614348E-2</v>
      </c>
      <c r="Y950" s="17">
        <v>1.9845412986129001E-2</v>
      </c>
      <c r="Z950" s="17">
        <v>2.0072355099676201E-2</v>
      </c>
      <c r="AA950" s="17">
        <v>2.4720756956739798E-2</v>
      </c>
      <c r="AB950" s="17">
        <v>8.74169688927081E-2</v>
      </c>
      <c r="AC950" s="17"/>
      <c r="AD950" s="17">
        <v>5.2284369394278597E-3</v>
      </c>
      <c r="AE950" s="17">
        <v>2.1602057903732302E-2</v>
      </c>
      <c r="AF950" s="17">
        <v>1.3660149538189699E-2</v>
      </c>
      <c r="AG950" s="17">
        <v>9.27202528698748E-2</v>
      </c>
      <c r="AH950" s="17"/>
      <c r="AI950" s="17">
        <v>5.4096028329089201E-3</v>
      </c>
      <c r="AJ950" s="17">
        <v>1.0583880042986001E-2</v>
      </c>
      <c r="AK950" s="17">
        <v>1.7810021430164798E-2</v>
      </c>
      <c r="AL950" s="17"/>
      <c r="AM950" s="17">
        <v>2.4893617867362699E-2</v>
      </c>
      <c r="AN950" s="17">
        <v>3.4240589480716399E-2</v>
      </c>
      <c r="AO950" s="17">
        <v>2.71583454204444E-3</v>
      </c>
      <c r="AP950" s="17"/>
      <c r="AQ950" s="17">
        <v>4.6116087952112299E-2</v>
      </c>
      <c r="AR950" s="17">
        <v>2.83612128833798E-2</v>
      </c>
      <c r="AS950" s="17">
        <v>1.9648239307802101E-2</v>
      </c>
      <c r="AT950" s="17">
        <v>2.46586770805453E-2</v>
      </c>
      <c r="AU950" s="17">
        <v>0</v>
      </c>
    </row>
    <row r="951" spans="2:47" x14ac:dyDescent="0.3">
      <c r="B951" t="s">
        <v>269</v>
      </c>
      <c r="C951" s="17">
        <v>0.426483906647939</v>
      </c>
      <c r="D951" s="17">
        <v>0.40104826891407502</v>
      </c>
      <c r="E951" s="17">
        <v>0.45203788532127298</v>
      </c>
      <c r="F951" s="17"/>
      <c r="G951" s="17">
        <v>0.63234925029362599</v>
      </c>
      <c r="H951" s="17">
        <v>0.51620343239819</v>
      </c>
      <c r="I951" s="17">
        <v>0.43437674104159102</v>
      </c>
      <c r="J951" s="17">
        <v>0.42045804683557703</v>
      </c>
      <c r="K951" s="17">
        <v>0.288663465205519</v>
      </c>
      <c r="L951" s="17">
        <v>0.30991822263249402</v>
      </c>
      <c r="M951" s="17"/>
      <c r="N951" s="17">
        <v>0.47395346722702297</v>
      </c>
      <c r="O951" s="17">
        <v>0.45658475555016897</v>
      </c>
      <c r="P951" s="17">
        <v>0.40985236740020797</v>
      </c>
      <c r="Q951" s="17">
        <v>0.36252513057112101</v>
      </c>
      <c r="R951" s="17"/>
      <c r="S951" s="17">
        <v>0.512048288257826</v>
      </c>
      <c r="T951" s="17">
        <v>0.386101797910403</v>
      </c>
      <c r="U951" s="17">
        <v>0.44892863539312799</v>
      </c>
      <c r="V951" s="17">
        <v>0.42272988535348499</v>
      </c>
      <c r="W951" s="17">
        <v>0.52953864147918595</v>
      </c>
      <c r="X951" s="17">
        <v>0.372138259828447</v>
      </c>
      <c r="Y951" s="17">
        <v>0.33223252675683301</v>
      </c>
      <c r="Z951" s="17">
        <v>0.31849312519905898</v>
      </c>
      <c r="AA951" s="17">
        <v>0.43211525238049098</v>
      </c>
      <c r="AB951" s="17">
        <v>0.44089002225829199</v>
      </c>
      <c r="AC951" s="17"/>
      <c r="AD951" s="17">
        <v>0.28853365130126801</v>
      </c>
      <c r="AE951" s="17">
        <v>0.45576820743248297</v>
      </c>
      <c r="AF951" s="17">
        <v>0.47199141817400198</v>
      </c>
      <c r="AG951" s="17">
        <v>0.414362575551253</v>
      </c>
      <c r="AH951" s="17"/>
      <c r="AI951" s="17">
        <v>0.30910960665966802</v>
      </c>
      <c r="AJ951" s="17">
        <v>0.47178388629746698</v>
      </c>
      <c r="AK951" s="17">
        <v>0.419407167010454</v>
      </c>
      <c r="AL951" s="17"/>
      <c r="AM951" s="17">
        <v>0.54762483521332395</v>
      </c>
      <c r="AN951" s="17">
        <v>0.41444352085401098</v>
      </c>
      <c r="AO951" s="17">
        <v>0.38424264111467099</v>
      </c>
      <c r="AP951" s="17"/>
      <c r="AQ951" s="17">
        <v>0.36325480847369801</v>
      </c>
      <c r="AR951" s="17">
        <v>0.41476093039534301</v>
      </c>
      <c r="AS951" s="17">
        <v>0.49091812410712099</v>
      </c>
      <c r="AT951" s="17">
        <v>0.48338206819433499</v>
      </c>
      <c r="AU951" s="17">
        <v>0.59592083915976202</v>
      </c>
    </row>
    <row r="952" spans="2:47" x14ac:dyDescent="0.3">
      <c r="B952" t="s">
        <v>270</v>
      </c>
      <c r="C952" s="17">
        <v>0.295439056288752</v>
      </c>
      <c r="D952" s="17">
        <v>0.31101730644065201</v>
      </c>
      <c r="E952" s="17">
        <v>0.278890108784483</v>
      </c>
      <c r="F952" s="17"/>
      <c r="G952" s="17">
        <v>0.16670471898396999</v>
      </c>
      <c r="H952" s="17">
        <v>0.29104764135202099</v>
      </c>
      <c r="I952" s="17">
        <v>0.28531785889040401</v>
      </c>
      <c r="J952" s="17">
        <v>0.27875731372117901</v>
      </c>
      <c r="K952" s="17">
        <v>0.331746684593616</v>
      </c>
      <c r="L952" s="17">
        <v>0.380925803114533</v>
      </c>
      <c r="M952" s="17"/>
      <c r="N952" s="17">
        <v>0.31314341417762398</v>
      </c>
      <c r="O952" s="17">
        <v>0.26685885537991799</v>
      </c>
      <c r="P952" s="17">
        <v>0.28720601735999002</v>
      </c>
      <c r="Q952" s="17">
        <v>0.30374781456109701</v>
      </c>
      <c r="R952" s="17"/>
      <c r="S952" s="17">
        <v>0.23501473445634</v>
      </c>
      <c r="T952" s="17">
        <v>0.34678704360721602</v>
      </c>
      <c r="U952" s="17">
        <v>0.23515289792284499</v>
      </c>
      <c r="V952" s="17">
        <v>0.34966878704554</v>
      </c>
      <c r="W952" s="17">
        <v>0.18762177829851601</v>
      </c>
      <c r="X952" s="17">
        <v>0.30758402609956997</v>
      </c>
      <c r="Y952" s="17">
        <v>0.38096357660505098</v>
      </c>
      <c r="Z952" s="17">
        <v>0.39735991162030299</v>
      </c>
      <c r="AA952" s="17">
        <v>0.29669547939853802</v>
      </c>
      <c r="AB952" s="17">
        <v>0.23771806182722799</v>
      </c>
      <c r="AC952" s="17"/>
      <c r="AD952" s="17">
        <v>0.40869902255394303</v>
      </c>
      <c r="AE952" s="17">
        <v>0.29102515297181603</v>
      </c>
      <c r="AF952" s="17">
        <v>0.320786540478608</v>
      </c>
      <c r="AG952" s="17">
        <v>0.173523677151735</v>
      </c>
      <c r="AH952" s="17"/>
      <c r="AI952" s="17">
        <v>0.40653310792237102</v>
      </c>
      <c r="AJ952" s="17">
        <v>0.27307856309114498</v>
      </c>
      <c r="AK952" s="17">
        <v>0.34851992919339397</v>
      </c>
      <c r="AL952" s="17"/>
      <c r="AM952" s="17">
        <v>0.20306678605541501</v>
      </c>
      <c r="AN952" s="17">
        <v>0.273753789122408</v>
      </c>
      <c r="AO952" s="17">
        <v>0.40752381529139597</v>
      </c>
      <c r="AP952" s="17"/>
      <c r="AQ952" s="17">
        <v>0.32136743590023897</v>
      </c>
      <c r="AR952" s="17">
        <v>0.28125657715531399</v>
      </c>
      <c r="AS952" s="17">
        <v>0.29052730424344198</v>
      </c>
      <c r="AT952" s="17">
        <v>0.287796052070174</v>
      </c>
      <c r="AU952" s="17">
        <v>0.204557999818853</v>
      </c>
    </row>
    <row r="953" spans="2:47" x14ac:dyDescent="0.3">
      <c r="B953" t="s">
        <v>143</v>
      </c>
      <c r="C953" s="17">
        <v>0.131044850359187</v>
      </c>
      <c r="D953" s="17">
        <v>9.0030962473422904E-2</v>
      </c>
      <c r="E953" s="17">
        <v>0.17314777653679</v>
      </c>
      <c r="F953" s="17"/>
      <c r="G953" s="17">
        <v>0.465644531309656</v>
      </c>
      <c r="H953" s="17">
        <v>0.22515579104616901</v>
      </c>
      <c r="I953" s="17">
        <v>0.14905888215118701</v>
      </c>
      <c r="J953" s="17">
        <v>0.14170073311439799</v>
      </c>
      <c r="K953" s="17">
        <v>-4.3083219388097303E-2</v>
      </c>
      <c r="L953" s="17">
        <v>-7.1007580482039895E-2</v>
      </c>
      <c r="M953" s="17"/>
      <c r="N953" s="17">
        <v>0.16081005304939899</v>
      </c>
      <c r="O953" s="17">
        <v>0.18972590017025101</v>
      </c>
      <c r="P953" s="17">
        <v>0.122646350040218</v>
      </c>
      <c r="Q953" s="17">
        <v>5.8777316010023999E-2</v>
      </c>
      <c r="R953" s="17"/>
      <c r="S953" s="17">
        <v>0.27703355380148698</v>
      </c>
      <c r="T953" s="17">
        <v>3.9314754303186997E-2</v>
      </c>
      <c r="U953" s="17">
        <v>0.213775737470283</v>
      </c>
      <c r="V953" s="17">
        <v>7.3061098307945799E-2</v>
      </c>
      <c r="W953" s="17">
        <v>0.34191686318066999</v>
      </c>
      <c r="X953" s="17">
        <v>6.4554233728876698E-2</v>
      </c>
      <c r="Y953" s="17">
        <v>-4.8731049848218203E-2</v>
      </c>
      <c r="Z953" s="17">
        <v>-7.8866786421243507E-2</v>
      </c>
      <c r="AA953" s="17">
        <v>0.13541977298195301</v>
      </c>
      <c r="AB953" s="17">
        <v>0.203171960431064</v>
      </c>
      <c r="AC953" s="17"/>
      <c r="AD953" s="17">
        <v>-0.120165371252675</v>
      </c>
      <c r="AE953" s="17">
        <v>0.164743054460667</v>
      </c>
      <c r="AF953" s="17">
        <v>0.15120487769539401</v>
      </c>
      <c r="AG953" s="17">
        <v>0.240838898399518</v>
      </c>
      <c r="AH953" s="17"/>
      <c r="AI953" s="17">
        <v>-9.7423501262703202E-2</v>
      </c>
      <c r="AJ953" s="17">
        <v>0.198705323206322</v>
      </c>
      <c r="AK953" s="17">
        <v>7.0887237817059801E-2</v>
      </c>
      <c r="AL953" s="17"/>
      <c r="AM953" s="17">
        <v>0.344558049157909</v>
      </c>
      <c r="AN953" s="17">
        <v>0.14068973173160301</v>
      </c>
      <c r="AO953" s="17">
        <v>-2.3281174176725199E-2</v>
      </c>
      <c r="AP953" s="17"/>
      <c r="AQ953" s="17">
        <v>4.18873725734593E-2</v>
      </c>
      <c r="AR953" s="17">
        <v>0.13350435324002899</v>
      </c>
      <c r="AS953" s="17">
        <v>0.20039081986367899</v>
      </c>
      <c r="AT953" s="17">
        <v>0.19558601612416099</v>
      </c>
      <c r="AU953" s="17">
        <v>0.39136283934090899</v>
      </c>
    </row>
    <row r="954" spans="2:47" x14ac:dyDescent="0.3">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c r="AR954" s="17"/>
      <c r="AS954" s="17"/>
      <c r="AT954" s="17"/>
      <c r="AU954" s="17"/>
    </row>
    <row r="955" spans="2:47" x14ac:dyDescent="0.3">
      <c r="B955" s="6" t="s">
        <v>402</v>
      </c>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row>
    <row r="956" spans="2:47" x14ac:dyDescent="0.3">
      <c r="B956" s="24" t="s">
        <v>79</v>
      </c>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7"/>
      <c r="AL956" s="17"/>
      <c r="AM956" s="17"/>
      <c r="AN956" s="17"/>
      <c r="AO956" s="17"/>
      <c r="AP956" s="17"/>
      <c r="AQ956" s="17"/>
      <c r="AR956" s="17"/>
      <c r="AS956" s="17"/>
      <c r="AT956" s="17"/>
      <c r="AU956" s="17"/>
    </row>
    <row r="957" spans="2:47" x14ac:dyDescent="0.3">
      <c r="B957" t="s">
        <v>264</v>
      </c>
      <c r="C957" s="17">
        <v>8.1751421504646593E-2</v>
      </c>
      <c r="D957" s="17">
        <v>7.17963892076567E-2</v>
      </c>
      <c r="E957" s="17">
        <v>9.1580227728264907E-2</v>
      </c>
      <c r="F957" s="17"/>
      <c r="G957" s="17">
        <v>0.122054162178697</v>
      </c>
      <c r="H957" s="17">
        <v>0.15605241240164999</v>
      </c>
      <c r="I957" s="17">
        <v>9.6415434165211103E-2</v>
      </c>
      <c r="J957" s="17">
        <v>5.3124638127922799E-2</v>
      </c>
      <c r="K957" s="17">
        <v>3.75576937303169E-2</v>
      </c>
      <c r="L957" s="17">
        <v>3.6408135562031298E-2</v>
      </c>
      <c r="M957" s="17"/>
      <c r="N957" s="17">
        <v>8.7799289474015996E-2</v>
      </c>
      <c r="O957" s="17">
        <v>9.92542687624616E-2</v>
      </c>
      <c r="P957" s="17">
        <v>8.0919071754498501E-2</v>
      </c>
      <c r="Q957" s="17">
        <v>5.9384259159823503E-2</v>
      </c>
      <c r="R957" s="17"/>
      <c r="S957" s="17">
        <v>0.11011295931319599</v>
      </c>
      <c r="T957" s="17">
        <v>7.0627578981925995E-2</v>
      </c>
      <c r="U957" s="17">
        <v>6.7492836965741501E-2</v>
      </c>
      <c r="V957" s="17">
        <v>9.6258746147792895E-2</v>
      </c>
      <c r="W957" s="17">
        <v>7.7054312595814897E-2</v>
      </c>
      <c r="X957" s="17">
        <v>7.0769212531338305E-2</v>
      </c>
      <c r="Y957" s="17">
        <v>6.2753534844780801E-2</v>
      </c>
      <c r="Z957" s="17">
        <v>7.6265735749027799E-2</v>
      </c>
      <c r="AA957" s="17">
        <v>9.6976117052960498E-2</v>
      </c>
      <c r="AB957" s="17">
        <v>5.5143780237858202E-2</v>
      </c>
      <c r="AC957" s="17"/>
      <c r="AD957" s="17">
        <v>3.1865600740357297E-2</v>
      </c>
      <c r="AE957" s="17">
        <v>0.12197204871495</v>
      </c>
      <c r="AF957" s="17">
        <v>6.77302149513241E-2</v>
      </c>
      <c r="AG957" s="17">
        <v>6.2617250681143904E-2</v>
      </c>
      <c r="AH957" s="17"/>
      <c r="AI957" s="17">
        <v>4.9181071536958602E-2</v>
      </c>
      <c r="AJ957" s="17">
        <v>0.111391363803246</v>
      </c>
      <c r="AK957" s="17">
        <v>6.65426261423743E-2</v>
      </c>
      <c r="AL957" s="17"/>
      <c r="AM957" s="17">
        <v>0.10826205156253001</v>
      </c>
      <c r="AN957" s="17">
        <v>7.4572692880872496E-2</v>
      </c>
      <c r="AO957" s="17">
        <v>8.1405413978595298E-2</v>
      </c>
      <c r="AP957" s="17"/>
      <c r="AQ957" s="17">
        <v>7.8956896763416398E-2</v>
      </c>
      <c r="AR957" s="17">
        <v>5.0372425188479897E-2</v>
      </c>
      <c r="AS957" s="17">
        <v>0.10648508591694</v>
      </c>
      <c r="AT957" s="17">
        <v>9.8460548078987006E-2</v>
      </c>
      <c r="AU957" s="17">
        <v>0.18074046662631299</v>
      </c>
    </row>
    <row r="958" spans="2:47" x14ac:dyDescent="0.3">
      <c r="B958" t="s">
        <v>265</v>
      </c>
      <c r="C958" s="17">
        <v>0.16377821888873301</v>
      </c>
      <c r="D958" s="17">
        <v>0.15663774541530401</v>
      </c>
      <c r="E958" s="17">
        <v>0.17104116209186701</v>
      </c>
      <c r="F958" s="17"/>
      <c r="G958" s="17">
        <v>0.26777770232975101</v>
      </c>
      <c r="H958" s="17">
        <v>0.22201149553476701</v>
      </c>
      <c r="I958" s="17">
        <v>0.18085014806594399</v>
      </c>
      <c r="J958" s="17">
        <v>0.13478954190061901</v>
      </c>
      <c r="K958" s="17">
        <v>0.118517380028464</v>
      </c>
      <c r="L958" s="17">
        <v>8.8559836300109399E-2</v>
      </c>
      <c r="M958" s="17"/>
      <c r="N958" s="17">
        <v>0.230735897437916</v>
      </c>
      <c r="O958" s="17">
        <v>0.18007827800078099</v>
      </c>
      <c r="P958" s="17">
        <v>0.109633588662534</v>
      </c>
      <c r="Q958" s="17">
        <v>0.120882503091864</v>
      </c>
      <c r="R958" s="17"/>
      <c r="S958" s="17">
        <v>0.23317627939812599</v>
      </c>
      <c r="T958" s="17">
        <v>0.147822569051589</v>
      </c>
      <c r="U958" s="17">
        <v>0.103664041809891</v>
      </c>
      <c r="V958" s="17">
        <v>0.15347021741852701</v>
      </c>
      <c r="W958" s="17">
        <v>0.22880650194209701</v>
      </c>
      <c r="X958" s="17">
        <v>0.244256120897025</v>
      </c>
      <c r="Y958" s="17">
        <v>0.130981294784841</v>
      </c>
      <c r="Z958" s="17">
        <v>9.1988003399770396E-2</v>
      </c>
      <c r="AA958" s="17">
        <v>0.11789952615551801</v>
      </c>
      <c r="AB958" s="17">
        <v>9.9872206770498795E-2</v>
      </c>
      <c r="AC958" s="17"/>
      <c r="AD958" s="17">
        <v>0.128679336167138</v>
      </c>
      <c r="AE958" s="17">
        <v>0.18130526509372899</v>
      </c>
      <c r="AF958" s="17">
        <v>0.152225999031988</v>
      </c>
      <c r="AG958" s="17">
        <v>0.16601037643417099</v>
      </c>
      <c r="AH958" s="17"/>
      <c r="AI958" s="17">
        <v>0.142876270460701</v>
      </c>
      <c r="AJ958" s="17">
        <v>0.192544231231563</v>
      </c>
      <c r="AK958" s="17">
        <v>0.129365629384803</v>
      </c>
      <c r="AL958" s="17"/>
      <c r="AM958" s="17">
        <v>0.264330774336624</v>
      </c>
      <c r="AN958" s="17">
        <v>0.13343049959179501</v>
      </c>
      <c r="AO958" s="17">
        <v>0.13827173006839899</v>
      </c>
      <c r="AP958" s="17"/>
      <c r="AQ958" s="17">
        <v>9.9171534870261605E-2</v>
      </c>
      <c r="AR958" s="17">
        <v>0.178335081045218</v>
      </c>
      <c r="AS958" s="17">
        <v>0.18629836159409799</v>
      </c>
      <c r="AT958" s="17">
        <v>0.24529968626432</v>
      </c>
      <c r="AU958" s="17">
        <v>0.13351114948078599</v>
      </c>
    </row>
    <row r="959" spans="2:47" x14ac:dyDescent="0.3">
      <c r="B959" t="s">
        <v>266</v>
      </c>
      <c r="C959" s="17">
        <v>0.16648585427634699</v>
      </c>
      <c r="D959" s="17">
        <v>0.19098067698990701</v>
      </c>
      <c r="E959" s="17">
        <v>0.14304643353384999</v>
      </c>
      <c r="F959" s="17"/>
      <c r="G959" s="17">
        <v>0.20730095621321201</v>
      </c>
      <c r="H959" s="17">
        <v>0.137671528897953</v>
      </c>
      <c r="I959" s="17">
        <v>0.21627273992337001</v>
      </c>
      <c r="J959" s="17">
        <v>0.180844952286802</v>
      </c>
      <c r="K959" s="17">
        <v>0.14254667395387399</v>
      </c>
      <c r="L959" s="17">
        <v>0.12711225732616399</v>
      </c>
      <c r="M959" s="17"/>
      <c r="N959" s="17">
        <v>0.165067781943079</v>
      </c>
      <c r="O959" s="17">
        <v>0.165164923356246</v>
      </c>
      <c r="P959" s="17">
        <v>0.18585510376102701</v>
      </c>
      <c r="Q959" s="17">
        <v>0.15567591809219</v>
      </c>
      <c r="R959" s="17"/>
      <c r="S959" s="17">
        <v>0.207748693128842</v>
      </c>
      <c r="T959" s="17">
        <v>0.14357618252411899</v>
      </c>
      <c r="U959" s="17">
        <v>0.11805035596508499</v>
      </c>
      <c r="V959" s="17">
        <v>0.17676640171834801</v>
      </c>
      <c r="W959" s="17">
        <v>0.144951108706945</v>
      </c>
      <c r="X959" s="17">
        <v>0.17424290753458499</v>
      </c>
      <c r="Y959" s="17">
        <v>0.13893901838721701</v>
      </c>
      <c r="Z959" s="17">
        <v>0.23022837251314701</v>
      </c>
      <c r="AA959" s="17">
        <v>0.15275319909857199</v>
      </c>
      <c r="AB959" s="17">
        <v>0.20797749186086201</v>
      </c>
      <c r="AC959" s="17"/>
      <c r="AD959" s="17">
        <v>0.150203803659888</v>
      </c>
      <c r="AE959" s="17">
        <v>0.15536785211752499</v>
      </c>
      <c r="AF959" s="17">
        <v>0.16488945137799901</v>
      </c>
      <c r="AG959" s="17">
        <v>0.22349983385379699</v>
      </c>
      <c r="AH959" s="17"/>
      <c r="AI959" s="17">
        <v>0.13996267847503399</v>
      </c>
      <c r="AJ959" s="17">
        <v>0.15364586168846101</v>
      </c>
      <c r="AK959" s="17">
        <v>0.15078619100709101</v>
      </c>
      <c r="AL959" s="17"/>
      <c r="AM959" s="17">
        <v>0.146638029130778</v>
      </c>
      <c r="AN959" s="17">
        <v>0.192555670663107</v>
      </c>
      <c r="AO959" s="17">
        <v>0.143208449471625</v>
      </c>
      <c r="AP959" s="17"/>
      <c r="AQ959" s="17">
        <v>0.164608391822466</v>
      </c>
      <c r="AR959" s="17">
        <v>0.18861233455007601</v>
      </c>
      <c r="AS959" s="17">
        <v>0.16525748455480499</v>
      </c>
      <c r="AT959" s="17">
        <v>0.156098667325452</v>
      </c>
      <c r="AU959" s="17">
        <v>0.179025823802128</v>
      </c>
    </row>
    <row r="960" spans="2:47" x14ac:dyDescent="0.3">
      <c r="B960" t="s">
        <v>267</v>
      </c>
      <c r="C960" s="17">
        <v>0.26216083413575197</v>
      </c>
      <c r="D960" s="17">
        <v>0.25718380006270603</v>
      </c>
      <c r="E960" s="17">
        <v>0.26549713513013301</v>
      </c>
      <c r="F960" s="17"/>
      <c r="G960" s="17">
        <v>0.181982900989027</v>
      </c>
      <c r="H960" s="17">
        <v>0.17989798345429001</v>
      </c>
      <c r="I960" s="17">
        <v>0.26577226156342298</v>
      </c>
      <c r="J960" s="17">
        <v>0.32213505362259998</v>
      </c>
      <c r="K960" s="17">
        <v>0.25544154747823999</v>
      </c>
      <c r="L960" s="17">
        <v>0.33421028751805298</v>
      </c>
      <c r="M960" s="17"/>
      <c r="N960" s="17">
        <v>0.26041067210577201</v>
      </c>
      <c r="O960" s="17">
        <v>0.24882420845834999</v>
      </c>
      <c r="P960" s="17">
        <v>0.27104357537253299</v>
      </c>
      <c r="Q960" s="17">
        <v>0.27534750422697502</v>
      </c>
      <c r="R960" s="17"/>
      <c r="S960" s="17">
        <v>0.18328384743410001</v>
      </c>
      <c r="T960" s="17">
        <v>0.29401333768545101</v>
      </c>
      <c r="U960" s="17">
        <v>0.29710204567362503</v>
      </c>
      <c r="V960" s="17">
        <v>0.27616474809601999</v>
      </c>
      <c r="W960" s="17">
        <v>0.28435942445151502</v>
      </c>
      <c r="X960" s="17">
        <v>0.240204229862886</v>
      </c>
      <c r="Y960" s="17">
        <v>0.24942450735864199</v>
      </c>
      <c r="Z960" s="17">
        <v>0.26511239791329999</v>
      </c>
      <c r="AA960" s="17">
        <v>0.27138784528176102</v>
      </c>
      <c r="AB960" s="17">
        <v>0.32586105936704401</v>
      </c>
      <c r="AC960" s="17"/>
      <c r="AD960" s="17">
        <v>0.32115040844634601</v>
      </c>
      <c r="AE960" s="17">
        <v>0.23761181316917401</v>
      </c>
      <c r="AF960" s="17">
        <v>0.221439879734769</v>
      </c>
      <c r="AG960" s="17">
        <v>0.258294521090905</v>
      </c>
      <c r="AH960" s="17"/>
      <c r="AI960" s="17">
        <v>0.34295494822927902</v>
      </c>
      <c r="AJ960" s="17">
        <v>0.25371389555128299</v>
      </c>
      <c r="AK960" s="17">
        <v>0.23898507569341801</v>
      </c>
      <c r="AL960" s="17"/>
      <c r="AM960" s="17">
        <v>0.286092308102739</v>
      </c>
      <c r="AN960" s="17">
        <v>0.26672820832197203</v>
      </c>
      <c r="AO960" s="17">
        <v>0.25507933132285299</v>
      </c>
      <c r="AP960" s="17"/>
      <c r="AQ960" s="17">
        <v>0.28501758552028</v>
      </c>
      <c r="AR960" s="17">
        <v>0.27602866643569002</v>
      </c>
      <c r="AS960" s="17">
        <v>0.26196873305393198</v>
      </c>
      <c r="AT960" s="17">
        <v>0.16031205099870999</v>
      </c>
      <c r="AU960" s="17">
        <v>0.290320440902398</v>
      </c>
    </row>
    <row r="961" spans="2:47" x14ac:dyDescent="0.3">
      <c r="B961" t="s">
        <v>268</v>
      </c>
      <c r="C961" s="17">
        <v>0.29493627635370201</v>
      </c>
      <c r="D961" s="17">
        <v>0.30462305531300099</v>
      </c>
      <c r="E961" s="17">
        <v>0.28613100800860303</v>
      </c>
      <c r="F961" s="17"/>
      <c r="G961" s="17">
        <v>0.193505395959719</v>
      </c>
      <c r="H961" s="17">
        <v>0.28142218050365198</v>
      </c>
      <c r="I961" s="17">
        <v>0.205376863304255</v>
      </c>
      <c r="J961" s="17">
        <v>0.27245599329845299</v>
      </c>
      <c r="K961" s="17">
        <v>0.39453836581983798</v>
      </c>
      <c r="L961" s="17">
        <v>0.396139397078694</v>
      </c>
      <c r="M961" s="17"/>
      <c r="N961" s="17">
        <v>0.25106036955902999</v>
      </c>
      <c r="O961" s="17">
        <v>0.26928740886910002</v>
      </c>
      <c r="P961" s="17">
        <v>0.32340637488799401</v>
      </c>
      <c r="Q961" s="17">
        <v>0.334394317156883</v>
      </c>
      <c r="R961" s="17"/>
      <c r="S961" s="17">
        <v>0.248329233763906</v>
      </c>
      <c r="T961" s="17">
        <v>0.31216755442580002</v>
      </c>
      <c r="U961" s="17">
        <v>0.38062884500843702</v>
      </c>
      <c r="V961" s="17">
        <v>0.279473800152923</v>
      </c>
      <c r="W961" s="17">
        <v>0.22550246613066899</v>
      </c>
      <c r="X961" s="17">
        <v>0.24403883239886201</v>
      </c>
      <c r="Y961" s="17">
        <v>0.39776807793181101</v>
      </c>
      <c r="Z961" s="17">
        <v>0.26679690759295099</v>
      </c>
      <c r="AA961" s="17">
        <v>0.32924160499961902</v>
      </c>
      <c r="AB961" s="17">
        <v>0.24437855645242099</v>
      </c>
      <c r="AC961" s="17"/>
      <c r="AD961" s="17">
        <v>0.34443693590079899</v>
      </c>
      <c r="AE961" s="17">
        <v>0.28809270487661098</v>
      </c>
      <c r="AF961" s="17">
        <v>0.37371495951688599</v>
      </c>
      <c r="AG961" s="17">
        <v>0.20586308744130499</v>
      </c>
      <c r="AH961" s="17"/>
      <c r="AI961" s="17">
        <v>0.305843758377424</v>
      </c>
      <c r="AJ961" s="17">
        <v>0.2821224481547</v>
      </c>
      <c r="AK961" s="17">
        <v>0.38852321668992601</v>
      </c>
      <c r="AL961" s="17"/>
      <c r="AM961" s="17">
        <v>0.17818934156278399</v>
      </c>
      <c r="AN961" s="17">
        <v>0.301113434574036</v>
      </c>
      <c r="AO961" s="17">
        <v>0.36906257736277698</v>
      </c>
      <c r="AP961" s="17"/>
      <c r="AQ961" s="17">
        <v>0.33763325299666003</v>
      </c>
      <c r="AR961" s="17">
        <v>0.26169684553204497</v>
      </c>
      <c r="AS961" s="17">
        <v>0.26827228152074201</v>
      </c>
      <c r="AT961" s="17">
        <v>0.32438422302579401</v>
      </c>
      <c r="AU961" s="17">
        <v>0.15053815641424101</v>
      </c>
    </row>
    <row r="962" spans="2:47" x14ac:dyDescent="0.3">
      <c r="B962" t="s">
        <v>94</v>
      </c>
      <c r="C962" s="17">
        <v>3.0887394840819201E-2</v>
      </c>
      <c r="D962" s="17">
        <v>1.8778333011426E-2</v>
      </c>
      <c r="E962" s="17">
        <v>4.2704033507281899E-2</v>
      </c>
      <c r="F962" s="17"/>
      <c r="G962" s="17">
        <v>2.7378882329593401E-2</v>
      </c>
      <c r="H962" s="17">
        <v>2.2944399207687202E-2</v>
      </c>
      <c r="I962" s="17">
        <v>3.5312552977796702E-2</v>
      </c>
      <c r="J962" s="17">
        <v>3.6649820763603798E-2</v>
      </c>
      <c r="K962" s="17">
        <v>5.1398338989266601E-2</v>
      </c>
      <c r="L962" s="17">
        <v>1.7570086214948599E-2</v>
      </c>
      <c r="M962" s="17"/>
      <c r="N962" s="17">
        <v>4.9259894801869002E-3</v>
      </c>
      <c r="O962" s="17">
        <v>3.7390912553061699E-2</v>
      </c>
      <c r="P962" s="17">
        <v>2.9142285561412601E-2</v>
      </c>
      <c r="Q962" s="17">
        <v>5.4315498272264298E-2</v>
      </c>
      <c r="R962" s="17"/>
      <c r="S962" s="17">
        <v>1.7348986961830098E-2</v>
      </c>
      <c r="T962" s="17">
        <v>3.17927773311154E-2</v>
      </c>
      <c r="U962" s="17">
        <v>3.3061874577220603E-2</v>
      </c>
      <c r="V962" s="17">
        <v>1.7866086466388799E-2</v>
      </c>
      <c r="W962" s="17">
        <v>3.9326186172958598E-2</v>
      </c>
      <c r="X962" s="17">
        <v>2.6488696775303001E-2</v>
      </c>
      <c r="Y962" s="17">
        <v>2.0133566692708299E-2</v>
      </c>
      <c r="Z962" s="17">
        <v>6.9608582831803101E-2</v>
      </c>
      <c r="AA962" s="17">
        <v>3.1741707411568502E-2</v>
      </c>
      <c r="AB962" s="17">
        <v>6.6766905311316793E-2</v>
      </c>
      <c r="AC962" s="17"/>
      <c r="AD962" s="17">
        <v>2.3663915085472598E-2</v>
      </c>
      <c r="AE962" s="17">
        <v>1.5650316028010099E-2</v>
      </c>
      <c r="AF962" s="17">
        <v>1.99994953870332E-2</v>
      </c>
      <c r="AG962" s="17">
        <v>8.3714930498678897E-2</v>
      </c>
      <c r="AH962" s="17"/>
      <c r="AI962" s="17">
        <v>1.91812729206043E-2</v>
      </c>
      <c r="AJ962" s="17">
        <v>6.58219957074767E-3</v>
      </c>
      <c r="AK962" s="17">
        <v>2.5797261082388199E-2</v>
      </c>
      <c r="AL962" s="17"/>
      <c r="AM962" s="17">
        <v>1.64874953045441E-2</v>
      </c>
      <c r="AN962" s="17">
        <v>3.1599493968218102E-2</v>
      </c>
      <c r="AO962" s="17">
        <v>1.2972497795750401E-2</v>
      </c>
      <c r="AP962" s="17"/>
      <c r="AQ962" s="17">
        <v>3.4612338026914699E-2</v>
      </c>
      <c r="AR962" s="17">
        <v>4.4954647248490201E-2</v>
      </c>
      <c r="AS962" s="17">
        <v>1.1718053359482601E-2</v>
      </c>
      <c r="AT962" s="17">
        <v>1.54448243067374E-2</v>
      </c>
      <c r="AU962" s="17">
        <v>6.5863962774133603E-2</v>
      </c>
    </row>
    <row r="963" spans="2:47" x14ac:dyDescent="0.3">
      <c r="B963" t="s">
        <v>269</v>
      </c>
      <c r="C963" s="17">
        <v>0.24552964039337999</v>
      </c>
      <c r="D963" s="17">
        <v>0.22843413462296</v>
      </c>
      <c r="E963" s="17">
        <v>0.262621389820132</v>
      </c>
      <c r="F963" s="17"/>
      <c r="G963" s="17">
        <v>0.38983186450844798</v>
      </c>
      <c r="H963" s="17">
        <v>0.37806390793641798</v>
      </c>
      <c r="I963" s="17">
        <v>0.27726558223115499</v>
      </c>
      <c r="J963" s="17">
        <v>0.18791418002854099</v>
      </c>
      <c r="K963" s="17">
        <v>0.15607507375878099</v>
      </c>
      <c r="L963" s="17">
        <v>0.12496797186214099</v>
      </c>
      <c r="M963" s="17"/>
      <c r="N963" s="17">
        <v>0.318535186911932</v>
      </c>
      <c r="O963" s="17">
        <v>0.27933254676324298</v>
      </c>
      <c r="P963" s="17">
        <v>0.190552660417033</v>
      </c>
      <c r="Q963" s="17">
        <v>0.180266762251687</v>
      </c>
      <c r="R963" s="17"/>
      <c r="S963" s="17">
        <v>0.343289238711322</v>
      </c>
      <c r="T963" s="17">
        <v>0.21845014803351501</v>
      </c>
      <c r="U963" s="17">
        <v>0.17115687877563299</v>
      </c>
      <c r="V963" s="17">
        <v>0.24972896356631999</v>
      </c>
      <c r="W963" s="17">
        <v>0.30586081453791197</v>
      </c>
      <c r="X963" s="17">
        <v>0.31502533342836297</v>
      </c>
      <c r="Y963" s="17">
        <v>0.19373482962962199</v>
      </c>
      <c r="Z963" s="17">
        <v>0.16825373914879799</v>
      </c>
      <c r="AA963" s="17">
        <v>0.21487564320847899</v>
      </c>
      <c r="AB963" s="17">
        <v>0.155015987008357</v>
      </c>
      <c r="AC963" s="17"/>
      <c r="AD963" s="17">
        <v>0.160544936907495</v>
      </c>
      <c r="AE963" s="17">
        <v>0.30327731380867901</v>
      </c>
      <c r="AF963" s="17">
        <v>0.219956213983312</v>
      </c>
      <c r="AG963" s="17">
        <v>0.22862762711531501</v>
      </c>
      <c r="AH963" s="17"/>
      <c r="AI963" s="17">
        <v>0.192057341997659</v>
      </c>
      <c r="AJ963" s="17">
        <v>0.30393559503480799</v>
      </c>
      <c r="AK963" s="17">
        <v>0.195908255527177</v>
      </c>
      <c r="AL963" s="17"/>
      <c r="AM963" s="17">
        <v>0.37259282589915499</v>
      </c>
      <c r="AN963" s="17">
        <v>0.20800319247266699</v>
      </c>
      <c r="AO963" s="17">
        <v>0.21967714404699401</v>
      </c>
      <c r="AP963" s="17"/>
      <c r="AQ963" s="17">
        <v>0.178128431633678</v>
      </c>
      <c r="AR963" s="17">
        <v>0.22870750623369801</v>
      </c>
      <c r="AS963" s="17">
        <v>0.29278344751103802</v>
      </c>
      <c r="AT963" s="17">
        <v>0.34376023434330699</v>
      </c>
      <c r="AU963" s="17">
        <v>0.31425161610709901</v>
      </c>
    </row>
    <row r="964" spans="2:47" x14ac:dyDescent="0.3">
      <c r="B964" t="s">
        <v>270</v>
      </c>
      <c r="C964" s="17">
        <v>0.55709711048945398</v>
      </c>
      <c r="D964" s="17">
        <v>0.56180685537570696</v>
      </c>
      <c r="E964" s="17">
        <v>0.55162814313873598</v>
      </c>
      <c r="F964" s="17"/>
      <c r="G964" s="17">
        <v>0.37548829694874603</v>
      </c>
      <c r="H964" s="17">
        <v>0.46132016395794201</v>
      </c>
      <c r="I964" s="17">
        <v>0.47114912486767802</v>
      </c>
      <c r="J964" s="17">
        <v>0.59459104692105302</v>
      </c>
      <c r="K964" s="17">
        <v>0.64997991329807803</v>
      </c>
      <c r="L964" s="17">
        <v>0.73034968459674698</v>
      </c>
      <c r="M964" s="17"/>
      <c r="N964" s="17">
        <v>0.51147104166480195</v>
      </c>
      <c r="O964" s="17">
        <v>0.51811161732744904</v>
      </c>
      <c r="P964" s="17">
        <v>0.59444995026052805</v>
      </c>
      <c r="Q964" s="17">
        <v>0.60974182138385802</v>
      </c>
      <c r="R964" s="17"/>
      <c r="S964" s="17">
        <v>0.43161308119800601</v>
      </c>
      <c r="T964" s="17">
        <v>0.60618089211125004</v>
      </c>
      <c r="U964" s="17">
        <v>0.67773089068206105</v>
      </c>
      <c r="V964" s="17">
        <v>0.55563854824894399</v>
      </c>
      <c r="W964" s="17">
        <v>0.50986189058218501</v>
      </c>
      <c r="X964" s="17">
        <v>0.48424306226174901</v>
      </c>
      <c r="Y964" s="17">
        <v>0.64719258529045298</v>
      </c>
      <c r="Z964" s="17">
        <v>0.53190930550625204</v>
      </c>
      <c r="AA964" s="17">
        <v>0.60062945028138004</v>
      </c>
      <c r="AB964" s="17">
        <v>0.57023961581946403</v>
      </c>
      <c r="AC964" s="17"/>
      <c r="AD964" s="17">
        <v>0.66558734434714495</v>
      </c>
      <c r="AE964" s="17">
        <v>0.525704518045786</v>
      </c>
      <c r="AF964" s="17">
        <v>0.59515483925165502</v>
      </c>
      <c r="AG964" s="17">
        <v>0.46415760853221</v>
      </c>
      <c r="AH964" s="17"/>
      <c r="AI964" s="17">
        <v>0.64879870660670302</v>
      </c>
      <c r="AJ964" s="17">
        <v>0.53583634370598299</v>
      </c>
      <c r="AK964" s="17">
        <v>0.62750829238334305</v>
      </c>
      <c r="AL964" s="17"/>
      <c r="AM964" s="17">
        <v>0.46428164966552299</v>
      </c>
      <c r="AN964" s="17">
        <v>0.56784164289600803</v>
      </c>
      <c r="AO964" s="17">
        <v>0.62414190868563102</v>
      </c>
      <c r="AP964" s="17"/>
      <c r="AQ964" s="17">
        <v>0.62265083851694103</v>
      </c>
      <c r="AR964" s="17">
        <v>0.53772551196773499</v>
      </c>
      <c r="AS964" s="17">
        <v>0.53024101457467399</v>
      </c>
      <c r="AT964" s="17">
        <v>0.48469627402450399</v>
      </c>
      <c r="AU964" s="17">
        <v>0.44085859731663901</v>
      </c>
    </row>
    <row r="965" spans="2:47" x14ac:dyDescent="0.3">
      <c r="B965" t="s">
        <v>143</v>
      </c>
      <c r="C965" s="17">
        <v>-0.311567470096074</v>
      </c>
      <c r="D965" s="17">
        <v>-0.33337272075274699</v>
      </c>
      <c r="E965" s="17">
        <v>-0.28900675331860398</v>
      </c>
      <c r="F965" s="17"/>
      <c r="G965" s="17">
        <v>1.43435675597015E-2</v>
      </c>
      <c r="H965" s="17">
        <v>-8.3256256021524602E-2</v>
      </c>
      <c r="I965" s="17">
        <v>-0.19388354263652199</v>
      </c>
      <c r="J965" s="17">
        <v>-0.40667686689251198</v>
      </c>
      <c r="K965" s="17">
        <v>-0.49390483953929698</v>
      </c>
      <c r="L965" s="17">
        <v>-0.60538171273460595</v>
      </c>
      <c r="M965" s="17"/>
      <c r="N965" s="17">
        <v>-0.19293585475287001</v>
      </c>
      <c r="O965" s="17">
        <v>-0.238779070564206</v>
      </c>
      <c r="P965" s="17">
        <v>-0.40389728984349499</v>
      </c>
      <c r="Q965" s="17">
        <v>-0.42947505913217099</v>
      </c>
      <c r="R965" s="17"/>
      <c r="S965" s="17">
        <v>-8.8323842486683499E-2</v>
      </c>
      <c r="T965" s="17">
        <v>-0.387730744077735</v>
      </c>
      <c r="U965" s="17">
        <v>-0.50657401190642903</v>
      </c>
      <c r="V965" s="17">
        <v>-0.30590958468262403</v>
      </c>
      <c r="W965" s="17">
        <v>-0.20400107604427301</v>
      </c>
      <c r="X965" s="17">
        <v>-0.16921772883338601</v>
      </c>
      <c r="Y965" s="17">
        <v>-0.45345775566083102</v>
      </c>
      <c r="Z965" s="17">
        <v>-0.363655566357453</v>
      </c>
      <c r="AA965" s="17">
        <v>-0.38575380707290202</v>
      </c>
      <c r="AB965" s="17">
        <v>-0.41522362881110703</v>
      </c>
      <c r="AC965" s="17"/>
      <c r="AD965" s="17">
        <v>-0.50504240743964901</v>
      </c>
      <c r="AE965" s="17">
        <v>-0.22242720423710599</v>
      </c>
      <c r="AF965" s="17">
        <v>-0.37519862526834302</v>
      </c>
      <c r="AG965" s="17">
        <v>-0.23552998141689499</v>
      </c>
      <c r="AH965" s="17"/>
      <c r="AI965" s="17">
        <v>-0.45674136460904302</v>
      </c>
      <c r="AJ965" s="17">
        <v>-0.23190074867117499</v>
      </c>
      <c r="AK965" s="17">
        <v>-0.43160003685616599</v>
      </c>
      <c r="AL965" s="17"/>
      <c r="AM965" s="17">
        <v>-9.1688823766367902E-2</v>
      </c>
      <c r="AN965" s="17">
        <v>-0.35983845042334101</v>
      </c>
      <c r="AO965" s="17">
        <v>-0.40446476463863701</v>
      </c>
      <c r="AP965" s="17"/>
      <c r="AQ965" s="17">
        <v>-0.444522406883263</v>
      </c>
      <c r="AR965" s="17">
        <v>-0.30901800573403698</v>
      </c>
      <c r="AS965" s="17">
        <v>-0.23745756706363599</v>
      </c>
      <c r="AT965" s="17">
        <v>-0.140936039681197</v>
      </c>
      <c r="AU965" s="17">
        <v>-0.12660698120954</v>
      </c>
    </row>
    <row r="966" spans="2:47" x14ac:dyDescent="0.3">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row>
    <row r="967" spans="2:47" x14ac:dyDescent="0.3">
      <c r="B967" s="6" t="s">
        <v>403</v>
      </c>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row>
    <row r="968" spans="2:47" x14ac:dyDescent="0.3">
      <c r="B968" s="24" t="s">
        <v>79</v>
      </c>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c r="AN968" s="17"/>
      <c r="AO968" s="17"/>
      <c r="AP968" s="17"/>
      <c r="AQ968" s="17"/>
      <c r="AR968" s="17"/>
      <c r="AS968" s="17"/>
      <c r="AT968" s="17"/>
      <c r="AU968" s="17"/>
    </row>
    <row r="969" spans="2:47" x14ac:dyDescent="0.3">
      <c r="B969" t="s">
        <v>264</v>
      </c>
      <c r="C969" s="17">
        <v>0.187301287521246</v>
      </c>
      <c r="D969" s="17">
        <v>0.213237551941136</v>
      </c>
      <c r="E969" s="17">
        <v>0.16047890866699199</v>
      </c>
      <c r="F969" s="17"/>
      <c r="G969" s="17">
        <v>0.25772297313877002</v>
      </c>
      <c r="H969" s="17">
        <v>0.26218147156906801</v>
      </c>
      <c r="I969" s="17">
        <v>0.23646043933988201</v>
      </c>
      <c r="J969" s="17">
        <v>0.216452983708847</v>
      </c>
      <c r="K969" s="17">
        <v>0.104609208843206</v>
      </c>
      <c r="L969" s="17">
        <v>7.2896607425245896E-2</v>
      </c>
      <c r="M969" s="17"/>
      <c r="N969" s="17">
        <v>0.232564149792477</v>
      </c>
      <c r="O969" s="17">
        <v>0.22605620101983501</v>
      </c>
      <c r="P969" s="17">
        <v>0.15845833395710399</v>
      </c>
      <c r="Q969" s="17">
        <v>0.122687910652604</v>
      </c>
      <c r="R969" s="17"/>
      <c r="S969" s="17">
        <v>0.28231979206400198</v>
      </c>
      <c r="T969" s="17">
        <v>0.17346497419724599</v>
      </c>
      <c r="U969" s="17">
        <v>0.10692910145373601</v>
      </c>
      <c r="V969" s="17">
        <v>0.203961174916854</v>
      </c>
      <c r="W969" s="17">
        <v>0.13065041701996799</v>
      </c>
      <c r="X969" s="17">
        <v>0.22520479060700699</v>
      </c>
      <c r="Y969" s="17">
        <v>0.13646084394317501</v>
      </c>
      <c r="Z969" s="17">
        <v>0.136923478478747</v>
      </c>
      <c r="AA969" s="17">
        <v>0.162591143718643</v>
      </c>
      <c r="AB969" s="17">
        <v>0.24213927943744501</v>
      </c>
      <c r="AC969" s="17"/>
      <c r="AD969" s="17">
        <v>0.112807003887304</v>
      </c>
      <c r="AE969" s="17">
        <v>0.24135180881798299</v>
      </c>
      <c r="AF969" s="17">
        <v>0.19674179867451999</v>
      </c>
      <c r="AG969" s="17">
        <v>0.14456712165781299</v>
      </c>
      <c r="AH969" s="17"/>
      <c r="AI969" s="17">
        <v>0.12781364084149799</v>
      </c>
      <c r="AJ969" s="17">
        <v>0.24510788481006701</v>
      </c>
      <c r="AK969" s="17">
        <v>0.17273631030710601</v>
      </c>
      <c r="AL969" s="17"/>
      <c r="AM969" s="17">
        <v>0.333978271350377</v>
      </c>
      <c r="AN969" s="17">
        <v>0.14937025561247499</v>
      </c>
      <c r="AO969" s="17">
        <v>0.15272486226527801</v>
      </c>
      <c r="AP969" s="17"/>
      <c r="AQ969" s="17">
        <v>0.121064221699116</v>
      </c>
      <c r="AR969" s="17">
        <v>0.196289797793572</v>
      </c>
      <c r="AS969" s="17">
        <v>0.245066547814494</v>
      </c>
      <c r="AT969" s="17">
        <v>0.24338826353681101</v>
      </c>
      <c r="AU969" s="17">
        <v>0.26072662768577998</v>
      </c>
    </row>
    <row r="970" spans="2:47" x14ac:dyDescent="0.3">
      <c r="B970" t="s">
        <v>265</v>
      </c>
      <c r="C970" s="17">
        <v>0.26632645097528801</v>
      </c>
      <c r="D970" s="17">
        <v>0.23971732081592401</v>
      </c>
      <c r="E970" s="17">
        <v>0.29269504865864798</v>
      </c>
      <c r="F970" s="17"/>
      <c r="G970" s="17">
        <v>0.28451795009146802</v>
      </c>
      <c r="H970" s="17">
        <v>0.29398812469274499</v>
      </c>
      <c r="I970" s="17">
        <v>0.26217059563260697</v>
      </c>
      <c r="J970" s="17">
        <v>0.29361198217598</v>
      </c>
      <c r="K970" s="17">
        <v>0.27096966822843799</v>
      </c>
      <c r="L970" s="17">
        <v>0.210204776436414</v>
      </c>
      <c r="M970" s="17"/>
      <c r="N970" s="17">
        <v>0.30046167773870502</v>
      </c>
      <c r="O970" s="17">
        <v>0.28215496046576299</v>
      </c>
      <c r="P970" s="17">
        <v>0.234731411815502</v>
      </c>
      <c r="Q970" s="17">
        <v>0.24612891968081901</v>
      </c>
      <c r="R970" s="17"/>
      <c r="S970" s="17">
        <v>0.286611398015927</v>
      </c>
      <c r="T970" s="17">
        <v>0.22195359754508101</v>
      </c>
      <c r="U970" s="17">
        <v>0.34695727225579498</v>
      </c>
      <c r="V970" s="17">
        <v>0.24652509502033701</v>
      </c>
      <c r="W970" s="17">
        <v>0.32111833804740197</v>
      </c>
      <c r="X970" s="17">
        <v>0.238730837695595</v>
      </c>
      <c r="Y970" s="17">
        <v>0.26269106676373899</v>
      </c>
      <c r="Z970" s="17">
        <v>0.23608631820293399</v>
      </c>
      <c r="AA970" s="17">
        <v>0.25751765196159598</v>
      </c>
      <c r="AB970" s="17">
        <v>0.25426739943264298</v>
      </c>
      <c r="AC970" s="17"/>
      <c r="AD970" s="17">
        <v>0.20428835712556601</v>
      </c>
      <c r="AE970" s="17">
        <v>0.27355908417999603</v>
      </c>
      <c r="AF970" s="17">
        <v>0.24598732460809</v>
      </c>
      <c r="AG970" s="17">
        <v>0.27429316446692797</v>
      </c>
      <c r="AH970" s="17"/>
      <c r="AI970" s="17">
        <v>0.23293806614968299</v>
      </c>
      <c r="AJ970" s="17">
        <v>0.26964556066582701</v>
      </c>
      <c r="AK970" s="17">
        <v>0.25998945640417298</v>
      </c>
      <c r="AL970" s="17"/>
      <c r="AM970" s="17">
        <v>0.31789035123829801</v>
      </c>
      <c r="AN970" s="17">
        <v>0.26548164460273499</v>
      </c>
      <c r="AO970" s="17">
        <v>0.248617173611237</v>
      </c>
      <c r="AP970" s="17"/>
      <c r="AQ970" s="17">
        <v>0.26583367820152398</v>
      </c>
      <c r="AR970" s="17">
        <v>0.28303582707710501</v>
      </c>
      <c r="AS970" s="17">
        <v>0.23171765601946401</v>
      </c>
      <c r="AT970" s="17">
        <v>0.31962888093810399</v>
      </c>
      <c r="AU970" s="17">
        <v>0.26380026179868199</v>
      </c>
    </row>
    <row r="971" spans="2:47" x14ac:dyDescent="0.3">
      <c r="B971" t="s">
        <v>266</v>
      </c>
      <c r="C971" s="17">
        <v>0.24576537493096401</v>
      </c>
      <c r="D971" s="17">
        <v>0.26244527026281</v>
      </c>
      <c r="E971" s="17">
        <v>0.23007238865952401</v>
      </c>
      <c r="F971" s="17"/>
      <c r="G971" s="17">
        <v>0.269091962532853</v>
      </c>
      <c r="H971" s="17">
        <v>0.18161429044586799</v>
      </c>
      <c r="I971" s="17">
        <v>0.19965946309028301</v>
      </c>
      <c r="J971" s="17">
        <v>0.21297503489296099</v>
      </c>
      <c r="K971" s="17">
        <v>0.27279218388801701</v>
      </c>
      <c r="L971" s="17">
        <v>0.327761347127632</v>
      </c>
      <c r="M971" s="17"/>
      <c r="N971" s="17">
        <v>0.20665293153191999</v>
      </c>
      <c r="O971" s="17">
        <v>0.213875825426705</v>
      </c>
      <c r="P971" s="17">
        <v>0.29345079474657698</v>
      </c>
      <c r="Q971" s="17">
        <v>0.28025550666113103</v>
      </c>
      <c r="R971" s="17"/>
      <c r="S971" s="17">
        <v>0.19583053539318901</v>
      </c>
      <c r="T971" s="17">
        <v>0.24701198319457901</v>
      </c>
      <c r="U971" s="17">
        <v>0.19367360028695399</v>
      </c>
      <c r="V971" s="17">
        <v>0.29402157788480898</v>
      </c>
      <c r="W971" s="17">
        <v>0.24743074434776099</v>
      </c>
      <c r="X971" s="17">
        <v>0.28236911939397502</v>
      </c>
      <c r="Y971" s="17">
        <v>0.19845302446510099</v>
      </c>
      <c r="Z971" s="17">
        <v>0.404682403309304</v>
      </c>
      <c r="AA971" s="17">
        <v>0.29612599410871299</v>
      </c>
      <c r="AB971" s="17">
        <v>0.146192479172079</v>
      </c>
      <c r="AC971" s="17"/>
      <c r="AD971" s="17">
        <v>0.34324248070346902</v>
      </c>
      <c r="AE971" s="17">
        <v>0.196999008023023</v>
      </c>
      <c r="AF971" s="17">
        <v>0.24138740442248699</v>
      </c>
      <c r="AG971" s="17">
        <v>0.28552782144537803</v>
      </c>
      <c r="AH971" s="17"/>
      <c r="AI971" s="17">
        <v>0.33610134401387498</v>
      </c>
      <c r="AJ971" s="17">
        <v>0.20723551040179</v>
      </c>
      <c r="AK971" s="17">
        <v>0.20645846966033601</v>
      </c>
      <c r="AL971" s="17"/>
      <c r="AM971" s="17">
        <v>0.16795576463629</v>
      </c>
      <c r="AN971" s="17">
        <v>0.29035098024495098</v>
      </c>
      <c r="AO971" s="17">
        <v>0.23658836923870299</v>
      </c>
      <c r="AP971" s="17"/>
      <c r="AQ971" s="17">
        <v>0.29427759616388799</v>
      </c>
      <c r="AR971" s="17">
        <v>0.249629331291367</v>
      </c>
      <c r="AS971" s="17">
        <v>0.20861040504946701</v>
      </c>
      <c r="AT971" s="17">
        <v>0.14935380784567701</v>
      </c>
      <c r="AU971" s="17">
        <v>0.170584837330895</v>
      </c>
    </row>
    <row r="972" spans="2:47" x14ac:dyDescent="0.3">
      <c r="B972" t="s">
        <v>267</v>
      </c>
      <c r="C972" s="17">
        <v>0.13923710811413401</v>
      </c>
      <c r="D972" s="17">
        <v>0.13441125623460701</v>
      </c>
      <c r="E972" s="17">
        <v>0.144203568138209</v>
      </c>
      <c r="F972" s="17"/>
      <c r="G972" s="17">
        <v>7.4473023422472306E-2</v>
      </c>
      <c r="H972" s="17">
        <v>8.1332279978426E-2</v>
      </c>
      <c r="I972" s="17">
        <v>0.13127672850073099</v>
      </c>
      <c r="J972" s="17">
        <v>0.13726554309257</v>
      </c>
      <c r="K972" s="17">
        <v>0.16001907479896399</v>
      </c>
      <c r="L972" s="17">
        <v>0.22255661430635101</v>
      </c>
      <c r="M972" s="17"/>
      <c r="N972" s="17">
        <v>0.119278702878442</v>
      </c>
      <c r="O972" s="17">
        <v>0.14599822607766899</v>
      </c>
      <c r="P972" s="17">
        <v>0.14045362058007199</v>
      </c>
      <c r="Q972" s="17">
        <v>0.15547483427886399</v>
      </c>
      <c r="R972" s="17"/>
      <c r="S972" s="17">
        <v>8.5807180148515599E-2</v>
      </c>
      <c r="T972" s="17">
        <v>0.18648823791703401</v>
      </c>
      <c r="U972" s="17">
        <v>0.17290600299881401</v>
      </c>
      <c r="V972" s="17">
        <v>9.90801017407517E-2</v>
      </c>
      <c r="W972" s="17">
        <v>0.120802468234641</v>
      </c>
      <c r="X972" s="17">
        <v>0.127268583168892</v>
      </c>
      <c r="Y972" s="17">
        <v>0.179990117135266</v>
      </c>
      <c r="Z972" s="17">
        <v>8.7813392513018701E-2</v>
      </c>
      <c r="AA972" s="17">
        <v>0.15067963124324599</v>
      </c>
      <c r="AB972" s="17">
        <v>0.18408405721184501</v>
      </c>
      <c r="AC972" s="17"/>
      <c r="AD972" s="17">
        <v>0.16740786868631399</v>
      </c>
      <c r="AE972" s="17">
        <v>0.117164597425907</v>
      </c>
      <c r="AF972" s="17">
        <v>0.18491067825232399</v>
      </c>
      <c r="AG972" s="17">
        <v>0.138240591797437</v>
      </c>
      <c r="AH972" s="17"/>
      <c r="AI972" s="17">
        <v>0.14580633832694401</v>
      </c>
      <c r="AJ972" s="17">
        <v>0.114682843660991</v>
      </c>
      <c r="AK972" s="17">
        <v>0.19147079888429799</v>
      </c>
      <c r="AL972" s="17"/>
      <c r="AM972" s="17">
        <v>9.83391787517649E-2</v>
      </c>
      <c r="AN972" s="17">
        <v>0.15126885214781399</v>
      </c>
      <c r="AO972" s="17">
        <v>0.148397849434625</v>
      </c>
      <c r="AP972" s="17"/>
      <c r="AQ972" s="17">
        <v>0.14621480937133399</v>
      </c>
      <c r="AR972" s="17">
        <v>0.12997919182013101</v>
      </c>
      <c r="AS972" s="17">
        <v>0.160104091728998</v>
      </c>
      <c r="AT972" s="17">
        <v>9.0302026021495493E-2</v>
      </c>
      <c r="AU972" s="17">
        <v>0.26227660136046099</v>
      </c>
    </row>
    <row r="973" spans="2:47" x14ac:dyDescent="0.3">
      <c r="B973" t="s">
        <v>268</v>
      </c>
      <c r="C973" s="17">
        <v>0.123334208353143</v>
      </c>
      <c r="D973" s="17">
        <v>0.11721594080228701</v>
      </c>
      <c r="E973" s="17">
        <v>0.129522976099363</v>
      </c>
      <c r="F973" s="17"/>
      <c r="G973" s="17">
        <v>9.6380392096465095E-2</v>
      </c>
      <c r="H973" s="17">
        <v>0.13764118195591901</v>
      </c>
      <c r="I973" s="17">
        <v>0.14595833365965499</v>
      </c>
      <c r="J973" s="17">
        <v>6.7715439617712703E-2</v>
      </c>
      <c r="K973" s="17">
        <v>0.14662987336386099</v>
      </c>
      <c r="L973" s="17">
        <v>0.14064987497657999</v>
      </c>
      <c r="M973" s="17"/>
      <c r="N973" s="17">
        <v>0.113638692813208</v>
      </c>
      <c r="O973" s="17">
        <v>8.2096520608900603E-2</v>
      </c>
      <c r="P973" s="17">
        <v>0.148554236846027</v>
      </c>
      <c r="Q973" s="17">
        <v>0.14538639663377001</v>
      </c>
      <c r="R973" s="17"/>
      <c r="S973" s="17">
        <v>0.124649780550287</v>
      </c>
      <c r="T973" s="17">
        <v>0.122979373506291</v>
      </c>
      <c r="U973" s="17">
        <v>0.136271405137909</v>
      </c>
      <c r="V973" s="17">
        <v>0.136967961461892</v>
      </c>
      <c r="W973" s="17">
        <v>0.14067184617726899</v>
      </c>
      <c r="X973" s="17">
        <v>9.0692925104924493E-2</v>
      </c>
      <c r="Y973" s="17">
        <v>0.192788121497489</v>
      </c>
      <c r="Z973" s="17">
        <v>9.5523161808551804E-2</v>
      </c>
      <c r="AA973" s="17">
        <v>9.4138100490172794E-2</v>
      </c>
      <c r="AB973" s="17">
        <v>8.5899815853280395E-2</v>
      </c>
      <c r="AC973" s="17"/>
      <c r="AD973" s="17">
        <v>0.15130065456949299</v>
      </c>
      <c r="AE973" s="17">
        <v>0.13727977524531701</v>
      </c>
      <c r="AF973" s="17">
        <v>0.118016827751337</v>
      </c>
      <c r="AG973" s="17">
        <v>6.4151394965663397E-2</v>
      </c>
      <c r="AH973" s="17"/>
      <c r="AI973" s="17">
        <v>0.14677604189096499</v>
      </c>
      <c r="AJ973" s="17">
        <v>0.13418583423095601</v>
      </c>
      <c r="AK973" s="17">
        <v>0.152067480454982</v>
      </c>
      <c r="AL973" s="17"/>
      <c r="AM973" s="17">
        <v>5.7101839957779697E-2</v>
      </c>
      <c r="AN973" s="17">
        <v>0.111018247401897</v>
      </c>
      <c r="AO973" s="17">
        <v>0.19184559324223699</v>
      </c>
      <c r="AP973" s="17"/>
      <c r="AQ973" s="17">
        <v>0.13005578423157199</v>
      </c>
      <c r="AR973" s="17">
        <v>0.104255675262505</v>
      </c>
      <c r="AS973" s="17">
        <v>0.130946691686946</v>
      </c>
      <c r="AT973" s="17">
        <v>0.145802712118452</v>
      </c>
      <c r="AU973" s="17">
        <v>4.2611671824182698E-2</v>
      </c>
    </row>
    <row r="974" spans="2:47" x14ac:dyDescent="0.3">
      <c r="B974" t="s">
        <v>94</v>
      </c>
      <c r="C974" s="17">
        <v>3.8035570105224799E-2</v>
      </c>
      <c r="D974" s="17">
        <v>3.2972659943237198E-2</v>
      </c>
      <c r="E974" s="17">
        <v>4.3027109777264802E-2</v>
      </c>
      <c r="F974" s="17"/>
      <c r="G974" s="17">
        <v>1.7813698717971099E-2</v>
      </c>
      <c r="H974" s="17">
        <v>4.3242651357974199E-2</v>
      </c>
      <c r="I974" s="17">
        <v>2.4474439776842199E-2</v>
      </c>
      <c r="J974" s="17">
        <v>7.1979016511929797E-2</v>
      </c>
      <c r="K974" s="17">
        <v>4.4979990877514003E-2</v>
      </c>
      <c r="L974" s="17">
        <v>2.5930779727776899E-2</v>
      </c>
      <c r="M974" s="17"/>
      <c r="N974" s="17">
        <v>2.7403845245247201E-2</v>
      </c>
      <c r="O974" s="17">
        <v>4.98182664011282E-2</v>
      </c>
      <c r="P974" s="17">
        <v>2.43516020547178E-2</v>
      </c>
      <c r="Q974" s="17">
        <v>5.0066432092811898E-2</v>
      </c>
      <c r="R974" s="17"/>
      <c r="S974" s="17">
        <v>2.4781313828078501E-2</v>
      </c>
      <c r="T974" s="17">
        <v>4.8101833639769102E-2</v>
      </c>
      <c r="U974" s="17">
        <v>4.3262617866792599E-2</v>
      </c>
      <c r="V974" s="17">
        <v>1.94440889753579E-2</v>
      </c>
      <c r="W974" s="17">
        <v>3.9326186172958598E-2</v>
      </c>
      <c r="X974" s="17">
        <v>3.5733744029606801E-2</v>
      </c>
      <c r="Y974" s="17">
        <v>2.9616826195230098E-2</v>
      </c>
      <c r="Z974" s="17">
        <v>3.8971245687444901E-2</v>
      </c>
      <c r="AA974" s="17">
        <v>3.89474784776285E-2</v>
      </c>
      <c r="AB974" s="17">
        <v>8.74169688927081E-2</v>
      </c>
      <c r="AC974" s="17"/>
      <c r="AD974" s="17">
        <v>2.0953635027855001E-2</v>
      </c>
      <c r="AE974" s="17">
        <v>3.3645726307773703E-2</v>
      </c>
      <c r="AF974" s="17">
        <v>1.2955966291242E-2</v>
      </c>
      <c r="AG974" s="17">
        <v>9.3219905666779998E-2</v>
      </c>
      <c r="AH974" s="17"/>
      <c r="AI974" s="17">
        <v>1.05645687770357E-2</v>
      </c>
      <c r="AJ974" s="17">
        <v>2.91423662303699E-2</v>
      </c>
      <c r="AK974" s="17">
        <v>1.7277484289104798E-2</v>
      </c>
      <c r="AL974" s="17"/>
      <c r="AM974" s="17">
        <v>2.4734594065490001E-2</v>
      </c>
      <c r="AN974" s="17">
        <v>3.2510019990128897E-2</v>
      </c>
      <c r="AO974" s="17">
        <v>2.18261522079191E-2</v>
      </c>
      <c r="AP974" s="17"/>
      <c r="AQ974" s="17">
        <v>4.25539103325661E-2</v>
      </c>
      <c r="AR974" s="17">
        <v>3.6810176755319397E-2</v>
      </c>
      <c r="AS974" s="17">
        <v>2.3554607700631999E-2</v>
      </c>
      <c r="AT974" s="17">
        <v>5.1524309539460397E-2</v>
      </c>
      <c r="AU974" s="17">
        <v>0</v>
      </c>
    </row>
    <row r="975" spans="2:47" x14ac:dyDescent="0.3">
      <c r="B975" t="s">
        <v>269</v>
      </c>
      <c r="C975" s="17">
        <v>0.45362773849653398</v>
      </c>
      <c r="D975" s="17">
        <v>0.45295487275705998</v>
      </c>
      <c r="E975" s="17">
        <v>0.45317395732563998</v>
      </c>
      <c r="F975" s="17"/>
      <c r="G975" s="17">
        <v>0.54224092323023898</v>
      </c>
      <c r="H975" s="17">
        <v>0.55616959626181395</v>
      </c>
      <c r="I975" s="17">
        <v>0.49863103497248901</v>
      </c>
      <c r="J975" s="17">
        <v>0.51006496588482697</v>
      </c>
      <c r="K975" s="17">
        <v>0.375578877071644</v>
      </c>
      <c r="L975" s="17">
        <v>0.28310138386166001</v>
      </c>
      <c r="M975" s="17"/>
      <c r="N975" s="17">
        <v>0.53302582753118199</v>
      </c>
      <c r="O975" s="17">
        <v>0.50821116148559797</v>
      </c>
      <c r="P975" s="17">
        <v>0.39318974577260601</v>
      </c>
      <c r="Q975" s="17">
        <v>0.368816830333422</v>
      </c>
      <c r="R975" s="17"/>
      <c r="S975" s="17">
        <v>0.56893119007992998</v>
      </c>
      <c r="T975" s="17">
        <v>0.39541857174232697</v>
      </c>
      <c r="U975" s="17">
        <v>0.453886373709531</v>
      </c>
      <c r="V975" s="17">
        <v>0.45048626993718999</v>
      </c>
      <c r="W975" s="17">
        <v>0.45176875506737002</v>
      </c>
      <c r="X975" s="17">
        <v>0.46393562830260199</v>
      </c>
      <c r="Y975" s="17">
        <v>0.39915191070691403</v>
      </c>
      <c r="Z975" s="17">
        <v>0.37300979668168099</v>
      </c>
      <c r="AA975" s="17">
        <v>0.42010879568023901</v>
      </c>
      <c r="AB975" s="17">
        <v>0.49640667887008799</v>
      </c>
      <c r="AC975" s="17"/>
      <c r="AD975" s="17">
        <v>0.317095361012869</v>
      </c>
      <c r="AE975" s="17">
        <v>0.51491089299797899</v>
      </c>
      <c r="AF975" s="17">
        <v>0.44272912328260999</v>
      </c>
      <c r="AG975" s="17">
        <v>0.41886028612474202</v>
      </c>
      <c r="AH975" s="17"/>
      <c r="AI975" s="17">
        <v>0.36075170699118098</v>
      </c>
      <c r="AJ975" s="17">
        <v>0.51475344547589397</v>
      </c>
      <c r="AK975" s="17">
        <v>0.43272576671127899</v>
      </c>
      <c r="AL975" s="17"/>
      <c r="AM975" s="17">
        <v>0.65186862258867495</v>
      </c>
      <c r="AN975" s="17">
        <v>0.41485190021521001</v>
      </c>
      <c r="AO975" s="17">
        <v>0.40134203587651501</v>
      </c>
      <c r="AP975" s="17"/>
      <c r="AQ975" s="17">
        <v>0.38689789990064</v>
      </c>
      <c r="AR975" s="17">
        <v>0.47932562487067698</v>
      </c>
      <c r="AS975" s="17">
        <v>0.47678420383395798</v>
      </c>
      <c r="AT975" s="17">
        <v>0.56301714447491602</v>
      </c>
      <c r="AU975" s="17">
        <v>0.52452688948446202</v>
      </c>
    </row>
    <row r="976" spans="2:47" x14ac:dyDescent="0.3">
      <c r="B976" t="s">
        <v>270</v>
      </c>
      <c r="C976" s="17">
        <v>0.26257131646727699</v>
      </c>
      <c r="D976" s="17">
        <v>0.25162719703689401</v>
      </c>
      <c r="E976" s="17">
        <v>0.27372654423757198</v>
      </c>
      <c r="F976" s="17"/>
      <c r="G976" s="17">
        <v>0.17085341551893701</v>
      </c>
      <c r="H976" s="17">
        <v>0.218973461934345</v>
      </c>
      <c r="I976" s="17">
        <v>0.27723506216038601</v>
      </c>
      <c r="J976" s="17">
        <v>0.20498098271028201</v>
      </c>
      <c r="K976" s="17">
        <v>0.30664894816282501</v>
      </c>
      <c r="L976" s="17">
        <v>0.36320648928293098</v>
      </c>
      <c r="M976" s="17"/>
      <c r="N976" s="17">
        <v>0.23291739569164999</v>
      </c>
      <c r="O976" s="17">
        <v>0.22809474668656901</v>
      </c>
      <c r="P976" s="17">
        <v>0.28900785742609902</v>
      </c>
      <c r="Q976" s="17">
        <v>0.300861230912635</v>
      </c>
      <c r="R976" s="17"/>
      <c r="S976" s="17">
        <v>0.21045696069880299</v>
      </c>
      <c r="T976" s="17">
        <v>0.30946761142332502</v>
      </c>
      <c r="U976" s="17">
        <v>0.30917740813672301</v>
      </c>
      <c r="V976" s="17">
        <v>0.23604806320264299</v>
      </c>
      <c r="W976" s="17">
        <v>0.26147431441190999</v>
      </c>
      <c r="X976" s="17">
        <v>0.217961508273816</v>
      </c>
      <c r="Y976" s="17">
        <v>0.372778238632755</v>
      </c>
      <c r="Z976" s="17">
        <v>0.18333655432157001</v>
      </c>
      <c r="AA976" s="17">
        <v>0.244817731733419</v>
      </c>
      <c r="AB976" s="17">
        <v>0.269983873065125</v>
      </c>
      <c r="AC976" s="17"/>
      <c r="AD976" s="17">
        <v>0.31870852325580701</v>
      </c>
      <c r="AE976" s="17">
        <v>0.254444372671224</v>
      </c>
      <c r="AF976" s="17">
        <v>0.30292750600366097</v>
      </c>
      <c r="AG976" s="17">
        <v>0.2023919867631</v>
      </c>
      <c r="AH976" s="17"/>
      <c r="AI976" s="17">
        <v>0.292582380217909</v>
      </c>
      <c r="AJ976" s="17">
        <v>0.248868677891946</v>
      </c>
      <c r="AK976" s="17">
        <v>0.34353827933927999</v>
      </c>
      <c r="AL976" s="17"/>
      <c r="AM976" s="17">
        <v>0.15544101870954499</v>
      </c>
      <c r="AN976" s="17">
        <v>0.26228709954971002</v>
      </c>
      <c r="AO976" s="17">
        <v>0.34024344267686202</v>
      </c>
      <c r="AP976" s="17"/>
      <c r="AQ976" s="17">
        <v>0.27627059360290601</v>
      </c>
      <c r="AR976" s="17">
        <v>0.23423486708263599</v>
      </c>
      <c r="AS976" s="17">
        <v>0.29105078341594298</v>
      </c>
      <c r="AT976" s="17">
        <v>0.23610473813994701</v>
      </c>
      <c r="AU976" s="17">
        <v>0.30488827318464401</v>
      </c>
    </row>
    <row r="977" spans="2:47" x14ac:dyDescent="0.3">
      <c r="B977" t="s">
        <v>143</v>
      </c>
      <c r="C977" s="17">
        <v>0.19105642202925699</v>
      </c>
      <c r="D977" s="17">
        <v>0.20132767572016599</v>
      </c>
      <c r="E977" s="17">
        <v>0.179447413088068</v>
      </c>
      <c r="F977" s="17"/>
      <c r="G977" s="17">
        <v>0.37138750771130102</v>
      </c>
      <c r="H977" s="17">
        <v>0.33719613432746898</v>
      </c>
      <c r="I977" s="17">
        <v>0.22139597281210299</v>
      </c>
      <c r="J977" s="17">
        <v>0.30508398317454499</v>
      </c>
      <c r="K977" s="17">
        <v>6.8929928908818897E-2</v>
      </c>
      <c r="L977" s="17">
        <v>-8.0105105421271305E-2</v>
      </c>
      <c r="M977" s="17"/>
      <c r="N977" s="17">
        <v>0.30010843183953301</v>
      </c>
      <c r="O977" s="17">
        <v>0.28011641479902799</v>
      </c>
      <c r="P977" s="17">
        <v>0.104181888346508</v>
      </c>
      <c r="Q977" s="17">
        <v>6.7955599420787702E-2</v>
      </c>
      <c r="R977" s="17"/>
      <c r="S977" s="17">
        <v>0.358474229381127</v>
      </c>
      <c r="T977" s="17">
        <v>8.5950960319002706E-2</v>
      </c>
      <c r="U977" s="17">
        <v>0.14470896557280799</v>
      </c>
      <c r="V977" s="17">
        <v>0.214438206734547</v>
      </c>
      <c r="W977" s="17">
        <v>0.19029444065546</v>
      </c>
      <c r="X977" s="17">
        <v>0.24597412002878599</v>
      </c>
      <c r="Y977" s="17">
        <v>2.6373672074158999E-2</v>
      </c>
      <c r="Z977" s="17">
        <v>0.18967324236010999</v>
      </c>
      <c r="AA977" s="17">
        <v>0.17529106394682001</v>
      </c>
      <c r="AB977" s="17">
        <v>0.22642280580496299</v>
      </c>
      <c r="AC977" s="17"/>
      <c r="AD977" s="17">
        <v>-1.61316224293784E-3</v>
      </c>
      <c r="AE977" s="17">
        <v>0.26046652032675499</v>
      </c>
      <c r="AF977" s="17">
        <v>0.13980161727894899</v>
      </c>
      <c r="AG977" s="17">
        <v>0.216468299361642</v>
      </c>
      <c r="AH977" s="17"/>
      <c r="AI977" s="17">
        <v>6.8169326773272199E-2</v>
      </c>
      <c r="AJ977" s="17">
        <v>0.26588476758394802</v>
      </c>
      <c r="AK977" s="17">
        <v>8.9187487371998497E-2</v>
      </c>
      <c r="AL977" s="17"/>
      <c r="AM977" s="17">
        <v>0.49642760387913099</v>
      </c>
      <c r="AN977" s="17">
        <v>0.15256480066549899</v>
      </c>
      <c r="AO977" s="17">
        <v>6.10985931996533E-2</v>
      </c>
      <c r="AP977" s="17"/>
      <c r="AQ977" s="17">
        <v>0.110627306297734</v>
      </c>
      <c r="AR977" s="17">
        <v>0.24509075778803999</v>
      </c>
      <c r="AS977" s="17">
        <v>0.18573342041801499</v>
      </c>
      <c r="AT977" s="17">
        <v>0.32691240633496799</v>
      </c>
      <c r="AU977" s="17">
        <v>0.21963861629981801</v>
      </c>
    </row>
    <row r="978" spans="2:47" x14ac:dyDescent="0.3">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row>
    <row r="979" spans="2:47" x14ac:dyDescent="0.3">
      <c r="B979" s="6" t="s">
        <v>404</v>
      </c>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row>
    <row r="980" spans="2:47" x14ac:dyDescent="0.3">
      <c r="B980" s="24" t="s">
        <v>79</v>
      </c>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row>
    <row r="981" spans="2:47" x14ac:dyDescent="0.3">
      <c r="B981" t="s">
        <v>264</v>
      </c>
      <c r="C981" s="17">
        <v>6.1820472789270303E-2</v>
      </c>
      <c r="D981" s="17">
        <v>5.0030353242282201E-2</v>
      </c>
      <c r="E981" s="17">
        <v>7.3390188292182607E-2</v>
      </c>
      <c r="F981" s="17"/>
      <c r="G981" s="17">
        <v>9.6628693337531602E-2</v>
      </c>
      <c r="H981" s="17">
        <v>6.7284728601572405E-2</v>
      </c>
      <c r="I981" s="17">
        <v>0.106353122008778</v>
      </c>
      <c r="J981" s="17">
        <v>5.4520287673897903E-2</v>
      </c>
      <c r="K981" s="17">
        <v>2.4855781083402698E-2</v>
      </c>
      <c r="L981" s="17">
        <v>2.9312003128341899E-2</v>
      </c>
      <c r="M981" s="17"/>
      <c r="N981" s="17">
        <v>7.8722253393873495E-2</v>
      </c>
      <c r="O981" s="17">
        <v>4.85741734255506E-2</v>
      </c>
      <c r="P981" s="17">
        <v>8.0032842005797494E-2</v>
      </c>
      <c r="Q981" s="17">
        <v>3.8653064044323802E-2</v>
      </c>
      <c r="R981" s="17"/>
      <c r="S981" s="17">
        <v>9.3691234329545098E-2</v>
      </c>
      <c r="T981" s="17">
        <v>7.4016153632095905E-2</v>
      </c>
      <c r="U981" s="17">
        <v>1.3157197170279E-2</v>
      </c>
      <c r="V981" s="17">
        <v>4.9846714738720398E-2</v>
      </c>
      <c r="W981" s="17">
        <v>8.0186447461166793E-2</v>
      </c>
      <c r="X981" s="17">
        <v>7.9866177734522495E-2</v>
      </c>
      <c r="Y981" s="17">
        <v>3.06545513236764E-2</v>
      </c>
      <c r="Z981" s="17">
        <v>1.96040311054657E-2</v>
      </c>
      <c r="AA981" s="17">
        <v>8.2825551945433895E-2</v>
      </c>
      <c r="AB981" s="17">
        <v>1.9116639712112998E-2</v>
      </c>
      <c r="AC981" s="17"/>
      <c r="AD981" s="17">
        <v>2.03361845384002E-2</v>
      </c>
      <c r="AE981" s="17">
        <v>8.2947280247984395E-2</v>
      </c>
      <c r="AF981" s="17">
        <v>4.65085934198773E-2</v>
      </c>
      <c r="AG981" s="17">
        <v>3.40476568703438E-2</v>
      </c>
      <c r="AH981" s="17"/>
      <c r="AI981" s="17">
        <v>2.6899764520552202E-2</v>
      </c>
      <c r="AJ981" s="17">
        <v>7.2544047850045104E-2</v>
      </c>
      <c r="AK981" s="17">
        <v>6.1970844411222997E-2</v>
      </c>
      <c r="AL981" s="17"/>
      <c r="AM981" s="17">
        <v>5.9146948182960103E-2</v>
      </c>
      <c r="AN981" s="17">
        <v>6.5689924100194294E-2</v>
      </c>
      <c r="AO981" s="17">
        <v>6.2649486889485101E-2</v>
      </c>
      <c r="AP981" s="17"/>
      <c r="AQ981" s="17">
        <v>4.5903048852362599E-2</v>
      </c>
      <c r="AR981" s="17">
        <v>3.67471360761953E-2</v>
      </c>
      <c r="AS981" s="17">
        <v>9.2015211384201406E-2</v>
      </c>
      <c r="AT981" s="17">
        <v>5.6497530698258303E-2</v>
      </c>
      <c r="AU981" s="17">
        <v>0.187400317629978</v>
      </c>
    </row>
    <row r="982" spans="2:47" x14ac:dyDescent="0.3">
      <c r="B982" t="s">
        <v>265</v>
      </c>
      <c r="C982" s="17">
        <v>0.121306058146554</v>
      </c>
      <c r="D982" s="17">
        <v>0.12357416209713799</v>
      </c>
      <c r="E982" s="17">
        <v>0.11935020732783599</v>
      </c>
      <c r="F982" s="17"/>
      <c r="G982" s="17">
        <v>0.211148816495321</v>
      </c>
      <c r="H982" s="17">
        <v>0.18006774422014499</v>
      </c>
      <c r="I982" s="17">
        <v>0.16139401479903701</v>
      </c>
      <c r="J982" s="17">
        <v>0.10494711199097199</v>
      </c>
      <c r="K982" s="17">
        <v>5.6831426611265799E-2</v>
      </c>
      <c r="L982" s="17">
        <v>3.9065353497655601E-2</v>
      </c>
      <c r="M982" s="17"/>
      <c r="N982" s="17">
        <v>0.15579943947268701</v>
      </c>
      <c r="O982" s="17">
        <v>0.123066927364337</v>
      </c>
      <c r="P982" s="17">
        <v>0.107426799727742</v>
      </c>
      <c r="Q982" s="17">
        <v>9.2309570435270605E-2</v>
      </c>
      <c r="R982" s="17"/>
      <c r="S982" s="17">
        <v>0.15400164124451801</v>
      </c>
      <c r="T982" s="17">
        <v>6.6890384285122798E-2</v>
      </c>
      <c r="U982" s="17">
        <v>0.14321133626670601</v>
      </c>
      <c r="V982" s="17">
        <v>0.111088903941611</v>
      </c>
      <c r="W982" s="17">
        <v>0.20858212616838601</v>
      </c>
      <c r="X982" s="17">
        <v>0.15151398158409499</v>
      </c>
      <c r="Y982" s="17">
        <v>0.11079508942459899</v>
      </c>
      <c r="Z982" s="17">
        <v>0.14084379631207899</v>
      </c>
      <c r="AA982" s="17">
        <v>0.100579218977853</v>
      </c>
      <c r="AB982" s="17">
        <v>2.3946481264576099E-2</v>
      </c>
      <c r="AC982" s="17"/>
      <c r="AD982" s="17">
        <v>6.09812807300361E-2</v>
      </c>
      <c r="AE982" s="17">
        <v>0.14023334258709</v>
      </c>
      <c r="AF982" s="17">
        <v>0.16038383513024601</v>
      </c>
      <c r="AG982" s="17">
        <v>0.135972213691995</v>
      </c>
      <c r="AH982" s="17"/>
      <c r="AI982" s="17">
        <v>9.5705129306110095E-2</v>
      </c>
      <c r="AJ982" s="17">
        <v>0.14045019870759701</v>
      </c>
      <c r="AK982" s="17">
        <v>0.119771776300998</v>
      </c>
      <c r="AL982" s="17"/>
      <c r="AM982" s="17">
        <v>0.13268394638080699</v>
      </c>
      <c r="AN982" s="17">
        <v>0.13177137525688301</v>
      </c>
      <c r="AO982" s="17">
        <v>0.108210738281486</v>
      </c>
      <c r="AP982" s="17"/>
      <c r="AQ982" s="17">
        <v>8.9170815843766807E-2</v>
      </c>
      <c r="AR982" s="17">
        <v>0.15005911550713999</v>
      </c>
      <c r="AS982" s="17">
        <v>0.138483274572448</v>
      </c>
      <c r="AT982" s="17">
        <v>0.12579663934257301</v>
      </c>
      <c r="AU982" s="17">
        <v>0.24520768701877699</v>
      </c>
    </row>
    <row r="983" spans="2:47" x14ac:dyDescent="0.3">
      <c r="B983" t="s">
        <v>266</v>
      </c>
      <c r="C983" s="17">
        <v>0.135093534554277</v>
      </c>
      <c r="D983" s="17">
        <v>0.16183381364521299</v>
      </c>
      <c r="E983" s="17">
        <v>0.109410887965738</v>
      </c>
      <c r="F983" s="17"/>
      <c r="G983" s="17">
        <v>0.175140201775946</v>
      </c>
      <c r="H983" s="17">
        <v>0.21437071994257501</v>
      </c>
      <c r="I983" s="17">
        <v>0.18948357151239101</v>
      </c>
      <c r="J983" s="17">
        <v>0.134091296012951</v>
      </c>
      <c r="K983" s="17">
        <v>7.5293181568204498E-2</v>
      </c>
      <c r="L983" s="17">
        <v>4.1935384813925801E-2</v>
      </c>
      <c r="M983" s="17"/>
      <c r="N983" s="17">
        <v>0.14717811584621901</v>
      </c>
      <c r="O983" s="17">
        <v>0.124223897937618</v>
      </c>
      <c r="P983" s="17">
        <v>0.13196936123075001</v>
      </c>
      <c r="Q983" s="17">
        <v>0.13879775205609701</v>
      </c>
      <c r="R983" s="17"/>
      <c r="S983" s="17">
        <v>0.20835693415513201</v>
      </c>
      <c r="T983" s="17">
        <v>0.10235502335773</v>
      </c>
      <c r="U983" s="17">
        <v>6.8743489394040694E-2</v>
      </c>
      <c r="V983" s="17">
        <v>0.14806264837578301</v>
      </c>
      <c r="W983" s="17">
        <v>7.9930573863864998E-2</v>
      </c>
      <c r="X983" s="17">
        <v>0.14064650857758801</v>
      </c>
      <c r="Y983" s="17">
        <v>0.106397290768211</v>
      </c>
      <c r="Z983" s="17">
        <v>0.22217432687209801</v>
      </c>
      <c r="AA983" s="17">
        <v>0.150197118890048</v>
      </c>
      <c r="AB983" s="17">
        <v>0.106541529011192</v>
      </c>
      <c r="AC983" s="17"/>
      <c r="AD983" s="17">
        <v>9.8688053207343807E-2</v>
      </c>
      <c r="AE983" s="17">
        <v>0.14867936145843899</v>
      </c>
      <c r="AF983" s="17">
        <v>0.119430469637525</v>
      </c>
      <c r="AG983" s="17">
        <v>0.18428766944143399</v>
      </c>
      <c r="AH983" s="17"/>
      <c r="AI983" s="17">
        <v>9.2169019469846306E-2</v>
      </c>
      <c r="AJ983" s="17">
        <v>0.18075155175500501</v>
      </c>
      <c r="AK983" s="17">
        <v>7.2853848775312494E-2</v>
      </c>
      <c r="AL983" s="17"/>
      <c r="AM983" s="17">
        <v>0.157837847031052</v>
      </c>
      <c r="AN983" s="17">
        <v>0.132208752774477</v>
      </c>
      <c r="AO983" s="17">
        <v>0.13182340943245199</v>
      </c>
      <c r="AP983" s="17"/>
      <c r="AQ983" s="17">
        <v>0.109498266496121</v>
      </c>
      <c r="AR983" s="17">
        <v>0.13846345967380899</v>
      </c>
      <c r="AS983" s="17">
        <v>0.11856564583496</v>
      </c>
      <c r="AT983" s="17">
        <v>0.219910333525598</v>
      </c>
      <c r="AU983" s="17">
        <v>0.13557870617565199</v>
      </c>
    </row>
    <row r="984" spans="2:47" x14ac:dyDescent="0.3">
      <c r="B984" t="s">
        <v>267</v>
      </c>
      <c r="C984" s="17">
        <v>0.25663481822414203</v>
      </c>
      <c r="D984" s="17">
        <v>0.23627290640128201</v>
      </c>
      <c r="E984" s="17">
        <v>0.27691971150913602</v>
      </c>
      <c r="F984" s="17"/>
      <c r="G984" s="17">
        <v>0.245942760140832</v>
      </c>
      <c r="H984" s="17">
        <v>0.18405489560648899</v>
      </c>
      <c r="I984" s="17">
        <v>0.21186162889452401</v>
      </c>
      <c r="J984" s="17">
        <v>0.26339652624485999</v>
      </c>
      <c r="K984" s="17">
        <v>0.25319312022782697</v>
      </c>
      <c r="L984" s="17">
        <v>0.355160690893426</v>
      </c>
      <c r="M984" s="17"/>
      <c r="N984" s="17">
        <v>0.28172607705292202</v>
      </c>
      <c r="O984" s="17">
        <v>0.26725366534978401</v>
      </c>
      <c r="P984" s="17">
        <v>0.24760883664001401</v>
      </c>
      <c r="Q984" s="17">
        <v>0.23156821783690801</v>
      </c>
      <c r="R984" s="17"/>
      <c r="S984" s="17">
        <v>0.201376440633797</v>
      </c>
      <c r="T984" s="17">
        <v>0.30319074408941799</v>
      </c>
      <c r="U984" s="17">
        <v>0.216511672059194</v>
      </c>
      <c r="V984" s="17">
        <v>0.257582510301131</v>
      </c>
      <c r="W984" s="17">
        <v>0.28861818293331298</v>
      </c>
      <c r="X984" s="17">
        <v>0.25276852444511999</v>
      </c>
      <c r="Y984" s="17">
        <v>0.26599424273709599</v>
      </c>
      <c r="Z984" s="17">
        <v>0.23754528493274801</v>
      </c>
      <c r="AA984" s="17">
        <v>0.260273931791697</v>
      </c>
      <c r="AB984" s="17">
        <v>0.307753551001198</v>
      </c>
      <c r="AC984" s="17"/>
      <c r="AD984" s="17">
        <v>0.30861904532822698</v>
      </c>
      <c r="AE984" s="17">
        <v>0.244715931488588</v>
      </c>
      <c r="AF984" s="17">
        <v>0.19055290921747001</v>
      </c>
      <c r="AG984" s="17">
        <v>0.25617499947337702</v>
      </c>
      <c r="AH984" s="17"/>
      <c r="AI984" s="17">
        <v>0.30592430994460501</v>
      </c>
      <c r="AJ984" s="17">
        <v>0.24077830067828601</v>
      </c>
      <c r="AK984" s="17">
        <v>0.25543863274494799</v>
      </c>
      <c r="AL984" s="17"/>
      <c r="AM984" s="17">
        <v>0.28506569605176701</v>
      </c>
      <c r="AN984" s="17">
        <v>0.24551112320933699</v>
      </c>
      <c r="AO984" s="17">
        <v>0.26014937180059</v>
      </c>
      <c r="AP984" s="17"/>
      <c r="AQ984" s="17">
        <v>0.25349518843313901</v>
      </c>
      <c r="AR984" s="17">
        <v>0.26429466158412701</v>
      </c>
      <c r="AS984" s="17">
        <v>0.24904987288421199</v>
      </c>
      <c r="AT984" s="17">
        <v>0.22634820535705</v>
      </c>
      <c r="AU984" s="17">
        <v>0.22680235423612899</v>
      </c>
    </row>
    <row r="985" spans="2:47" x14ac:dyDescent="0.3">
      <c r="B985" t="s">
        <v>268</v>
      </c>
      <c r="C985" s="17">
        <v>0.39382163214919302</v>
      </c>
      <c r="D985" s="17">
        <v>0.40905492488936401</v>
      </c>
      <c r="E985" s="17">
        <v>0.37780684676913001</v>
      </c>
      <c r="F985" s="17"/>
      <c r="G985" s="17">
        <v>0.233359499980478</v>
      </c>
      <c r="H985" s="17">
        <v>0.33127751242153203</v>
      </c>
      <c r="I985" s="17">
        <v>0.30770375097955899</v>
      </c>
      <c r="J985" s="17">
        <v>0.40503666254435</v>
      </c>
      <c r="K985" s="17">
        <v>0.539058702579021</v>
      </c>
      <c r="L985" s="17">
        <v>0.51262028778323798</v>
      </c>
      <c r="M985" s="17"/>
      <c r="N985" s="17">
        <v>0.32742377076678902</v>
      </c>
      <c r="O985" s="17">
        <v>0.397701271420835</v>
      </c>
      <c r="P985" s="17">
        <v>0.39557208900979901</v>
      </c>
      <c r="Q985" s="17">
        <v>0.45628389024486998</v>
      </c>
      <c r="R985" s="17"/>
      <c r="S985" s="17">
        <v>0.319741238031931</v>
      </c>
      <c r="T985" s="17">
        <v>0.42814123672717003</v>
      </c>
      <c r="U985" s="17">
        <v>0.516219971964191</v>
      </c>
      <c r="V985" s="17">
        <v>0.41578464121951197</v>
      </c>
      <c r="W985" s="17">
        <v>0.28582415288098301</v>
      </c>
      <c r="X985" s="17">
        <v>0.35676081647935598</v>
      </c>
      <c r="Y985" s="17">
        <v>0.46602525905371001</v>
      </c>
      <c r="Z985" s="17">
        <v>0.35976020567793299</v>
      </c>
      <c r="AA985" s="17">
        <v>0.363204724337433</v>
      </c>
      <c r="AB985" s="17">
        <v>0.47587489369960501</v>
      </c>
      <c r="AC985" s="17"/>
      <c r="AD985" s="17">
        <v>0.49603965454876198</v>
      </c>
      <c r="AE985" s="17">
        <v>0.36777194476735198</v>
      </c>
      <c r="AF985" s="17">
        <v>0.470094692285973</v>
      </c>
      <c r="AG985" s="17">
        <v>0.30192623949762798</v>
      </c>
      <c r="AH985" s="17"/>
      <c r="AI985" s="17">
        <v>0.46873720798185098</v>
      </c>
      <c r="AJ985" s="17">
        <v>0.35896645271107702</v>
      </c>
      <c r="AK985" s="17">
        <v>0.468568898873371</v>
      </c>
      <c r="AL985" s="17"/>
      <c r="AM985" s="17">
        <v>0.33823826879392699</v>
      </c>
      <c r="AN985" s="17">
        <v>0.40008276102857199</v>
      </c>
      <c r="AO985" s="17">
        <v>0.42894117068427601</v>
      </c>
      <c r="AP985" s="17"/>
      <c r="AQ985" s="17">
        <v>0.46384464559400801</v>
      </c>
      <c r="AR985" s="17">
        <v>0.37591746706373902</v>
      </c>
      <c r="AS985" s="17">
        <v>0.38457201718855399</v>
      </c>
      <c r="AT985" s="17">
        <v>0.33845442959237798</v>
      </c>
      <c r="AU985" s="17">
        <v>0.20501093493946401</v>
      </c>
    </row>
    <row r="986" spans="2:47" x14ac:dyDescent="0.3">
      <c r="B986" t="s">
        <v>94</v>
      </c>
      <c r="C986" s="17">
        <v>3.1323484136563197E-2</v>
      </c>
      <c r="D986" s="17">
        <v>1.92338397247209E-2</v>
      </c>
      <c r="E986" s="17">
        <v>4.3122158135977098E-2</v>
      </c>
      <c r="F986" s="17"/>
      <c r="G986" s="17">
        <v>3.77800282698912E-2</v>
      </c>
      <c r="H986" s="17">
        <v>2.2944399207687202E-2</v>
      </c>
      <c r="I986" s="17">
        <v>2.32039118057118E-2</v>
      </c>
      <c r="J986" s="17">
        <v>3.8008115532968997E-2</v>
      </c>
      <c r="K986" s="17">
        <v>5.0767787930279598E-2</v>
      </c>
      <c r="L986" s="17">
        <v>2.1906279883412601E-2</v>
      </c>
      <c r="M986" s="17"/>
      <c r="N986" s="17">
        <v>9.1503434675112901E-3</v>
      </c>
      <c r="O986" s="17">
        <v>3.9180064501876499E-2</v>
      </c>
      <c r="P986" s="17">
        <v>3.73900713858977E-2</v>
      </c>
      <c r="Q986" s="17">
        <v>4.2387505382530201E-2</v>
      </c>
      <c r="R986" s="17"/>
      <c r="S986" s="17">
        <v>2.2832511605076999E-2</v>
      </c>
      <c r="T986" s="17">
        <v>2.5406457908463499E-2</v>
      </c>
      <c r="U986" s="17">
        <v>4.2156333145588698E-2</v>
      </c>
      <c r="V986" s="17">
        <v>1.7634581423242101E-2</v>
      </c>
      <c r="W986" s="17">
        <v>5.6858516692285803E-2</v>
      </c>
      <c r="X986" s="17">
        <v>1.8443991179318799E-2</v>
      </c>
      <c r="Y986" s="17">
        <v>2.0133566692708299E-2</v>
      </c>
      <c r="Z986" s="17">
        <v>2.0072355099676201E-2</v>
      </c>
      <c r="AA986" s="17">
        <v>4.2919454057535902E-2</v>
      </c>
      <c r="AB986" s="17">
        <v>6.6766905311316793E-2</v>
      </c>
      <c r="AC986" s="17"/>
      <c r="AD986" s="17">
        <v>1.53357816472311E-2</v>
      </c>
      <c r="AE986" s="17">
        <v>1.5652139450546599E-2</v>
      </c>
      <c r="AF986" s="17">
        <v>1.3029500308909699E-2</v>
      </c>
      <c r="AG986" s="17">
        <v>8.7591221025222904E-2</v>
      </c>
      <c r="AH986" s="17"/>
      <c r="AI986" s="17">
        <v>1.05645687770357E-2</v>
      </c>
      <c r="AJ986" s="17">
        <v>6.5094482979899497E-3</v>
      </c>
      <c r="AK986" s="17">
        <v>2.13959988941472E-2</v>
      </c>
      <c r="AL986" s="17"/>
      <c r="AM986" s="17">
        <v>2.70272935594866E-2</v>
      </c>
      <c r="AN986" s="17">
        <v>2.4736063630536698E-2</v>
      </c>
      <c r="AO986" s="17">
        <v>8.2258229117110806E-3</v>
      </c>
      <c r="AP986" s="17"/>
      <c r="AQ986" s="17">
        <v>3.80880347806027E-2</v>
      </c>
      <c r="AR986" s="17">
        <v>3.4518160094988502E-2</v>
      </c>
      <c r="AS986" s="17">
        <v>1.7313978135624401E-2</v>
      </c>
      <c r="AT986" s="17">
        <v>3.2992861484142801E-2</v>
      </c>
      <c r="AU986" s="17">
        <v>0</v>
      </c>
    </row>
    <row r="987" spans="2:47" x14ac:dyDescent="0.3">
      <c r="B987" t="s">
        <v>269</v>
      </c>
      <c r="C987" s="17">
        <v>0.18312653093582401</v>
      </c>
      <c r="D987" s="17">
        <v>0.17360451533942001</v>
      </c>
      <c r="E987" s="17">
        <v>0.19274039562001799</v>
      </c>
      <c r="F987" s="17"/>
      <c r="G987" s="17">
        <v>0.30777750983285201</v>
      </c>
      <c r="H987" s="17">
        <v>0.24735247282171699</v>
      </c>
      <c r="I987" s="17">
        <v>0.26774713680781398</v>
      </c>
      <c r="J987" s="17">
        <v>0.15946739966487</v>
      </c>
      <c r="K987" s="17">
        <v>8.1687207694668501E-2</v>
      </c>
      <c r="L987" s="17">
        <v>6.8377356625997504E-2</v>
      </c>
      <c r="M987" s="17"/>
      <c r="N987" s="17">
        <v>0.23452169286655999</v>
      </c>
      <c r="O987" s="17">
        <v>0.17164110078988701</v>
      </c>
      <c r="P987" s="17">
        <v>0.18745964173353999</v>
      </c>
      <c r="Q987" s="17">
        <v>0.130962634479594</v>
      </c>
      <c r="R987" s="17"/>
      <c r="S987" s="17">
        <v>0.247692875574063</v>
      </c>
      <c r="T987" s="17">
        <v>0.14090653791721899</v>
      </c>
      <c r="U987" s="17">
        <v>0.15636853343698501</v>
      </c>
      <c r="V987" s="17">
        <v>0.16093561868033099</v>
      </c>
      <c r="W987" s="17">
        <v>0.28876857362955299</v>
      </c>
      <c r="X987" s="17">
        <v>0.231380159318618</v>
      </c>
      <c r="Y987" s="17">
        <v>0.14144964074827501</v>
      </c>
      <c r="Z987" s="17">
        <v>0.16044782741754501</v>
      </c>
      <c r="AA987" s="17">
        <v>0.183404770923286</v>
      </c>
      <c r="AB987" s="17">
        <v>4.3063120976689198E-2</v>
      </c>
      <c r="AC987" s="17"/>
      <c r="AD987" s="17">
        <v>8.1317465268436195E-2</v>
      </c>
      <c r="AE987" s="17">
        <v>0.22318062283507401</v>
      </c>
      <c r="AF987" s="17">
        <v>0.20689242855012299</v>
      </c>
      <c r="AG987" s="17">
        <v>0.170019870562338</v>
      </c>
      <c r="AH987" s="17"/>
      <c r="AI987" s="17">
        <v>0.122604893826662</v>
      </c>
      <c r="AJ987" s="17">
        <v>0.21299424655764199</v>
      </c>
      <c r="AK987" s="17">
        <v>0.18174262071222</v>
      </c>
      <c r="AL987" s="17"/>
      <c r="AM987" s="17">
        <v>0.19183089456376701</v>
      </c>
      <c r="AN987" s="17">
        <v>0.19746129935707701</v>
      </c>
      <c r="AO987" s="17">
        <v>0.17086022517097099</v>
      </c>
      <c r="AP987" s="17"/>
      <c r="AQ987" s="17">
        <v>0.135073864696129</v>
      </c>
      <c r="AR987" s="17">
        <v>0.186806251583336</v>
      </c>
      <c r="AS987" s="17">
        <v>0.23049848595664901</v>
      </c>
      <c r="AT987" s="17">
        <v>0.18229417004083101</v>
      </c>
      <c r="AU987" s="17">
        <v>0.43260800464875498</v>
      </c>
    </row>
    <row r="988" spans="2:47" x14ac:dyDescent="0.3">
      <c r="B988" t="s">
        <v>270</v>
      </c>
      <c r="C988" s="17">
        <v>0.65045645037333499</v>
      </c>
      <c r="D988" s="17">
        <v>0.64532783129064597</v>
      </c>
      <c r="E988" s="17">
        <v>0.65472655827826598</v>
      </c>
      <c r="F988" s="17"/>
      <c r="G988" s="17">
        <v>0.47930226012131</v>
      </c>
      <c r="H988" s="17">
        <v>0.51533240802802005</v>
      </c>
      <c r="I988" s="17">
        <v>0.51956537987408302</v>
      </c>
      <c r="J988" s="17">
        <v>0.66843318878921099</v>
      </c>
      <c r="K988" s="17">
        <v>0.79225182280684703</v>
      </c>
      <c r="L988" s="17">
        <v>0.86778097867666404</v>
      </c>
      <c r="M988" s="17"/>
      <c r="N988" s="17">
        <v>0.60914984781971004</v>
      </c>
      <c r="O988" s="17">
        <v>0.66495493677061901</v>
      </c>
      <c r="P988" s="17">
        <v>0.643180925649812</v>
      </c>
      <c r="Q988" s="17">
        <v>0.68785210808177899</v>
      </c>
      <c r="R988" s="17"/>
      <c r="S988" s="17">
        <v>0.521117678665728</v>
      </c>
      <c r="T988" s="17">
        <v>0.73133198081658701</v>
      </c>
      <c r="U988" s="17">
        <v>0.73273164402338598</v>
      </c>
      <c r="V988" s="17">
        <v>0.67336715152064397</v>
      </c>
      <c r="W988" s="17">
        <v>0.57444233581429605</v>
      </c>
      <c r="X988" s="17">
        <v>0.60952934092447497</v>
      </c>
      <c r="Y988" s="17">
        <v>0.73201950179080599</v>
      </c>
      <c r="Z988" s="17">
        <v>0.59730549061068094</v>
      </c>
      <c r="AA988" s="17">
        <v>0.62347865612913</v>
      </c>
      <c r="AB988" s="17">
        <v>0.78362844470080295</v>
      </c>
      <c r="AC988" s="17"/>
      <c r="AD988" s="17">
        <v>0.80465869987698901</v>
      </c>
      <c r="AE988" s="17">
        <v>0.61248787625594003</v>
      </c>
      <c r="AF988" s="17">
        <v>0.66064760150344304</v>
      </c>
      <c r="AG988" s="17">
        <v>0.55810123897100505</v>
      </c>
      <c r="AH988" s="17"/>
      <c r="AI988" s="17">
        <v>0.77466151792645599</v>
      </c>
      <c r="AJ988" s="17">
        <v>0.59974475338936295</v>
      </c>
      <c r="AK988" s="17">
        <v>0.72400753161831999</v>
      </c>
      <c r="AL988" s="17"/>
      <c r="AM988" s="17">
        <v>0.62330396484569395</v>
      </c>
      <c r="AN988" s="17">
        <v>0.64559388423790898</v>
      </c>
      <c r="AO988" s="17">
        <v>0.68909054248486501</v>
      </c>
      <c r="AP988" s="17"/>
      <c r="AQ988" s="17">
        <v>0.71733983402714696</v>
      </c>
      <c r="AR988" s="17">
        <v>0.64021212864786703</v>
      </c>
      <c r="AS988" s="17">
        <v>0.63362189007276604</v>
      </c>
      <c r="AT988" s="17">
        <v>0.56480263494942795</v>
      </c>
      <c r="AU988" s="17">
        <v>0.43181328917559297</v>
      </c>
    </row>
    <row r="989" spans="2:47" x14ac:dyDescent="0.3">
      <c r="B989" t="s">
        <v>143</v>
      </c>
      <c r="C989" s="17">
        <v>-0.46732991943751101</v>
      </c>
      <c r="D989" s="17">
        <v>-0.47172331595122602</v>
      </c>
      <c r="E989" s="17">
        <v>-0.46198616265824799</v>
      </c>
      <c r="F989" s="17"/>
      <c r="G989" s="17">
        <v>-0.17152475028845801</v>
      </c>
      <c r="H989" s="17">
        <v>-0.26797993520630298</v>
      </c>
      <c r="I989" s="17">
        <v>-0.25181824306626899</v>
      </c>
      <c r="J989" s="17">
        <v>-0.50896578912434098</v>
      </c>
      <c r="K989" s="17">
        <v>-0.71056461511217905</v>
      </c>
      <c r="L989" s="17">
        <v>-0.79940362205066695</v>
      </c>
      <c r="M989" s="17"/>
      <c r="N989" s="17">
        <v>-0.37462815495314999</v>
      </c>
      <c r="O989" s="17">
        <v>-0.49331383598073197</v>
      </c>
      <c r="P989" s="17">
        <v>-0.45572128391627298</v>
      </c>
      <c r="Q989" s="17">
        <v>-0.55688947360218399</v>
      </c>
      <c r="R989" s="17"/>
      <c r="S989" s="17">
        <v>-0.273424803091665</v>
      </c>
      <c r="T989" s="17">
        <v>-0.59042544289936905</v>
      </c>
      <c r="U989" s="17">
        <v>-0.576363110586401</v>
      </c>
      <c r="V989" s="17">
        <v>-0.51243153284031195</v>
      </c>
      <c r="W989" s="17">
        <v>-0.285673762184743</v>
      </c>
      <c r="X989" s="17">
        <v>-0.37814918160585798</v>
      </c>
      <c r="Y989" s="17">
        <v>-0.59056986104253095</v>
      </c>
      <c r="Z989" s="17">
        <v>-0.43685766319313502</v>
      </c>
      <c r="AA989" s="17">
        <v>-0.44007388520584301</v>
      </c>
      <c r="AB989" s="17">
        <v>-0.74056532372411299</v>
      </c>
      <c r="AC989" s="17"/>
      <c r="AD989" s="17">
        <v>-0.72334123460855304</v>
      </c>
      <c r="AE989" s="17">
        <v>-0.38930725342086597</v>
      </c>
      <c r="AF989" s="17">
        <v>-0.45375517295332002</v>
      </c>
      <c r="AG989" s="17">
        <v>-0.38808136840866603</v>
      </c>
      <c r="AH989" s="17"/>
      <c r="AI989" s="17">
        <v>-0.65205662409979304</v>
      </c>
      <c r="AJ989" s="17">
        <v>-0.38675050683172102</v>
      </c>
      <c r="AK989" s="17">
        <v>-0.54226491090609896</v>
      </c>
      <c r="AL989" s="17"/>
      <c r="AM989" s="17">
        <v>-0.431473070281926</v>
      </c>
      <c r="AN989" s="17">
        <v>-0.44813258488083202</v>
      </c>
      <c r="AO989" s="17">
        <v>-0.51823031731389402</v>
      </c>
      <c r="AP989" s="17"/>
      <c r="AQ989" s="17">
        <v>-0.58226596933101704</v>
      </c>
      <c r="AR989" s="17">
        <v>-0.453405877064531</v>
      </c>
      <c r="AS989" s="17">
        <v>-0.40312340411611702</v>
      </c>
      <c r="AT989" s="17">
        <v>-0.38250846490859702</v>
      </c>
      <c r="AU989" s="17">
        <v>7.9471547316167801E-4</v>
      </c>
    </row>
    <row r="990" spans="2:47" x14ac:dyDescent="0.3">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row>
    <row r="991" spans="2:47" x14ac:dyDescent="0.3">
      <c r="B991" s="6" t="s">
        <v>405</v>
      </c>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7"/>
      <c r="AS991" s="17"/>
      <c r="AT991" s="17"/>
      <c r="AU991" s="17"/>
    </row>
    <row r="992" spans="2:47" x14ac:dyDescent="0.3">
      <c r="B992" s="24" t="s">
        <v>79</v>
      </c>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c r="AN992" s="17"/>
      <c r="AO992" s="17"/>
      <c r="AP992" s="17"/>
      <c r="AQ992" s="17"/>
      <c r="AR992" s="17"/>
      <c r="AS992" s="17"/>
      <c r="AT992" s="17"/>
      <c r="AU992" s="17"/>
    </row>
    <row r="993" spans="2:47" x14ac:dyDescent="0.3">
      <c r="B993" t="s">
        <v>264</v>
      </c>
      <c r="C993" s="17">
        <v>7.4438328733196502E-2</v>
      </c>
      <c r="D993" s="17">
        <v>7.0510325834685195E-2</v>
      </c>
      <c r="E993" s="17">
        <v>7.8401983047193105E-2</v>
      </c>
      <c r="F993" s="17"/>
      <c r="G993" s="17">
        <v>9.6736211088445004E-2</v>
      </c>
      <c r="H993" s="17">
        <v>0.110330505279379</v>
      </c>
      <c r="I993" s="17">
        <v>0.109872895926348</v>
      </c>
      <c r="J993" s="17">
        <v>7.4574148207209506E-2</v>
      </c>
      <c r="K993" s="17">
        <v>3.1323382546819899E-2</v>
      </c>
      <c r="L993" s="17">
        <v>3.1093066009231202E-2</v>
      </c>
      <c r="M993" s="17"/>
      <c r="N993" s="17">
        <v>9.2616283470172103E-2</v>
      </c>
      <c r="O993" s="17">
        <v>5.7240495876274597E-2</v>
      </c>
      <c r="P993" s="17">
        <v>7.6668719781081196E-2</v>
      </c>
      <c r="Q993" s="17">
        <v>6.8318744665501696E-2</v>
      </c>
      <c r="R993" s="17"/>
      <c r="S993" s="17">
        <v>0.102597379441889</v>
      </c>
      <c r="T993" s="17">
        <v>6.6631822457609999E-2</v>
      </c>
      <c r="U993" s="17">
        <v>4.7087829358734998E-2</v>
      </c>
      <c r="V993" s="17">
        <v>7.7447891794438603E-2</v>
      </c>
      <c r="W993" s="17">
        <v>6.0894293829618001E-2</v>
      </c>
      <c r="X993" s="17">
        <v>9.9154297980707906E-2</v>
      </c>
      <c r="Y993" s="17">
        <v>2.9259385101550201E-2</v>
      </c>
      <c r="Z993" s="17">
        <v>7.2167781560200497E-2</v>
      </c>
      <c r="AA993" s="17">
        <v>9.5187466583212393E-2</v>
      </c>
      <c r="AB993" s="17">
        <v>5.63953219236051E-2</v>
      </c>
      <c r="AC993" s="17"/>
      <c r="AD993" s="17">
        <v>5.5991159163947E-2</v>
      </c>
      <c r="AE993" s="17">
        <v>8.5486915360483307E-2</v>
      </c>
      <c r="AF993" s="17">
        <v>6.7802447929052004E-2</v>
      </c>
      <c r="AG993" s="17">
        <v>5.99494551633293E-2</v>
      </c>
      <c r="AH993" s="17"/>
      <c r="AI993" s="17">
        <v>6.9658782731853594E-2</v>
      </c>
      <c r="AJ993" s="17">
        <v>8.93568282790482E-2</v>
      </c>
      <c r="AK993" s="17">
        <v>6.2696364535812898E-2</v>
      </c>
      <c r="AL993" s="17"/>
      <c r="AM993" s="17">
        <v>7.5520589050870696E-2</v>
      </c>
      <c r="AN993" s="17">
        <v>7.3416046377908994E-2</v>
      </c>
      <c r="AO993" s="17">
        <v>8.1449507183977699E-2</v>
      </c>
      <c r="AP993" s="17"/>
      <c r="AQ993" s="17">
        <v>7.3772576709270704E-2</v>
      </c>
      <c r="AR993" s="17">
        <v>4.0148156586605803E-2</v>
      </c>
      <c r="AS993" s="17">
        <v>9.4746606775707107E-2</v>
      </c>
      <c r="AT993" s="17">
        <v>0.10490814716321201</v>
      </c>
      <c r="AU993" s="17">
        <v>0.244144050962777</v>
      </c>
    </row>
    <row r="994" spans="2:47" x14ac:dyDescent="0.3">
      <c r="B994" t="s">
        <v>265</v>
      </c>
      <c r="C994" s="17">
        <v>0.214261477683482</v>
      </c>
      <c r="D994" s="17">
        <v>0.18718638338419999</v>
      </c>
      <c r="E994" s="17">
        <v>0.24097689809681699</v>
      </c>
      <c r="F994" s="17"/>
      <c r="G994" s="17">
        <v>0.306566980868968</v>
      </c>
      <c r="H994" s="17">
        <v>0.25693979812102702</v>
      </c>
      <c r="I994" s="17">
        <v>0.221224888307861</v>
      </c>
      <c r="J994" s="17">
        <v>0.215691392066028</v>
      </c>
      <c r="K994" s="17">
        <v>0.178865521479455</v>
      </c>
      <c r="L994" s="17">
        <v>0.13616654190046701</v>
      </c>
      <c r="M994" s="17"/>
      <c r="N994" s="17">
        <v>0.256177059907297</v>
      </c>
      <c r="O994" s="17">
        <v>0.23598589730526601</v>
      </c>
      <c r="P994" s="17">
        <v>0.18925607247405701</v>
      </c>
      <c r="Q994" s="17">
        <v>0.16882066192695999</v>
      </c>
      <c r="R994" s="17"/>
      <c r="S994" s="17">
        <v>0.24125848702135</v>
      </c>
      <c r="T994" s="17">
        <v>0.19788191824392201</v>
      </c>
      <c r="U994" s="17">
        <v>0.224336914785189</v>
      </c>
      <c r="V994" s="17">
        <v>0.220443329417714</v>
      </c>
      <c r="W994" s="17">
        <v>0.241297006060393</v>
      </c>
      <c r="X994" s="17">
        <v>0.17674723877847701</v>
      </c>
      <c r="Y994" s="17">
        <v>0.21350097760693099</v>
      </c>
      <c r="Z994" s="17">
        <v>0.29183259495054298</v>
      </c>
      <c r="AA994" s="17">
        <v>0.21530668692379801</v>
      </c>
      <c r="AB994" s="17">
        <v>0.119890185016416</v>
      </c>
      <c r="AC994" s="17"/>
      <c r="AD994" s="17">
        <v>0.181311231110386</v>
      </c>
      <c r="AE994" s="17">
        <v>0.23973865589499299</v>
      </c>
      <c r="AF994" s="17">
        <v>0.18097015598905999</v>
      </c>
      <c r="AG994" s="17">
        <v>0.21212560924684101</v>
      </c>
      <c r="AH994" s="17"/>
      <c r="AI994" s="17">
        <v>0.18957366896733499</v>
      </c>
      <c r="AJ994" s="17">
        <v>0.22779329282110999</v>
      </c>
      <c r="AK994" s="17">
        <v>0.19647323915908799</v>
      </c>
      <c r="AL994" s="17"/>
      <c r="AM994" s="17">
        <v>0.21360201448590899</v>
      </c>
      <c r="AN994" s="17">
        <v>0.230531108806077</v>
      </c>
      <c r="AO994" s="17">
        <v>0.20411997717394101</v>
      </c>
      <c r="AP994" s="17"/>
      <c r="AQ994" s="17">
        <v>0.15893309834271499</v>
      </c>
      <c r="AR994" s="17">
        <v>0.23401258515855</v>
      </c>
      <c r="AS994" s="17">
        <v>0.26739579845606398</v>
      </c>
      <c r="AT994" s="17">
        <v>0.246095951851901</v>
      </c>
      <c r="AU994" s="17">
        <v>0.13351114948078599</v>
      </c>
    </row>
    <row r="995" spans="2:47" x14ac:dyDescent="0.3">
      <c r="B995" t="s">
        <v>266</v>
      </c>
      <c r="C995" s="17">
        <v>0.23363133205714601</v>
      </c>
      <c r="D995" s="17">
        <v>0.24067531348850699</v>
      </c>
      <c r="E995" s="17">
        <v>0.22726718228658199</v>
      </c>
      <c r="F995" s="17"/>
      <c r="G995" s="17">
        <v>0.226406557579484</v>
      </c>
      <c r="H995" s="17">
        <v>0.20937729695937299</v>
      </c>
      <c r="I995" s="17">
        <v>0.21113714014235599</v>
      </c>
      <c r="J995" s="17">
        <v>0.24827699939619</v>
      </c>
      <c r="K995" s="17">
        <v>0.23877159529382999</v>
      </c>
      <c r="L995" s="17">
        <v>0.26078120533046301</v>
      </c>
      <c r="M995" s="17"/>
      <c r="N995" s="17">
        <v>0.21179508737998101</v>
      </c>
      <c r="O995" s="17">
        <v>0.16706726932843299</v>
      </c>
      <c r="P995" s="17">
        <v>0.26327279763594102</v>
      </c>
      <c r="Q995" s="17">
        <v>0.29677532669432</v>
      </c>
      <c r="R995" s="17"/>
      <c r="S995" s="17">
        <v>0.23185893043175901</v>
      </c>
      <c r="T995" s="17">
        <v>0.25928090687740402</v>
      </c>
      <c r="U995" s="17">
        <v>0.17715642493813299</v>
      </c>
      <c r="V995" s="17">
        <v>0.201552289630135</v>
      </c>
      <c r="W995" s="17">
        <v>0.176791405566815</v>
      </c>
      <c r="X995" s="17">
        <v>0.28497490224848498</v>
      </c>
      <c r="Y995" s="17">
        <v>0.24159239958730799</v>
      </c>
      <c r="Z995" s="17">
        <v>0.229719522184271</v>
      </c>
      <c r="AA995" s="17">
        <v>0.24765788979107001</v>
      </c>
      <c r="AB995" s="17">
        <v>0.26668369368507999</v>
      </c>
      <c r="AC995" s="17"/>
      <c r="AD995" s="17">
        <v>0.23068680714228901</v>
      </c>
      <c r="AE995" s="17">
        <v>0.20032365870427299</v>
      </c>
      <c r="AF995" s="17">
        <v>0.18606434619274101</v>
      </c>
      <c r="AG995" s="17">
        <v>0.33729615213265002</v>
      </c>
      <c r="AH995" s="17"/>
      <c r="AI995" s="17">
        <v>0.239542029116044</v>
      </c>
      <c r="AJ995" s="17">
        <v>0.22483678052176401</v>
      </c>
      <c r="AK995" s="17">
        <v>0.17761770601774099</v>
      </c>
      <c r="AL995" s="17"/>
      <c r="AM995" s="17">
        <v>0.27404017223732802</v>
      </c>
      <c r="AN995" s="17">
        <v>0.25133007823367298</v>
      </c>
      <c r="AO995" s="17">
        <v>0.173641677269326</v>
      </c>
      <c r="AP995" s="17"/>
      <c r="AQ995" s="17">
        <v>0.28640559877472999</v>
      </c>
      <c r="AR995" s="17">
        <v>0.26509778399338602</v>
      </c>
      <c r="AS995" s="17">
        <v>0.15874565899842399</v>
      </c>
      <c r="AT995" s="17">
        <v>0.22556777191277699</v>
      </c>
      <c r="AU995" s="17">
        <v>0.27020860435756</v>
      </c>
    </row>
    <row r="996" spans="2:47" x14ac:dyDescent="0.3">
      <c r="B996" t="s">
        <v>267</v>
      </c>
      <c r="C996" s="17">
        <v>0.24920430283360701</v>
      </c>
      <c r="D996" s="17">
        <v>0.263043938366463</v>
      </c>
      <c r="E996" s="17">
        <v>0.23424933016563099</v>
      </c>
      <c r="F996" s="17"/>
      <c r="G996" s="17">
        <v>0.14941811584211501</v>
      </c>
      <c r="H996" s="17">
        <v>0.19259726171723399</v>
      </c>
      <c r="I996" s="17">
        <v>0.265814303237978</v>
      </c>
      <c r="J996" s="17">
        <v>0.26653956863393402</v>
      </c>
      <c r="K996" s="17">
        <v>0.23463790120174799</v>
      </c>
      <c r="L996" s="17">
        <v>0.34278332849875498</v>
      </c>
      <c r="M996" s="17"/>
      <c r="N996" s="17">
        <v>0.23586049388715699</v>
      </c>
      <c r="O996" s="17">
        <v>0.27374613244505902</v>
      </c>
      <c r="P996" s="17">
        <v>0.24570362243191601</v>
      </c>
      <c r="Q996" s="17">
        <v>0.24615679851002301</v>
      </c>
      <c r="R996" s="17"/>
      <c r="S996" s="17">
        <v>0.195471072022326</v>
      </c>
      <c r="T996" s="17">
        <v>0.248337895412794</v>
      </c>
      <c r="U996" s="17">
        <v>0.35922136594661602</v>
      </c>
      <c r="V996" s="17">
        <v>0.25017865102269898</v>
      </c>
      <c r="W996" s="17">
        <v>0.303357266117397</v>
      </c>
      <c r="X996" s="17">
        <v>0.22223230097663799</v>
      </c>
      <c r="Y996" s="17">
        <v>0.24473493205469601</v>
      </c>
      <c r="Z996" s="17">
        <v>0.18305816444069101</v>
      </c>
      <c r="AA996" s="17">
        <v>0.22751360742274401</v>
      </c>
      <c r="AB996" s="17">
        <v>0.30598023613771602</v>
      </c>
      <c r="AC996" s="17"/>
      <c r="AD996" s="17">
        <v>0.29167246025034999</v>
      </c>
      <c r="AE996" s="17">
        <v>0.23515286242327399</v>
      </c>
      <c r="AF996" s="17">
        <v>0.28011668383065802</v>
      </c>
      <c r="AG996" s="17">
        <v>0.205207655673808</v>
      </c>
      <c r="AH996" s="17"/>
      <c r="AI996" s="17">
        <v>0.27886576194956603</v>
      </c>
      <c r="AJ996" s="17">
        <v>0.21834706531032799</v>
      </c>
      <c r="AK996" s="17">
        <v>0.26695726803451097</v>
      </c>
      <c r="AL996" s="17"/>
      <c r="AM996" s="17">
        <v>0.28406975393899497</v>
      </c>
      <c r="AN996" s="17">
        <v>0.26087352749284398</v>
      </c>
      <c r="AO996" s="17">
        <v>0.22428194939434901</v>
      </c>
      <c r="AP996" s="17"/>
      <c r="AQ996" s="17">
        <v>0.28176842077597403</v>
      </c>
      <c r="AR996" s="17">
        <v>0.23992761399071599</v>
      </c>
      <c r="AS996" s="17">
        <v>0.26427718213701501</v>
      </c>
      <c r="AT996" s="17">
        <v>0.16545870098872001</v>
      </c>
      <c r="AU996" s="17">
        <v>0.194548413016357</v>
      </c>
    </row>
    <row r="997" spans="2:47" x14ac:dyDescent="0.3">
      <c r="B997" t="s">
        <v>268</v>
      </c>
      <c r="C997" s="17">
        <v>0.19468488886570401</v>
      </c>
      <c r="D997" s="17">
        <v>0.20748957540990501</v>
      </c>
      <c r="E997" s="17">
        <v>0.18265001623125701</v>
      </c>
      <c r="F997" s="17"/>
      <c r="G997" s="17">
        <v>0.203058435903016</v>
      </c>
      <c r="H997" s="17">
        <v>0.211673850736247</v>
      </c>
      <c r="I997" s="17">
        <v>0.15596151703474301</v>
      </c>
      <c r="J997" s="17">
        <v>0.151479705832677</v>
      </c>
      <c r="K997" s="17">
        <v>0.25237341759131199</v>
      </c>
      <c r="L997" s="17">
        <v>0.20298692056576501</v>
      </c>
      <c r="M997" s="17"/>
      <c r="N997" s="17">
        <v>0.18878099785220401</v>
      </c>
      <c r="O997" s="17">
        <v>0.21596423502761</v>
      </c>
      <c r="P997" s="17">
        <v>0.192661191886528</v>
      </c>
      <c r="Q997" s="17">
        <v>0.18062677231631399</v>
      </c>
      <c r="R997" s="17"/>
      <c r="S997" s="17">
        <v>0.20481421705970901</v>
      </c>
      <c r="T997" s="17">
        <v>0.18112096259739099</v>
      </c>
      <c r="U997" s="17">
        <v>0.12650195477033399</v>
      </c>
      <c r="V997" s="17">
        <v>0.23274325671177101</v>
      </c>
      <c r="W997" s="17">
        <v>0.17833384225281801</v>
      </c>
      <c r="X997" s="17">
        <v>0.19051776566281101</v>
      </c>
      <c r="Y997" s="17">
        <v>0.23075760485058</v>
      </c>
      <c r="Z997" s="17">
        <v>0.203149581764617</v>
      </c>
      <c r="AA997" s="17">
        <v>0.19710614661461401</v>
      </c>
      <c r="AB997" s="17">
        <v>0.202220385277841</v>
      </c>
      <c r="AC997" s="17"/>
      <c r="AD997" s="17">
        <v>0.22390231910324601</v>
      </c>
      <c r="AE997" s="17">
        <v>0.209269628292721</v>
      </c>
      <c r="AF997" s="17">
        <v>0.27201686574957901</v>
      </c>
      <c r="AG997" s="17">
        <v>0.11421052829101799</v>
      </c>
      <c r="AH997" s="17"/>
      <c r="AI997" s="17">
        <v>0.210656823388298</v>
      </c>
      <c r="AJ997" s="17">
        <v>0.21459561668153801</v>
      </c>
      <c r="AK997" s="17">
        <v>0.27959077830630902</v>
      </c>
      <c r="AL997" s="17"/>
      <c r="AM997" s="17">
        <v>0.11516038495978501</v>
      </c>
      <c r="AN997" s="17">
        <v>0.156495244523354</v>
      </c>
      <c r="AO997" s="17">
        <v>0.30093093002716997</v>
      </c>
      <c r="AP997" s="17"/>
      <c r="AQ997" s="17">
        <v>0.168732126839825</v>
      </c>
      <c r="AR997" s="17">
        <v>0.18010763426930601</v>
      </c>
      <c r="AS997" s="17">
        <v>0.191266478777772</v>
      </c>
      <c r="AT997" s="17">
        <v>0.224976566599247</v>
      </c>
      <c r="AU997" s="17">
        <v>0.15758778218251901</v>
      </c>
    </row>
    <row r="998" spans="2:47" x14ac:dyDescent="0.3">
      <c r="B998" t="s">
        <v>94</v>
      </c>
      <c r="C998" s="17">
        <v>3.3779669826865102E-2</v>
      </c>
      <c r="D998" s="17">
        <v>3.1094463516240001E-2</v>
      </c>
      <c r="E998" s="17">
        <v>3.6454590172519598E-2</v>
      </c>
      <c r="F998" s="17"/>
      <c r="G998" s="17">
        <v>1.7813698717971099E-2</v>
      </c>
      <c r="H998" s="17">
        <v>1.9081287186739199E-2</v>
      </c>
      <c r="I998" s="17">
        <v>3.5989255350714698E-2</v>
      </c>
      <c r="J998" s="17">
        <v>4.3438185863961302E-2</v>
      </c>
      <c r="K998" s="17">
        <v>6.4028181886834803E-2</v>
      </c>
      <c r="L998" s="17">
        <v>2.61889376953192E-2</v>
      </c>
      <c r="M998" s="17"/>
      <c r="N998" s="17">
        <v>1.4770077503189099E-2</v>
      </c>
      <c r="O998" s="17">
        <v>4.9995970017357901E-2</v>
      </c>
      <c r="P998" s="17">
        <v>3.24375957904766E-2</v>
      </c>
      <c r="Q998" s="17">
        <v>3.93016958868816E-2</v>
      </c>
      <c r="R998" s="17"/>
      <c r="S998" s="17">
        <v>2.3999914022967299E-2</v>
      </c>
      <c r="T998" s="17">
        <v>4.6746494410878997E-2</v>
      </c>
      <c r="U998" s="17">
        <v>6.5695510200992693E-2</v>
      </c>
      <c r="V998" s="17">
        <v>1.7634581423242101E-2</v>
      </c>
      <c r="W998" s="17">
        <v>3.9326186172958598E-2</v>
      </c>
      <c r="X998" s="17">
        <v>2.6373494352881499E-2</v>
      </c>
      <c r="Y998" s="17">
        <v>4.0154700798935003E-2</v>
      </c>
      <c r="Z998" s="17">
        <v>2.0072355099676201E-2</v>
      </c>
      <c r="AA998" s="17">
        <v>1.7228202664561799E-2</v>
      </c>
      <c r="AB998" s="17">
        <v>4.8830177959342698E-2</v>
      </c>
      <c r="AC998" s="17"/>
      <c r="AD998" s="17">
        <v>1.6436023229782298E-2</v>
      </c>
      <c r="AE998" s="17">
        <v>3.0028279324256699E-2</v>
      </c>
      <c r="AF998" s="17">
        <v>1.3029500308909699E-2</v>
      </c>
      <c r="AG998" s="17">
        <v>7.1210599492353893E-2</v>
      </c>
      <c r="AH998" s="17"/>
      <c r="AI998" s="17">
        <v>1.17029338469039E-2</v>
      </c>
      <c r="AJ998" s="17">
        <v>2.5070416386210999E-2</v>
      </c>
      <c r="AK998" s="17">
        <v>1.66646439465379E-2</v>
      </c>
      <c r="AL998" s="17"/>
      <c r="AM998" s="17">
        <v>3.76070853271116E-2</v>
      </c>
      <c r="AN998" s="17">
        <v>2.7353994566143E-2</v>
      </c>
      <c r="AO998" s="17">
        <v>1.5575958951236001E-2</v>
      </c>
      <c r="AP998" s="17"/>
      <c r="AQ998" s="17">
        <v>3.0388178557485299E-2</v>
      </c>
      <c r="AR998" s="17">
        <v>4.0706226001436203E-2</v>
      </c>
      <c r="AS998" s="17">
        <v>2.3568274855018799E-2</v>
      </c>
      <c r="AT998" s="17">
        <v>3.2992861484142801E-2</v>
      </c>
      <c r="AU998" s="17">
        <v>0</v>
      </c>
    </row>
    <row r="999" spans="2:47" x14ac:dyDescent="0.3">
      <c r="B999" t="s">
        <v>269</v>
      </c>
      <c r="C999" s="17">
        <v>0.28869980641667797</v>
      </c>
      <c r="D999" s="17">
        <v>0.25769670921888499</v>
      </c>
      <c r="E999" s="17">
        <v>0.31937888114400997</v>
      </c>
      <c r="F999" s="17"/>
      <c r="G999" s="17">
        <v>0.40330319195741299</v>
      </c>
      <c r="H999" s="17">
        <v>0.36727030340040701</v>
      </c>
      <c r="I999" s="17">
        <v>0.33109778423420899</v>
      </c>
      <c r="J999" s="17">
        <v>0.29026554027323798</v>
      </c>
      <c r="K999" s="17">
        <v>0.21018890402627499</v>
      </c>
      <c r="L999" s="17">
        <v>0.16725960790969799</v>
      </c>
      <c r="M999" s="17"/>
      <c r="N999" s="17">
        <v>0.34879334337746898</v>
      </c>
      <c r="O999" s="17">
        <v>0.29322639318153998</v>
      </c>
      <c r="P999" s="17">
        <v>0.26592479225513899</v>
      </c>
      <c r="Q999" s="17">
        <v>0.23713940659246099</v>
      </c>
      <c r="R999" s="17"/>
      <c r="S999" s="17">
        <v>0.34385586646323901</v>
      </c>
      <c r="T999" s="17">
        <v>0.264513740701532</v>
      </c>
      <c r="U999" s="17">
        <v>0.27142474414392398</v>
      </c>
      <c r="V999" s="17">
        <v>0.297891221212152</v>
      </c>
      <c r="W999" s="17">
        <v>0.30219129989001098</v>
      </c>
      <c r="X999" s="17">
        <v>0.275901536759185</v>
      </c>
      <c r="Y999" s="17">
        <v>0.242760362708482</v>
      </c>
      <c r="Z999" s="17">
        <v>0.36400037651074402</v>
      </c>
      <c r="AA999" s="17">
        <v>0.31049415350700998</v>
      </c>
      <c r="AB999" s="17">
        <v>0.17628550694002099</v>
      </c>
      <c r="AC999" s="17"/>
      <c r="AD999" s="17">
        <v>0.237302390274333</v>
      </c>
      <c r="AE999" s="17">
        <v>0.32522557125547602</v>
      </c>
      <c r="AF999" s="17">
        <v>0.24877260391811201</v>
      </c>
      <c r="AG999" s="17">
        <v>0.27207506441016999</v>
      </c>
      <c r="AH999" s="17"/>
      <c r="AI999" s="17">
        <v>0.25923245169918802</v>
      </c>
      <c r="AJ999" s="17">
        <v>0.317150121100158</v>
      </c>
      <c r="AK999" s="17">
        <v>0.259169603694901</v>
      </c>
      <c r="AL999" s="17"/>
      <c r="AM999" s="17">
        <v>0.28912260353677999</v>
      </c>
      <c r="AN999" s="17">
        <v>0.30394715518398602</v>
      </c>
      <c r="AO999" s="17">
        <v>0.28556948435791901</v>
      </c>
      <c r="AP999" s="17"/>
      <c r="AQ999" s="17">
        <v>0.232705675051986</v>
      </c>
      <c r="AR999" s="17">
        <v>0.27416074174515598</v>
      </c>
      <c r="AS999" s="17">
        <v>0.36214240523177099</v>
      </c>
      <c r="AT999" s="17">
        <v>0.35100409901511298</v>
      </c>
      <c r="AU999" s="17">
        <v>0.37765520044356399</v>
      </c>
    </row>
    <row r="1000" spans="2:47" x14ac:dyDescent="0.3">
      <c r="B1000" t="s">
        <v>270</v>
      </c>
      <c r="C1000" s="17">
        <v>0.44388919169931101</v>
      </c>
      <c r="D1000" s="17">
        <v>0.47053351377636798</v>
      </c>
      <c r="E1000" s="17">
        <v>0.41689934639688803</v>
      </c>
      <c r="F1000" s="17"/>
      <c r="G1000" s="17">
        <v>0.35247655174513098</v>
      </c>
      <c r="H1000" s="17">
        <v>0.40427111245348102</v>
      </c>
      <c r="I1000" s="17">
        <v>0.42177582027272098</v>
      </c>
      <c r="J1000" s="17">
        <v>0.41801927446661102</v>
      </c>
      <c r="K1000" s="17">
        <v>0.48701131879305998</v>
      </c>
      <c r="L1000" s="17">
        <v>0.54577024906451999</v>
      </c>
      <c r="M1000" s="17"/>
      <c r="N1000" s="17">
        <v>0.424641491739362</v>
      </c>
      <c r="O1000" s="17">
        <v>0.489710367472668</v>
      </c>
      <c r="P1000" s="17">
        <v>0.43836481431844398</v>
      </c>
      <c r="Q1000" s="17">
        <v>0.426783570826337</v>
      </c>
      <c r="R1000" s="17"/>
      <c r="S1000" s="17">
        <v>0.40028528908203498</v>
      </c>
      <c r="T1000" s="17">
        <v>0.42945885801018502</v>
      </c>
      <c r="U1000" s="17">
        <v>0.48572332071695001</v>
      </c>
      <c r="V1000" s="17">
        <v>0.48292190773447102</v>
      </c>
      <c r="W1000" s="17">
        <v>0.481691108370215</v>
      </c>
      <c r="X1000" s="17">
        <v>0.41275006663944802</v>
      </c>
      <c r="Y1000" s="17">
        <v>0.47549253690527599</v>
      </c>
      <c r="Z1000" s="17">
        <v>0.38620774620530901</v>
      </c>
      <c r="AA1000" s="17">
        <v>0.42461975403735802</v>
      </c>
      <c r="AB1000" s="17">
        <v>0.508200621415557</v>
      </c>
      <c r="AC1000" s="17"/>
      <c r="AD1000" s="17">
        <v>0.51557477935359597</v>
      </c>
      <c r="AE1000" s="17">
        <v>0.44442249071599499</v>
      </c>
      <c r="AF1000" s="17">
        <v>0.55213354958023697</v>
      </c>
      <c r="AG1000" s="17">
        <v>0.31941818396482602</v>
      </c>
      <c r="AH1000" s="17"/>
      <c r="AI1000" s="17">
        <v>0.48952258533786402</v>
      </c>
      <c r="AJ1000" s="17">
        <v>0.43294268199186597</v>
      </c>
      <c r="AK1000" s="17">
        <v>0.54654804634081999</v>
      </c>
      <c r="AL1000" s="17"/>
      <c r="AM1000" s="17">
        <v>0.39923013889878101</v>
      </c>
      <c r="AN1000" s="17">
        <v>0.41736877201619799</v>
      </c>
      <c r="AO1000" s="17">
        <v>0.52521287942151895</v>
      </c>
      <c r="AP1000" s="17"/>
      <c r="AQ1000" s="17">
        <v>0.450500547615799</v>
      </c>
      <c r="AR1000" s="17">
        <v>0.42003524826002198</v>
      </c>
      <c r="AS1000" s="17">
        <v>0.45554366091478699</v>
      </c>
      <c r="AT1000" s="17">
        <v>0.39043526758796698</v>
      </c>
      <c r="AU1000" s="17">
        <v>0.35213619519887701</v>
      </c>
    </row>
    <row r="1001" spans="2:47" x14ac:dyDescent="0.3">
      <c r="B1001" t="s">
        <v>143</v>
      </c>
      <c r="C1001" s="17">
        <v>-0.15518938528263301</v>
      </c>
      <c r="D1001" s="17">
        <v>-0.21283680455748299</v>
      </c>
      <c r="E1001" s="17">
        <v>-9.7520465252877594E-2</v>
      </c>
      <c r="F1001" s="17"/>
      <c r="G1001" s="17">
        <v>5.0826640212282101E-2</v>
      </c>
      <c r="H1001" s="17">
        <v>-3.7000809053074298E-2</v>
      </c>
      <c r="I1001" s="17">
        <v>-9.0678036038511795E-2</v>
      </c>
      <c r="J1001" s="17">
        <v>-0.12775373419337299</v>
      </c>
      <c r="K1001" s="17">
        <v>-0.27682241476678399</v>
      </c>
      <c r="L1001" s="17">
        <v>-0.37851064115482203</v>
      </c>
      <c r="M1001" s="17"/>
      <c r="N1001" s="17">
        <v>-7.5848148361892895E-2</v>
      </c>
      <c r="O1001" s="17">
        <v>-0.19648397429112799</v>
      </c>
      <c r="P1001" s="17">
        <v>-0.172440022063306</v>
      </c>
      <c r="Q1001" s="17">
        <v>-0.18964416423387501</v>
      </c>
      <c r="R1001" s="17"/>
      <c r="S1001" s="17">
        <v>-5.6429422618795799E-2</v>
      </c>
      <c r="T1001" s="17">
        <v>-0.16494511730865299</v>
      </c>
      <c r="U1001" s="17">
        <v>-0.21429857657302601</v>
      </c>
      <c r="V1001" s="17">
        <v>-0.18503068652231799</v>
      </c>
      <c r="W1001" s="17">
        <v>-0.179499808480204</v>
      </c>
      <c r="X1001" s="17">
        <v>-0.136848529880263</v>
      </c>
      <c r="Y1001" s="17">
        <v>-0.23273217419679401</v>
      </c>
      <c r="Z1001" s="17">
        <v>-2.2207369694565101E-2</v>
      </c>
      <c r="AA1001" s="17">
        <v>-0.114125600530348</v>
      </c>
      <c r="AB1001" s="17">
        <v>-0.33191511447553601</v>
      </c>
      <c r="AC1001" s="17"/>
      <c r="AD1001" s="17">
        <v>-0.27827238907926299</v>
      </c>
      <c r="AE1001" s="17">
        <v>-0.119196919460518</v>
      </c>
      <c r="AF1001" s="17">
        <v>-0.30336094566212501</v>
      </c>
      <c r="AG1001" s="17">
        <v>-4.7343119554656102E-2</v>
      </c>
      <c r="AH1001" s="17"/>
      <c r="AI1001" s="17">
        <v>-0.23029013363867601</v>
      </c>
      <c r="AJ1001" s="17">
        <v>-0.115792560891708</v>
      </c>
      <c r="AK1001" s="17">
        <v>-0.287378442645919</v>
      </c>
      <c r="AL1001" s="17"/>
      <c r="AM1001" s="17">
        <v>-0.110107535362001</v>
      </c>
      <c r="AN1001" s="17">
        <v>-0.113421616832212</v>
      </c>
      <c r="AO1001" s="17">
        <v>-0.2396433950636</v>
      </c>
      <c r="AP1001" s="17"/>
      <c r="AQ1001" s="17">
        <v>-0.217794872563813</v>
      </c>
      <c r="AR1001" s="17">
        <v>-0.145874506514866</v>
      </c>
      <c r="AS1001" s="17">
        <v>-9.3401255683016299E-2</v>
      </c>
      <c r="AT1001" s="17">
        <v>-3.9431168572853899E-2</v>
      </c>
      <c r="AU1001" s="17">
        <v>2.5519005244687101E-2</v>
      </c>
    </row>
    <row r="1002" spans="2:47" x14ac:dyDescent="0.3">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row>
    <row r="1003" spans="2:47" x14ac:dyDescent="0.3">
      <c r="B1003" s="6" t="s">
        <v>406</v>
      </c>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row>
    <row r="1004" spans="2:47" x14ac:dyDescent="0.3">
      <c r="B1004" s="24" t="s">
        <v>79</v>
      </c>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row>
    <row r="1005" spans="2:47" x14ac:dyDescent="0.3">
      <c r="B1005" t="s">
        <v>264</v>
      </c>
      <c r="C1005" s="17">
        <v>0.42552200767238002</v>
      </c>
      <c r="D1005" s="17">
        <v>0.43565503832935998</v>
      </c>
      <c r="E1005" s="17">
        <v>0.41452218408430702</v>
      </c>
      <c r="F1005" s="17"/>
      <c r="G1005" s="17">
        <v>0.41464983672115402</v>
      </c>
      <c r="H1005" s="17">
        <v>0.440191617952854</v>
      </c>
      <c r="I1005" s="17">
        <v>0.43159957204167798</v>
      </c>
      <c r="J1005" s="17">
        <v>0.46802345395726602</v>
      </c>
      <c r="K1005" s="17">
        <v>0.41953467933974897</v>
      </c>
      <c r="L1005" s="17">
        <v>0.38553941171996797</v>
      </c>
      <c r="M1005" s="17"/>
      <c r="N1005" s="17">
        <v>0.45572125134108898</v>
      </c>
      <c r="O1005" s="17">
        <v>0.45633864301599297</v>
      </c>
      <c r="P1005" s="17">
        <v>0.37278688108792202</v>
      </c>
      <c r="Q1005" s="17">
        <v>0.407354098150427</v>
      </c>
      <c r="R1005" s="17"/>
      <c r="S1005" s="17">
        <v>0.49559809944405397</v>
      </c>
      <c r="T1005" s="17">
        <v>0.49310063136478</v>
      </c>
      <c r="U1005" s="17">
        <v>0.459077473743775</v>
      </c>
      <c r="V1005" s="17">
        <v>0.42795568289156499</v>
      </c>
      <c r="W1005" s="17">
        <v>0.43044811502170799</v>
      </c>
      <c r="X1005" s="17">
        <v>0.38814080415205798</v>
      </c>
      <c r="Y1005" s="17">
        <v>0.40168759386592001</v>
      </c>
      <c r="Z1005" s="17">
        <v>0.364971657421018</v>
      </c>
      <c r="AA1005" s="17">
        <v>0.28148259437022</v>
      </c>
      <c r="AB1005" s="17">
        <v>0.46098677655562698</v>
      </c>
      <c r="AC1005" s="17"/>
      <c r="AD1005" s="17">
        <v>0.36169870819351302</v>
      </c>
      <c r="AE1005" s="17">
        <v>0.44206619436045202</v>
      </c>
      <c r="AF1005" s="17">
        <v>0.47409908845505</v>
      </c>
      <c r="AG1005" s="17">
        <v>0.42505315961943002</v>
      </c>
      <c r="AH1005" s="17"/>
      <c r="AI1005" s="17">
        <v>0.31781302679322998</v>
      </c>
      <c r="AJ1005" s="17">
        <v>0.41544766916172099</v>
      </c>
      <c r="AK1005" s="17">
        <v>0.485048936243415</v>
      </c>
      <c r="AL1005" s="17"/>
      <c r="AM1005" s="17">
        <v>0.59445920961785903</v>
      </c>
      <c r="AN1005" s="17">
        <v>0.360143559292257</v>
      </c>
      <c r="AO1005" s="17">
        <v>0.41272508309887301</v>
      </c>
      <c r="AP1005" s="17"/>
      <c r="AQ1005" s="17">
        <v>0.39369052265175097</v>
      </c>
      <c r="AR1005" s="17">
        <v>0.42815678471361002</v>
      </c>
      <c r="AS1005" s="17">
        <v>0.435354439535029</v>
      </c>
      <c r="AT1005" s="17">
        <v>0.47261751496306198</v>
      </c>
      <c r="AU1005" s="17">
        <v>0.51417887643638205</v>
      </c>
    </row>
    <row r="1006" spans="2:47" x14ac:dyDescent="0.3">
      <c r="B1006" t="s">
        <v>265</v>
      </c>
      <c r="C1006" s="17">
        <v>0.26530522233939802</v>
      </c>
      <c r="D1006" s="17">
        <v>0.28246825859859398</v>
      </c>
      <c r="E1006" s="17">
        <v>0.249182845975672</v>
      </c>
      <c r="F1006" s="17"/>
      <c r="G1006" s="17">
        <v>0.26903954359814403</v>
      </c>
      <c r="H1006" s="17">
        <v>0.248251391340954</v>
      </c>
      <c r="I1006" s="17">
        <v>0.20439778280005499</v>
      </c>
      <c r="J1006" s="17">
        <v>0.27671833923961597</v>
      </c>
      <c r="K1006" s="17">
        <v>0.26101045311466098</v>
      </c>
      <c r="L1006" s="17">
        <v>0.31943018718085597</v>
      </c>
      <c r="M1006" s="17"/>
      <c r="N1006" s="17">
        <v>0.27080021818962502</v>
      </c>
      <c r="O1006" s="17">
        <v>0.263400448391785</v>
      </c>
      <c r="P1006" s="17">
        <v>0.26325876162513301</v>
      </c>
      <c r="Q1006" s="17">
        <v>0.26845858160201003</v>
      </c>
      <c r="R1006" s="17"/>
      <c r="S1006" s="17">
        <v>0.19665724959796699</v>
      </c>
      <c r="T1006" s="17">
        <v>0.23510588888547401</v>
      </c>
      <c r="U1006" s="17">
        <v>0.25915320649838602</v>
      </c>
      <c r="V1006" s="17">
        <v>0.27814088156993799</v>
      </c>
      <c r="W1006" s="17">
        <v>0.239028719671974</v>
      </c>
      <c r="X1006" s="17">
        <v>0.32320963196368702</v>
      </c>
      <c r="Y1006" s="17">
        <v>0.30171406220286101</v>
      </c>
      <c r="Z1006" s="17">
        <v>0.17483901141921701</v>
      </c>
      <c r="AA1006" s="17">
        <v>0.33082853853898903</v>
      </c>
      <c r="AB1006" s="17">
        <v>0.32543480434733801</v>
      </c>
      <c r="AC1006" s="17"/>
      <c r="AD1006" s="17">
        <v>0.321562682225497</v>
      </c>
      <c r="AE1006" s="17">
        <v>0.258776416120514</v>
      </c>
      <c r="AF1006" s="17">
        <v>0.20473191258168499</v>
      </c>
      <c r="AG1006" s="17">
        <v>0.26462946757210798</v>
      </c>
      <c r="AH1006" s="17"/>
      <c r="AI1006" s="17">
        <v>0.34971187552094302</v>
      </c>
      <c r="AJ1006" s="17">
        <v>0.273012548012038</v>
      </c>
      <c r="AK1006" s="17">
        <v>0.25055096145054101</v>
      </c>
      <c r="AL1006" s="17"/>
      <c r="AM1006" s="17">
        <v>0.19974370279743101</v>
      </c>
      <c r="AN1006" s="17">
        <v>0.28354692035941498</v>
      </c>
      <c r="AO1006" s="17">
        <v>0.30811183906385797</v>
      </c>
      <c r="AP1006" s="17"/>
      <c r="AQ1006" s="17">
        <v>0.31005045150730998</v>
      </c>
      <c r="AR1006" s="17">
        <v>0.246852865414916</v>
      </c>
      <c r="AS1006" s="17">
        <v>0.25932151591418701</v>
      </c>
      <c r="AT1006" s="17">
        <v>0.23514641831345101</v>
      </c>
      <c r="AU1006" s="17">
        <v>0.189209368320441</v>
      </c>
    </row>
    <row r="1007" spans="2:47" x14ac:dyDescent="0.3">
      <c r="B1007" t="s">
        <v>266</v>
      </c>
      <c r="C1007" s="17">
        <v>0.148316611302548</v>
      </c>
      <c r="D1007" s="17">
        <v>0.144715521245634</v>
      </c>
      <c r="E1007" s="17">
        <v>0.15211261022456599</v>
      </c>
      <c r="F1007" s="17"/>
      <c r="G1007" s="17">
        <v>0.16612099068378899</v>
      </c>
      <c r="H1007" s="17">
        <v>0.12803459260938899</v>
      </c>
      <c r="I1007" s="17">
        <v>0.19045768410594999</v>
      </c>
      <c r="J1007" s="17">
        <v>0.107346160237733</v>
      </c>
      <c r="K1007" s="17">
        <v>0.13853735470283501</v>
      </c>
      <c r="L1007" s="17">
        <v>0.158673861407233</v>
      </c>
      <c r="M1007" s="17"/>
      <c r="N1007" s="17">
        <v>0.13734965371065</v>
      </c>
      <c r="O1007" s="17">
        <v>0.11916441913961601</v>
      </c>
      <c r="P1007" s="17">
        <v>0.18152213538613601</v>
      </c>
      <c r="Q1007" s="17">
        <v>0.16052296506396499</v>
      </c>
      <c r="R1007" s="17"/>
      <c r="S1007" s="17">
        <v>0.156522954815561</v>
      </c>
      <c r="T1007" s="17">
        <v>0.12648716878215199</v>
      </c>
      <c r="U1007" s="17">
        <v>0.12623915418237</v>
      </c>
      <c r="V1007" s="17">
        <v>0.14899580271892801</v>
      </c>
      <c r="W1007" s="17">
        <v>0.19887657533174699</v>
      </c>
      <c r="X1007" s="17">
        <v>0.115233064918893</v>
      </c>
      <c r="Y1007" s="17">
        <v>0.13324914565910401</v>
      </c>
      <c r="Z1007" s="17">
        <v>0.228421831771773</v>
      </c>
      <c r="AA1007" s="17">
        <v>0.17574274639509599</v>
      </c>
      <c r="AB1007" s="17">
        <v>0.103667867029229</v>
      </c>
      <c r="AC1007" s="17"/>
      <c r="AD1007" s="17">
        <v>0.179697203048205</v>
      </c>
      <c r="AE1007" s="17">
        <v>0.14383516809945401</v>
      </c>
      <c r="AF1007" s="17">
        <v>0.117178041149878</v>
      </c>
      <c r="AG1007" s="17">
        <v>0.14512981004772799</v>
      </c>
      <c r="AH1007" s="17"/>
      <c r="AI1007" s="17">
        <v>0.19772648981368901</v>
      </c>
      <c r="AJ1007" s="17">
        <v>0.157770924922399</v>
      </c>
      <c r="AK1007" s="17">
        <v>0.10067356047772399</v>
      </c>
      <c r="AL1007" s="17"/>
      <c r="AM1007" s="17">
        <v>9.8283522390013298E-2</v>
      </c>
      <c r="AN1007" s="17">
        <v>0.178978628050075</v>
      </c>
      <c r="AO1007" s="17">
        <v>0.135929181888652</v>
      </c>
      <c r="AP1007" s="17"/>
      <c r="AQ1007" s="17">
        <v>0.13807758170116899</v>
      </c>
      <c r="AR1007" s="17">
        <v>0.16793012591884901</v>
      </c>
      <c r="AS1007" s="17">
        <v>0.15566912923293999</v>
      </c>
      <c r="AT1007" s="17">
        <v>0.10484203097370599</v>
      </c>
      <c r="AU1007" s="17">
        <v>0.163512164149716</v>
      </c>
    </row>
    <row r="1008" spans="2:47" x14ac:dyDescent="0.3">
      <c r="B1008" t="s">
        <v>267</v>
      </c>
      <c r="C1008" s="17">
        <v>5.0636567986874999E-2</v>
      </c>
      <c r="D1008" s="17">
        <v>4.9629583082656803E-2</v>
      </c>
      <c r="E1008" s="17">
        <v>5.1716618226996101E-2</v>
      </c>
      <c r="F1008" s="17"/>
      <c r="G1008" s="17">
        <v>4.3054817669742798E-2</v>
      </c>
      <c r="H1008" s="17">
        <v>6.1371258659892597E-2</v>
      </c>
      <c r="I1008" s="17">
        <v>3.1674133229428802E-2</v>
      </c>
      <c r="J1008" s="17">
        <v>6.6884138214822406E-2</v>
      </c>
      <c r="K1008" s="17">
        <v>2.5261221922874E-2</v>
      </c>
      <c r="L1008" s="17">
        <v>6.61808186460211E-2</v>
      </c>
      <c r="M1008" s="17"/>
      <c r="N1008" s="17">
        <v>3.9444485900817998E-2</v>
      </c>
      <c r="O1008" s="17">
        <v>4.6722973411551703E-2</v>
      </c>
      <c r="P1008" s="17">
        <v>6.6977542441108998E-2</v>
      </c>
      <c r="Q1008" s="17">
        <v>4.5549317308102098E-2</v>
      </c>
      <c r="R1008" s="17"/>
      <c r="S1008" s="17">
        <v>5.30338859318557E-2</v>
      </c>
      <c r="T1008" s="17">
        <v>4.7556923023315899E-2</v>
      </c>
      <c r="U1008" s="17">
        <v>5.3640847805706902E-2</v>
      </c>
      <c r="V1008" s="17">
        <v>3.5709285195956897E-2</v>
      </c>
      <c r="W1008" s="17">
        <v>3.61713290425466E-2</v>
      </c>
      <c r="X1008" s="17">
        <v>3.8816818249014597E-2</v>
      </c>
      <c r="Y1008" s="17">
        <v>8.3981275464225902E-2</v>
      </c>
      <c r="Z1008" s="17">
        <v>1.9075975184574101E-2</v>
      </c>
      <c r="AA1008" s="17">
        <v>9.0491349317616501E-2</v>
      </c>
      <c r="AB1008" s="17">
        <v>0</v>
      </c>
      <c r="AC1008" s="17"/>
      <c r="AD1008" s="17">
        <v>5.1070189565076897E-2</v>
      </c>
      <c r="AE1008" s="17">
        <v>4.14556113052632E-2</v>
      </c>
      <c r="AF1008" s="17">
        <v>7.1668099592603507E-2</v>
      </c>
      <c r="AG1008" s="17">
        <v>4.0120913380451699E-2</v>
      </c>
      <c r="AH1008" s="17"/>
      <c r="AI1008" s="17">
        <v>5.2927922967202397E-2</v>
      </c>
      <c r="AJ1008" s="17">
        <v>3.59678273977466E-2</v>
      </c>
      <c r="AK1008" s="17">
        <v>5.9182595080875103E-2</v>
      </c>
      <c r="AL1008" s="17"/>
      <c r="AM1008" s="17">
        <v>1.7035925997767501E-2</v>
      </c>
      <c r="AN1008" s="17">
        <v>6.8156926102849597E-2</v>
      </c>
      <c r="AO1008" s="17">
        <v>4.8016769627480499E-2</v>
      </c>
      <c r="AP1008" s="17"/>
      <c r="AQ1008" s="17">
        <v>5.1048776339247003E-2</v>
      </c>
      <c r="AR1008" s="17">
        <v>5.4770629264741702E-2</v>
      </c>
      <c r="AS1008" s="17">
        <v>3.1723601763009097E-2</v>
      </c>
      <c r="AT1008" s="17">
        <v>6.0712855968304703E-2</v>
      </c>
      <c r="AU1008" s="17">
        <v>8.8444246588039802E-2</v>
      </c>
    </row>
    <row r="1009" spans="2:47" x14ac:dyDescent="0.3">
      <c r="B1009" t="s">
        <v>268</v>
      </c>
      <c r="C1009" s="17">
        <v>7.8666086573190394E-2</v>
      </c>
      <c r="D1009" s="17">
        <v>6.0423716103423099E-2</v>
      </c>
      <c r="E1009" s="17">
        <v>9.6533021732706698E-2</v>
      </c>
      <c r="F1009" s="17"/>
      <c r="G1009" s="17">
        <v>8.9321112609198602E-2</v>
      </c>
      <c r="H1009" s="17">
        <v>0.109438005629932</v>
      </c>
      <c r="I1009" s="17">
        <v>0.106433153770655</v>
      </c>
      <c r="J1009" s="17">
        <v>3.82008171456764E-2</v>
      </c>
      <c r="K1009" s="17">
        <v>0.104932326388211</v>
      </c>
      <c r="L1009" s="17">
        <v>3.9554321025298697E-2</v>
      </c>
      <c r="M1009" s="17"/>
      <c r="N1009" s="17">
        <v>8.8820115240897293E-2</v>
      </c>
      <c r="O1009" s="17">
        <v>6.6417354267380296E-2</v>
      </c>
      <c r="P1009" s="17">
        <v>8.1317703737354793E-2</v>
      </c>
      <c r="Q1009" s="17">
        <v>7.9678315837108493E-2</v>
      </c>
      <c r="R1009" s="17"/>
      <c r="S1009" s="17">
        <v>7.4187896187595401E-2</v>
      </c>
      <c r="T1009" s="17">
        <v>7.2461114646690403E-2</v>
      </c>
      <c r="U1009" s="17">
        <v>6.9393662840820505E-2</v>
      </c>
      <c r="V1009" s="17">
        <v>9.1159005388635403E-2</v>
      </c>
      <c r="W1009" s="17">
        <v>4.0882246006595603E-2</v>
      </c>
      <c r="X1009" s="17">
        <v>0.100861221506826</v>
      </c>
      <c r="Y1009" s="17">
        <v>5.0876529834272301E-2</v>
      </c>
      <c r="Z1009" s="17">
        <v>0.147332895352487</v>
      </c>
      <c r="AA1009" s="17">
        <v>8.9729127416742605E-2</v>
      </c>
      <c r="AB1009" s="17">
        <v>7.7012646391289005E-2</v>
      </c>
      <c r="AC1009" s="17"/>
      <c r="AD1009" s="17">
        <v>7.5763737722358698E-2</v>
      </c>
      <c r="AE1009" s="17">
        <v>9.3405566728305203E-2</v>
      </c>
      <c r="AF1009" s="17">
        <v>0.119366891929541</v>
      </c>
      <c r="AG1009" s="17">
        <v>4.7678663093832598E-2</v>
      </c>
      <c r="AH1009" s="17"/>
      <c r="AI1009" s="17">
        <v>7.1259515423078901E-2</v>
      </c>
      <c r="AJ1009" s="17">
        <v>9.6879385386730105E-2</v>
      </c>
      <c r="AK1009" s="17">
        <v>9.2290711612079204E-2</v>
      </c>
      <c r="AL1009" s="17"/>
      <c r="AM1009" s="17">
        <v>6.5678183331235804E-2</v>
      </c>
      <c r="AN1009" s="17">
        <v>7.7506703581053493E-2</v>
      </c>
      <c r="AO1009" s="17">
        <v>8.8831513171676105E-2</v>
      </c>
      <c r="AP1009" s="17"/>
      <c r="AQ1009" s="17">
        <v>7.6435557699491799E-2</v>
      </c>
      <c r="AR1009" s="17">
        <v>7.4590221670993995E-2</v>
      </c>
      <c r="AS1009" s="17">
        <v>9.4500796935430495E-2</v>
      </c>
      <c r="AT1009" s="17">
        <v>0.10202250270093199</v>
      </c>
      <c r="AU1009" s="17">
        <v>4.46553445054211E-2</v>
      </c>
    </row>
    <row r="1010" spans="2:47" x14ac:dyDescent="0.3">
      <c r="B1010" t="s">
        <v>94</v>
      </c>
      <c r="C1010" s="17">
        <v>3.1553504125608499E-2</v>
      </c>
      <c r="D1010" s="17">
        <v>2.71078826403321E-2</v>
      </c>
      <c r="E1010" s="17">
        <v>3.5932719755752997E-2</v>
      </c>
      <c r="F1010" s="17"/>
      <c r="G1010" s="17">
        <v>1.7813698717971099E-2</v>
      </c>
      <c r="H1010" s="17">
        <v>1.2713133806978E-2</v>
      </c>
      <c r="I1010" s="17">
        <v>3.5437674052233602E-2</v>
      </c>
      <c r="J1010" s="17">
        <v>4.2827091204886501E-2</v>
      </c>
      <c r="K1010" s="17">
        <v>5.07239645316706E-2</v>
      </c>
      <c r="L1010" s="17">
        <v>3.06214000206236E-2</v>
      </c>
      <c r="M1010" s="17"/>
      <c r="N1010" s="17">
        <v>7.8642756169205394E-3</v>
      </c>
      <c r="O1010" s="17">
        <v>4.7956161773673803E-2</v>
      </c>
      <c r="P1010" s="17">
        <v>3.4136975722345697E-2</v>
      </c>
      <c r="Q1010" s="17">
        <v>3.8436722038387203E-2</v>
      </c>
      <c r="R1010" s="17"/>
      <c r="S1010" s="17">
        <v>2.3999914022967299E-2</v>
      </c>
      <c r="T1010" s="17">
        <v>2.5288273297587701E-2</v>
      </c>
      <c r="U1010" s="17">
        <v>3.24956549289417E-2</v>
      </c>
      <c r="V1010" s="17">
        <v>1.80393422349759E-2</v>
      </c>
      <c r="W1010" s="17">
        <v>5.4593014925429499E-2</v>
      </c>
      <c r="X1010" s="17">
        <v>3.3738459209521898E-2</v>
      </c>
      <c r="Y1010" s="17">
        <v>2.8491392973616601E-2</v>
      </c>
      <c r="Z1010" s="17">
        <v>6.5358628850930897E-2</v>
      </c>
      <c r="AA1010" s="17">
        <v>3.1725643961335502E-2</v>
      </c>
      <c r="AB1010" s="17">
        <v>3.2897905676516903E-2</v>
      </c>
      <c r="AC1010" s="17"/>
      <c r="AD1010" s="17">
        <v>1.02074792453498E-2</v>
      </c>
      <c r="AE1010" s="17">
        <v>2.0461043386011998E-2</v>
      </c>
      <c r="AF1010" s="17">
        <v>1.2955966291242E-2</v>
      </c>
      <c r="AG1010" s="17">
        <v>7.7387986286449204E-2</v>
      </c>
      <c r="AH1010" s="17"/>
      <c r="AI1010" s="17">
        <v>1.05611694818577E-2</v>
      </c>
      <c r="AJ1010" s="17">
        <v>2.0921645119364299E-2</v>
      </c>
      <c r="AK1010" s="17">
        <v>1.2253235135365E-2</v>
      </c>
      <c r="AL1010" s="17"/>
      <c r="AM1010" s="17">
        <v>2.47994558656927E-2</v>
      </c>
      <c r="AN1010" s="17">
        <v>3.1667262614349899E-2</v>
      </c>
      <c r="AO1010" s="17">
        <v>6.3856131494600399E-3</v>
      </c>
      <c r="AP1010" s="17"/>
      <c r="AQ1010" s="17">
        <v>3.0697110101030399E-2</v>
      </c>
      <c r="AR1010" s="17">
        <v>2.7699373016888601E-2</v>
      </c>
      <c r="AS1010" s="17">
        <v>2.34305166194053E-2</v>
      </c>
      <c r="AT1010" s="17">
        <v>2.46586770805453E-2</v>
      </c>
      <c r="AU1010" s="17">
        <v>0</v>
      </c>
    </row>
    <row r="1011" spans="2:47" x14ac:dyDescent="0.3">
      <c r="B1011" t="s">
        <v>269</v>
      </c>
      <c r="C1011" s="17">
        <v>0.69082723001177804</v>
      </c>
      <c r="D1011" s="17">
        <v>0.71812329692795396</v>
      </c>
      <c r="E1011" s="17">
        <v>0.66370503005997805</v>
      </c>
      <c r="F1011" s="17"/>
      <c r="G1011" s="17">
        <v>0.68368938031929805</v>
      </c>
      <c r="H1011" s="17">
        <v>0.68844300929380797</v>
      </c>
      <c r="I1011" s="17">
        <v>0.63599735484173303</v>
      </c>
      <c r="J1011" s="17">
        <v>0.74474179319688205</v>
      </c>
      <c r="K1011" s="17">
        <v>0.68054513245440995</v>
      </c>
      <c r="L1011" s="17">
        <v>0.704969598900824</v>
      </c>
      <c r="M1011" s="17"/>
      <c r="N1011" s="17">
        <v>0.72652146953071495</v>
      </c>
      <c r="O1011" s="17">
        <v>0.71973909140777903</v>
      </c>
      <c r="P1011" s="17">
        <v>0.63604564271305497</v>
      </c>
      <c r="Q1011" s="17">
        <v>0.67581267975243697</v>
      </c>
      <c r="R1011" s="17"/>
      <c r="S1011" s="17">
        <v>0.69225534904202102</v>
      </c>
      <c r="T1011" s="17">
        <v>0.72820652025025401</v>
      </c>
      <c r="U1011" s="17">
        <v>0.71823068024216097</v>
      </c>
      <c r="V1011" s="17">
        <v>0.70609656446150304</v>
      </c>
      <c r="W1011" s="17">
        <v>0.66947683469368202</v>
      </c>
      <c r="X1011" s="17">
        <v>0.711350436115744</v>
      </c>
      <c r="Y1011" s="17">
        <v>0.70340165606878102</v>
      </c>
      <c r="Z1011" s="17">
        <v>0.53981066884023499</v>
      </c>
      <c r="AA1011" s="17">
        <v>0.61231113290920902</v>
      </c>
      <c r="AB1011" s="17">
        <v>0.78642158090296499</v>
      </c>
      <c r="AC1011" s="17"/>
      <c r="AD1011" s="17">
        <v>0.68326139041901002</v>
      </c>
      <c r="AE1011" s="17">
        <v>0.70084261048096597</v>
      </c>
      <c r="AF1011" s="17">
        <v>0.67883100103673499</v>
      </c>
      <c r="AG1011" s="17">
        <v>0.68968262719153794</v>
      </c>
      <c r="AH1011" s="17"/>
      <c r="AI1011" s="17">
        <v>0.66752490231417205</v>
      </c>
      <c r="AJ1011" s="17">
        <v>0.68846021717375905</v>
      </c>
      <c r="AK1011" s="17">
        <v>0.73559989769395595</v>
      </c>
      <c r="AL1011" s="17"/>
      <c r="AM1011" s="17">
        <v>0.79420291241529095</v>
      </c>
      <c r="AN1011" s="17">
        <v>0.64369047965167203</v>
      </c>
      <c r="AO1011" s="17">
        <v>0.72083692216273099</v>
      </c>
      <c r="AP1011" s="17"/>
      <c r="AQ1011" s="17">
        <v>0.703740974159062</v>
      </c>
      <c r="AR1011" s="17">
        <v>0.67500965012852698</v>
      </c>
      <c r="AS1011" s="17">
        <v>0.69467595544921601</v>
      </c>
      <c r="AT1011" s="17">
        <v>0.70776393327651199</v>
      </c>
      <c r="AU1011" s="17">
        <v>0.70338824475682304</v>
      </c>
    </row>
    <row r="1012" spans="2:47" x14ac:dyDescent="0.3">
      <c r="B1012" t="s">
        <v>270</v>
      </c>
      <c r="C1012" s="17">
        <v>0.12930265456006501</v>
      </c>
      <c r="D1012" s="17">
        <v>0.11005329918608001</v>
      </c>
      <c r="E1012" s="17">
        <v>0.148249639959703</v>
      </c>
      <c r="F1012" s="17"/>
      <c r="G1012" s="17">
        <v>0.13237593027894101</v>
      </c>
      <c r="H1012" s="17">
        <v>0.17080926428982501</v>
      </c>
      <c r="I1012" s="17">
        <v>0.13810728700008401</v>
      </c>
      <c r="J1012" s="17">
        <v>0.105084955360499</v>
      </c>
      <c r="K1012" s="17">
        <v>0.13019354831108501</v>
      </c>
      <c r="L1012" s="17">
        <v>0.10573513967132001</v>
      </c>
      <c r="M1012" s="17"/>
      <c r="N1012" s="17">
        <v>0.12826460114171501</v>
      </c>
      <c r="O1012" s="17">
        <v>0.11314032767893201</v>
      </c>
      <c r="P1012" s="17">
        <v>0.14829524617846401</v>
      </c>
      <c r="Q1012" s="17">
        <v>0.12522763314521099</v>
      </c>
      <c r="R1012" s="17"/>
      <c r="S1012" s="17">
        <v>0.12722178211945101</v>
      </c>
      <c r="T1012" s="17">
        <v>0.120018037670006</v>
      </c>
      <c r="U1012" s="17">
        <v>0.123034510646527</v>
      </c>
      <c r="V1012" s="17">
        <v>0.12686829058459201</v>
      </c>
      <c r="W1012" s="17">
        <v>7.7053575049142106E-2</v>
      </c>
      <c r="X1012" s="17">
        <v>0.13967803975584001</v>
      </c>
      <c r="Y1012" s="17">
        <v>0.134857805298498</v>
      </c>
      <c r="Z1012" s="17">
        <v>0.16640887053706099</v>
      </c>
      <c r="AA1012" s="17">
        <v>0.18022047673435901</v>
      </c>
      <c r="AB1012" s="17">
        <v>7.7012646391289005E-2</v>
      </c>
      <c r="AC1012" s="17"/>
      <c r="AD1012" s="17">
        <v>0.126833927287436</v>
      </c>
      <c r="AE1012" s="17">
        <v>0.13486117803356801</v>
      </c>
      <c r="AF1012" s="17">
        <v>0.19103499152214401</v>
      </c>
      <c r="AG1012" s="17">
        <v>8.7799576474284297E-2</v>
      </c>
      <c r="AH1012" s="17"/>
      <c r="AI1012" s="17">
        <v>0.124187438390281</v>
      </c>
      <c r="AJ1012" s="17">
        <v>0.132847212784477</v>
      </c>
      <c r="AK1012" s="17">
        <v>0.151473306692954</v>
      </c>
      <c r="AL1012" s="17"/>
      <c r="AM1012" s="17">
        <v>8.2714109329003402E-2</v>
      </c>
      <c r="AN1012" s="17">
        <v>0.14566362968390301</v>
      </c>
      <c r="AO1012" s="17">
        <v>0.13684828279915701</v>
      </c>
      <c r="AP1012" s="17"/>
      <c r="AQ1012" s="17">
        <v>0.12748433403873899</v>
      </c>
      <c r="AR1012" s="17">
        <v>0.12936085093573599</v>
      </c>
      <c r="AS1012" s="17">
        <v>0.12622439869843999</v>
      </c>
      <c r="AT1012" s="17">
        <v>0.162735358669236</v>
      </c>
      <c r="AU1012" s="17">
        <v>0.13309959109346101</v>
      </c>
    </row>
    <row r="1013" spans="2:47" x14ac:dyDescent="0.3">
      <c r="B1013" t="s">
        <v>143</v>
      </c>
      <c r="C1013" s="17">
        <v>0.56152457545171297</v>
      </c>
      <c r="D1013" s="17">
        <v>0.60806999774187398</v>
      </c>
      <c r="E1013" s="17">
        <v>0.51545539010027597</v>
      </c>
      <c r="F1013" s="17"/>
      <c r="G1013" s="17">
        <v>0.55131345004035703</v>
      </c>
      <c r="H1013" s="17">
        <v>0.51763374500398296</v>
      </c>
      <c r="I1013" s="17">
        <v>0.49789006784164902</v>
      </c>
      <c r="J1013" s="17">
        <v>0.63965683783638305</v>
      </c>
      <c r="K1013" s="17">
        <v>0.55035158414332397</v>
      </c>
      <c r="L1013" s="17">
        <v>0.59923445922950402</v>
      </c>
      <c r="M1013" s="17"/>
      <c r="N1013" s="17">
        <v>0.59825686838899905</v>
      </c>
      <c r="O1013" s="17">
        <v>0.60659876372884702</v>
      </c>
      <c r="P1013" s="17">
        <v>0.48775039653459101</v>
      </c>
      <c r="Q1013" s="17">
        <v>0.55058504660722696</v>
      </c>
      <c r="R1013" s="17"/>
      <c r="S1013" s="17">
        <v>0.56503356692257001</v>
      </c>
      <c r="T1013" s="17">
        <v>0.60818848258024805</v>
      </c>
      <c r="U1013" s="17">
        <v>0.59519616959563404</v>
      </c>
      <c r="V1013" s="17">
        <v>0.579228273876911</v>
      </c>
      <c r="W1013" s="17">
        <v>0.59242325964454001</v>
      </c>
      <c r="X1013" s="17">
        <v>0.57167239635990397</v>
      </c>
      <c r="Y1013" s="17">
        <v>0.56854385077028302</v>
      </c>
      <c r="Z1013" s="17">
        <v>0.37340179830317399</v>
      </c>
      <c r="AA1013" s="17">
        <v>0.43209065617484999</v>
      </c>
      <c r="AB1013" s="17">
        <v>0.70940893451167597</v>
      </c>
      <c r="AC1013" s="17"/>
      <c r="AD1013" s="17">
        <v>0.55642746313157398</v>
      </c>
      <c r="AE1013" s="17">
        <v>0.56598143244739796</v>
      </c>
      <c r="AF1013" s="17">
        <v>0.48779600951459101</v>
      </c>
      <c r="AG1013" s="17">
        <v>0.60188305071725401</v>
      </c>
      <c r="AH1013" s="17"/>
      <c r="AI1013" s="17">
        <v>0.54333746392389104</v>
      </c>
      <c r="AJ1013" s="17">
        <v>0.55561300438928296</v>
      </c>
      <c r="AK1013" s="17">
        <v>0.58412659100100195</v>
      </c>
      <c r="AL1013" s="17"/>
      <c r="AM1013" s="17">
        <v>0.71148880308628704</v>
      </c>
      <c r="AN1013" s="17">
        <v>0.49802684996776903</v>
      </c>
      <c r="AO1013" s="17">
        <v>0.58398863936357504</v>
      </c>
      <c r="AP1013" s="17"/>
      <c r="AQ1013" s="17">
        <v>0.57625664012032296</v>
      </c>
      <c r="AR1013" s="17">
        <v>0.54564879919279097</v>
      </c>
      <c r="AS1013" s="17">
        <v>0.56845155675077597</v>
      </c>
      <c r="AT1013" s="17">
        <v>0.54502857460727605</v>
      </c>
      <c r="AU1013" s="17">
        <v>0.57028865366336201</v>
      </c>
    </row>
    <row r="1014" spans="2:47" x14ac:dyDescent="0.3">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c r="AT1014" s="17"/>
      <c r="AU1014" s="17"/>
    </row>
    <row r="1015" spans="2:47" x14ac:dyDescent="0.3">
      <c r="B1015" s="6" t="s">
        <v>407</v>
      </c>
      <c r="C1015" s="17"/>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17"/>
      <c r="AE1015" s="17"/>
      <c r="AF1015" s="17"/>
      <c r="AG1015" s="17"/>
      <c r="AH1015" s="17"/>
      <c r="AI1015" s="17"/>
      <c r="AJ1015" s="17"/>
      <c r="AK1015" s="17"/>
      <c r="AL1015" s="17"/>
      <c r="AM1015" s="17"/>
      <c r="AN1015" s="17"/>
      <c r="AO1015" s="17"/>
      <c r="AP1015" s="17"/>
      <c r="AQ1015" s="17"/>
      <c r="AR1015" s="17"/>
      <c r="AS1015" s="17"/>
      <c r="AT1015" s="17"/>
      <c r="AU1015" s="17"/>
    </row>
    <row r="1016" spans="2:47" x14ac:dyDescent="0.3">
      <c r="B1016" s="24" t="s">
        <v>79</v>
      </c>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17"/>
      <c r="AH1016" s="17"/>
      <c r="AI1016" s="17"/>
      <c r="AJ1016" s="17"/>
      <c r="AK1016" s="17"/>
      <c r="AL1016" s="17"/>
      <c r="AM1016" s="17"/>
      <c r="AN1016" s="17"/>
      <c r="AO1016" s="17"/>
      <c r="AP1016" s="17"/>
      <c r="AQ1016" s="17"/>
      <c r="AR1016" s="17"/>
      <c r="AS1016" s="17"/>
      <c r="AT1016" s="17"/>
      <c r="AU1016" s="17"/>
    </row>
    <row r="1017" spans="2:47" x14ac:dyDescent="0.3">
      <c r="B1017" t="s">
        <v>264</v>
      </c>
      <c r="C1017" s="17">
        <v>6.4220727073700704E-2</v>
      </c>
      <c r="D1017" s="17">
        <v>6.3491353706122605E-2</v>
      </c>
      <c r="E1017" s="17">
        <v>6.5058825239213802E-2</v>
      </c>
      <c r="F1017" s="17"/>
      <c r="G1017" s="17">
        <v>0.116240882385808</v>
      </c>
      <c r="H1017" s="17">
        <v>9.7712408279316001E-2</v>
      </c>
      <c r="I1017" s="17">
        <v>7.8618015307095099E-2</v>
      </c>
      <c r="J1017" s="17">
        <v>4.2854802285641397E-2</v>
      </c>
      <c r="K1017" s="17">
        <v>1.8407353136642199E-2</v>
      </c>
      <c r="L1017" s="17">
        <v>3.9484202572456599E-2</v>
      </c>
      <c r="M1017" s="17"/>
      <c r="N1017" s="17">
        <v>6.9851823040070898E-2</v>
      </c>
      <c r="O1017" s="17">
        <v>5.56121114004553E-2</v>
      </c>
      <c r="P1017" s="17">
        <v>8.2708195528030798E-2</v>
      </c>
      <c r="Q1017" s="17">
        <v>4.8208384456374397E-2</v>
      </c>
      <c r="R1017" s="17"/>
      <c r="S1017" s="17">
        <v>7.5044993534922805E-2</v>
      </c>
      <c r="T1017" s="17">
        <v>6.8933456152106803E-2</v>
      </c>
      <c r="U1017" s="17">
        <v>4.5225458650080701E-2</v>
      </c>
      <c r="V1017" s="17">
        <v>3.0768421668655701E-2</v>
      </c>
      <c r="W1017" s="17">
        <v>7.1409277107590305E-2</v>
      </c>
      <c r="X1017" s="17">
        <v>8.7573724599571495E-2</v>
      </c>
      <c r="Y1017" s="17">
        <v>3.0206765153947299E-2</v>
      </c>
      <c r="Z1017" s="17">
        <v>8.9834225280244998E-2</v>
      </c>
      <c r="AA1017" s="17">
        <v>9.8352007374444897E-2</v>
      </c>
      <c r="AB1017" s="17">
        <v>1.8418745651888599E-2</v>
      </c>
      <c r="AC1017" s="17"/>
      <c r="AD1017" s="17">
        <v>4.2099358250200301E-2</v>
      </c>
      <c r="AE1017" s="17">
        <v>7.8658371083139098E-2</v>
      </c>
      <c r="AF1017" s="17">
        <v>6.3310284963806404E-2</v>
      </c>
      <c r="AG1017" s="17">
        <v>2.8083866544440499E-2</v>
      </c>
      <c r="AH1017" s="17"/>
      <c r="AI1017" s="17">
        <v>5.4861258977397E-2</v>
      </c>
      <c r="AJ1017" s="17">
        <v>6.6424884732292702E-2</v>
      </c>
      <c r="AK1017" s="17">
        <v>6.8729566996953803E-2</v>
      </c>
      <c r="AL1017" s="17"/>
      <c r="AM1017" s="17">
        <v>2.58799980517679E-2</v>
      </c>
      <c r="AN1017" s="17">
        <v>7.7953254441162995E-2</v>
      </c>
      <c r="AO1017" s="17">
        <v>7.6894393494034693E-2</v>
      </c>
      <c r="AP1017" s="17"/>
      <c r="AQ1017" s="17">
        <v>6.4376501667519501E-2</v>
      </c>
      <c r="AR1017" s="17">
        <v>4.9106551514692003E-2</v>
      </c>
      <c r="AS1017" s="17">
        <v>8.1233518194048102E-2</v>
      </c>
      <c r="AT1017" s="17">
        <v>6.3953823389684306E-2</v>
      </c>
      <c r="AU1017" s="17">
        <v>0.20967400856577101</v>
      </c>
    </row>
    <row r="1018" spans="2:47" x14ac:dyDescent="0.3">
      <c r="B1018" t="s">
        <v>265</v>
      </c>
      <c r="C1018" s="17">
        <v>8.0663383901456498E-2</v>
      </c>
      <c r="D1018" s="17">
        <v>9.4821898750549902E-2</v>
      </c>
      <c r="E1018" s="17">
        <v>6.7083371526318103E-2</v>
      </c>
      <c r="F1018" s="17"/>
      <c r="G1018" s="17">
        <v>0.13116749390239399</v>
      </c>
      <c r="H1018" s="17">
        <v>0.14589022897189699</v>
      </c>
      <c r="I1018" s="17">
        <v>8.1194782375695496E-2</v>
      </c>
      <c r="J1018" s="17">
        <v>5.1275892727051998E-2</v>
      </c>
      <c r="K1018" s="17">
        <v>6.3340272180994001E-2</v>
      </c>
      <c r="L1018" s="17">
        <v>2.9896505913305799E-2</v>
      </c>
      <c r="M1018" s="17"/>
      <c r="N1018" s="17">
        <v>0.107908499267758</v>
      </c>
      <c r="O1018" s="17">
        <v>7.8615328882571195E-2</v>
      </c>
      <c r="P1018" s="17">
        <v>6.6751052232725996E-2</v>
      </c>
      <c r="Q1018" s="17">
        <v>6.7224756072003997E-2</v>
      </c>
      <c r="R1018" s="17"/>
      <c r="S1018" s="17">
        <v>0.10885297060332801</v>
      </c>
      <c r="T1018" s="17">
        <v>4.3551499668360097E-2</v>
      </c>
      <c r="U1018" s="17">
        <v>4.8272823082247798E-2</v>
      </c>
      <c r="V1018" s="17">
        <v>0.118147484755086</v>
      </c>
      <c r="W1018" s="17">
        <v>6.3700031291615E-2</v>
      </c>
      <c r="X1018" s="17">
        <v>9.4163089175288497E-2</v>
      </c>
      <c r="Y1018" s="17">
        <v>8.92893831800428E-2</v>
      </c>
      <c r="Z1018" s="17">
        <v>9.2853774045551701E-2</v>
      </c>
      <c r="AA1018" s="17">
        <v>8.7161211250242093E-2</v>
      </c>
      <c r="AB1018" s="17">
        <v>4.3260413950903798E-2</v>
      </c>
      <c r="AC1018" s="17"/>
      <c r="AD1018" s="17">
        <v>5.4354097185246801E-2</v>
      </c>
      <c r="AE1018" s="17">
        <v>8.8684471355761907E-2</v>
      </c>
      <c r="AF1018" s="17">
        <v>7.9175745713958398E-2</v>
      </c>
      <c r="AG1018" s="17">
        <v>0.11956102499428101</v>
      </c>
      <c r="AH1018" s="17"/>
      <c r="AI1018" s="17">
        <v>7.9724946974657901E-2</v>
      </c>
      <c r="AJ1018" s="17">
        <v>0.111260724177592</v>
      </c>
      <c r="AK1018" s="17">
        <v>4.9986199620976703E-2</v>
      </c>
      <c r="AL1018" s="17"/>
      <c r="AM1018" s="17">
        <v>5.4435478443112299E-2</v>
      </c>
      <c r="AN1018" s="17">
        <v>8.6111959481388806E-2</v>
      </c>
      <c r="AO1018" s="17">
        <v>9.4524098410135607E-2</v>
      </c>
      <c r="AP1018" s="17"/>
      <c r="AQ1018" s="17">
        <v>6.9519535697698906E-2</v>
      </c>
      <c r="AR1018" s="17">
        <v>6.7294342482775799E-2</v>
      </c>
      <c r="AS1018" s="17">
        <v>9.1029400578443498E-2</v>
      </c>
      <c r="AT1018" s="17">
        <v>0.114058406366896</v>
      </c>
      <c r="AU1018" s="17">
        <v>0.15707003330885</v>
      </c>
    </row>
    <row r="1019" spans="2:47" x14ac:dyDescent="0.3">
      <c r="B1019" t="s">
        <v>266</v>
      </c>
      <c r="C1019" s="17">
        <v>0.128256871948494</v>
      </c>
      <c r="D1019" s="17">
        <v>0.12794484329865</v>
      </c>
      <c r="E1019" s="17">
        <v>0.12881959438412299</v>
      </c>
      <c r="F1019" s="17"/>
      <c r="G1019" s="17">
        <v>0.19359552711459799</v>
      </c>
      <c r="H1019" s="17">
        <v>0.169574649444974</v>
      </c>
      <c r="I1019" s="17">
        <v>0.149535824987376</v>
      </c>
      <c r="J1019" s="17">
        <v>0.102488722997317</v>
      </c>
      <c r="K1019" s="17">
        <v>9.6640295563826306E-2</v>
      </c>
      <c r="L1019" s="17">
        <v>7.6920305753483298E-2</v>
      </c>
      <c r="M1019" s="17"/>
      <c r="N1019" s="17">
        <v>0.118012747216845</v>
      </c>
      <c r="O1019" s="17">
        <v>0.124519684732241</v>
      </c>
      <c r="P1019" s="17">
        <v>0.13756906212223899</v>
      </c>
      <c r="Q1019" s="17">
        <v>0.137577611449651</v>
      </c>
      <c r="R1019" s="17"/>
      <c r="S1019" s="17">
        <v>0.18066300170968799</v>
      </c>
      <c r="T1019" s="17">
        <v>0.101577045623801</v>
      </c>
      <c r="U1019" s="17">
        <v>9.8633759428916695E-2</v>
      </c>
      <c r="V1019" s="17">
        <v>0.13718875996153501</v>
      </c>
      <c r="W1019" s="17">
        <v>0.16418431296114899</v>
      </c>
      <c r="X1019" s="17">
        <v>9.5996361395308497E-2</v>
      </c>
      <c r="Y1019" s="17">
        <v>0.107189836471907</v>
      </c>
      <c r="Z1019" s="17">
        <v>0.122771669880218</v>
      </c>
      <c r="AA1019" s="17">
        <v>0.16616071495625501</v>
      </c>
      <c r="AB1019" s="17">
        <v>4.3822793077647797E-2</v>
      </c>
      <c r="AC1019" s="17"/>
      <c r="AD1019" s="17">
        <v>0.12646600128583099</v>
      </c>
      <c r="AE1019" s="17">
        <v>0.123055335483715</v>
      </c>
      <c r="AF1019" s="17">
        <v>0.104340403327284</v>
      </c>
      <c r="AG1019" s="17">
        <v>0.15521385288780701</v>
      </c>
      <c r="AH1019" s="17"/>
      <c r="AI1019" s="17">
        <v>0.125285511739021</v>
      </c>
      <c r="AJ1019" s="17">
        <v>0.141259222512231</v>
      </c>
      <c r="AK1019" s="17">
        <v>8.2086064757439806E-2</v>
      </c>
      <c r="AL1019" s="17"/>
      <c r="AM1019" s="17">
        <v>0.14204515065835199</v>
      </c>
      <c r="AN1019" s="17">
        <v>0.14470727307387801</v>
      </c>
      <c r="AO1019" s="17">
        <v>0.113888967337515</v>
      </c>
      <c r="AP1019" s="17"/>
      <c r="AQ1019" s="17">
        <v>0.114225597066033</v>
      </c>
      <c r="AR1019" s="17">
        <v>0.14854202071991501</v>
      </c>
      <c r="AS1019" s="17">
        <v>0.10399710176454099</v>
      </c>
      <c r="AT1019" s="17">
        <v>0.195237521737917</v>
      </c>
      <c r="AU1019" s="17">
        <v>4.6780352791589999E-2</v>
      </c>
    </row>
    <row r="1020" spans="2:47" x14ac:dyDescent="0.3">
      <c r="B1020" t="s">
        <v>267</v>
      </c>
      <c r="C1020" s="17">
        <v>0.21093812241867799</v>
      </c>
      <c r="D1020" s="17">
        <v>0.19992004182312501</v>
      </c>
      <c r="E1020" s="17">
        <v>0.220034591138663</v>
      </c>
      <c r="F1020" s="17"/>
      <c r="G1020" s="17">
        <v>0.152305051232386</v>
      </c>
      <c r="H1020" s="17">
        <v>0.171086547658206</v>
      </c>
      <c r="I1020" s="17">
        <v>0.24069761803778</v>
      </c>
      <c r="J1020" s="17">
        <v>0.233155193682821</v>
      </c>
      <c r="K1020" s="17">
        <v>0.16261007474227801</v>
      </c>
      <c r="L1020" s="17">
        <v>0.27206409958053301</v>
      </c>
      <c r="M1020" s="17"/>
      <c r="N1020" s="17">
        <v>0.22180383165390699</v>
      </c>
      <c r="O1020" s="17">
        <v>0.22312088162503599</v>
      </c>
      <c r="P1020" s="17">
        <v>0.20469784199401</v>
      </c>
      <c r="Q1020" s="17">
        <v>0.19169109562804701</v>
      </c>
      <c r="R1020" s="17"/>
      <c r="S1020" s="17">
        <v>0.20312689885212801</v>
      </c>
      <c r="T1020" s="17">
        <v>0.205756814080023</v>
      </c>
      <c r="U1020" s="17">
        <v>0.18630266619574601</v>
      </c>
      <c r="V1020" s="17">
        <v>0.23036221819592301</v>
      </c>
      <c r="W1020" s="17">
        <v>0.21386460148872199</v>
      </c>
      <c r="X1020" s="17">
        <v>0.23184251554183499</v>
      </c>
      <c r="Y1020" s="17">
        <v>0.19346523461435899</v>
      </c>
      <c r="Z1020" s="17">
        <v>0.19124070094759099</v>
      </c>
      <c r="AA1020" s="17">
        <v>0.19576463919217901</v>
      </c>
      <c r="AB1020" s="17">
        <v>0.28593583851316201</v>
      </c>
      <c r="AC1020" s="17"/>
      <c r="AD1020" s="17">
        <v>0.187849161664467</v>
      </c>
      <c r="AE1020" s="17">
        <v>0.215000222142361</v>
      </c>
      <c r="AF1020" s="17">
        <v>0.16842080855741601</v>
      </c>
      <c r="AG1020" s="17">
        <v>0.23979192735309099</v>
      </c>
      <c r="AH1020" s="17"/>
      <c r="AI1020" s="17">
        <v>0.190834226144728</v>
      </c>
      <c r="AJ1020" s="17">
        <v>0.217205139293428</v>
      </c>
      <c r="AK1020" s="17">
        <v>0.192363674700781</v>
      </c>
      <c r="AL1020" s="17"/>
      <c r="AM1020" s="17">
        <v>0.25547458158376002</v>
      </c>
      <c r="AN1020" s="17">
        <v>0.219081594347495</v>
      </c>
      <c r="AO1020" s="17">
        <v>0.17446587254670001</v>
      </c>
      <c r="AP1020" s="17"/>
      <c r="AQ1020" s="17">
        <v>0.191741094390601</v>
      </c>
      <c r="AR1020" s="17">
        <v>0.18140371708887801</v>
      </c>
      <c r="AS1020" s="17">
        <v>0.235066538620923</v>
      </c>
      <c r="AT1020" s="17">
        <v>0.20302564500492101</v>
      </c>
      <c r="AU1020" s="17">
        <v>0.128651442706607</v>
      </c>
    </row>
    <row r="1021" spans="2:47" x14ac:dyDescent="0.3">
      <c r="B1021" t="s">
        <v>268</v>
      </c>
      <c r="C1021" s="17">
        <v>0.47475975152365901</v>
      </c>
      <c r="D1021" s="17">
        <v>0.48687791315652001</v>
      </c>
      <c r="E1021" s="17">
        <v>0.463958693570381</v>
      </c>
      <c r="F1021" s="17"/>
      <c r="G1021" s="17">
        <v>0.34203657814244698</v>
      </c>
      <c r="H1021" s="17">
        <v>0.40289821831533501</v>
      </c>
      <c r="I1021" s="17">
        <v>0.40331569300888898</v>
      </c>
      <c r="J1021" s="17">
        <v>0.52669619661519196</v>
      </c>
      <c r="K1021" s="17">
        <v>0.58844223634095505</v>
      </c>
      <c r="L1021" s="17">
        <v>0.55919684331626596</v>
      </c>
      <c r="M1021" s="17"/>
      <c r="N1021" s="17">
        <v>0.45244867452818899</v>
      </c>
      <c r="O1021" s="17">
        <v>0.47337106914569699</v>
      </c>
      <c r="P1021" s="17">
        <v>0.46878587486262702</v>
      </c>
      <c r="Q1021" s="17">
        <v>0.50350351288356598</v>
      </c>
      <c r="R1021" s="17"/>
      <c r="S1021" s="17">
        <v>0.396492775992909</v>
      </c>
      <c r="T1021" s="17">
        <v>0.55491471440145101</v>
      </c>
      <c r="U1021" s="17">
        <v>0.55411182418611205</v>
      </c>
      <c r="V1021" s="17">
        <v>0.46589853399555797</v>
      </c>
      <c r="W1021" s="17">
        <v>0.44176919416126398</v>
      </c>
      <c r="X1021" s="17">
        <v>0.47298919390066102</v>
      </c>
      <c r="Y1021" s="17">
        <v>0.55775698036068599</v>
      </c>
      <c r="Z1021" s="17">
        <v>0.43369104701459199</v>
      </c>
      <c r="AA1021" s="17">
        <v>0.39552912947160601</v>
      </c>
      <c r="AB1021" s="17">
        <v>0.50071235177773099</v>
      </c>
      <c r="AC1021" s="17"/>
      <c r="AD1021" s="17">
        <v>0.56571015571703298</v>
      </c>
      <c r="AE1021" s="17">
        <v>0.453134915255545</v>
      </c>
      <c r="AF1021" s="17">
        <v>0.57172325712862504</v>
      </c>
      <c r="AG1021" s="17">
        <v>0.36324896072406898</v>
      </c>
      <c r="AH1021" s="17"/>
      <c r="AI1021" s="17">
        <v>0.524957817299465</v>
      </c>
      <c r="AJ1021" s="17">
        <v>0.43133613726622799</v>
      </c>
      <c r="AK1021" s="17">
        <v>0.58980347016511303</v>
      </c>
      <c r="AL1021" s="17"/>
      <c r="AM1021" s="17">
        <v>0.47252780769189001</v>
      </c>
      <c r="AN1021" s="17">
        <v>0.44126155861287297</v>
      </c>
      <c r="AO1021" s="17">
        <v>0.52392334745548896</v>
      </c>
      <c r="AP1021" s="17"/>
      <c r="AQ1021" s="17">
        <v>0.52217870266573496</v>
      </c>
      <c r="AR1021" s="17">
        <v>0.49662986158410299</v>
      </c>
      <c r="AS1021" s="17">
        <v>0.450739378333954</v>
      </c>
      <c r="AT1021" s="17">
        <v>0.39101154272823002</v>
      </c>
      <c r="AU1021" s="17">
        <v>0.39196019985304797</v>
      </c>
    </row>
    <row r="1022" spans="2:47" x14ac:dyDescent="0.3">
      <c r="B1022" t="s">
        <v>94</v>
      </c>
      <c r="C1022" s="17">
        <v>4.1161143134012597E-2</v>
      </c>
      <c r="D1022" s="17">
        <v>2.6943949265033001E-2</v>
      </c>
      <c r="E1022" s="17">
        <v>5.5044924141301001E-2</v>
      </c>
      <c r="F1022" s="17"/>
      <c r="G1022" s="17">
        <v>6.4654467222367201E-2</v>
      </c>
      <c r="H1022" s="17">
        <v>1.2837947330271399E-2</v>
      </c>
      <c r="I1022" s="17">
        <v>4.6638066283165303E-2</v>
      </c>
      <c r="J1022" s="17">
        <v>4.3529191691975999E-2</v>
      </c>
      <c r="K1022" s="17">
        <v>7.0559768035304907E-2</v>
      </c>
      <c r="L1022" s="17">
        <v>2.2438042863955902E-2</v>
      </c>
      <c r="M1022" s="17"/>
      <c r="N1022" s="17">
        <v>2.9974424293229801E-2</v>
      </c>
      <c r="O1022" s="17">
        <v>4.47609242140002E-2</v>
      </c>
      <c r="P1022" s="17">
        <v>3.9487973260367799E-2</v>
      </c>
      <c r="Q1022" s="17">
        <v>5.1794639510358703E-2</v>
      </c>
      <c r="R1022" s="17"/>
      <c r="S1022" s="17">
        <v>3.5819359307024498E-2</v>
      </c>
      <c r="T1022" s="17">
        <v>2.52664700742583E-2</v>
      </c>
      <c r="U1022" s="17">
        <v>6.7453468456897106E-2</v>
      </c>
      <c r="V1022" s="17">
        <v>1.7634581423242101E-2</v>
      </c>
      <c r="W1022" s="17">
        <v>4.5072582989659403E-2</v>
      </c>
      <c r="X1022" s="17">
        <v>1.7435115387336102E-2</v>
      </c>
      <c r="Y1022" s="17">
        <v>2.2091800219058301E-2</v>
      </c>
      <c r="Z1022" s="17">
        <v>6.9608582831803101E-2</v>
      </c>
      <c r="AA1022" s="17">
        <v>5.7032297755272202E-2</v>
      </c>
      <c r="AB1022" s="17">
        <v>0.10784985702866701</v>
      </c>
      <c r="AC1022" s="17"/>
      <c r="AD1022" s="17">
        <v>2.3521225897221502E-2</v>
      </c>
      <c r="AE1022" s="17">
        <v>4.14666846794777E-2</v>
      </c>
      <c r="AF1022" s="17">
        <v>1.3029500308909699E-2</v>
      </c>
      <c r="AG1022" s="17">
        <v>9.4100367496311094E-2</v>
      </c>
      <c r="AH1022" s="17"/>
      <c r="AI1022" s="17">
        <v>2.4336238864731099E-2</v>
      </c>
      <c r="AJ1022" s="17">
        <v>3.2513892018228602E-2</v>
      </c>
      <c r="AK1022" s="17">
        <v>1.70310237587348E-2</v>
      </c>
      <c r="AL1022" s="17"/>
      <c r="AM1022" s="17">
        <v>4.9636983571117899E-2</v>
      </c>
      <c r="AN1022" s="17">
        <v>3.0884360043202701E-2</v>
      </c>
      <c r="AO1022" s="17">
        <v>1.6303320756125599E-2</v>
      </c>
      <c r="AP1022" s="17"/>
      <c r="AQ1022" s="17">
        <v>3.7958568512412402E-2</v>
      </c>
      <c r="AR1022" s="17">
        <v>5.7023506609636503E-2</v>
      </c>
      <c r="AS1022" s="17">
        <v>3.7934062508091101E-2</v>
      </c>
      <c r="AT1022" s="17">
        <v>3.2713060772352399E-2</v>
      </c>
      <c r="AU1022" s="17">
        <v>6.5863962774133603E-2</v>
      </c>
    </row>
    <row r="1023" spans="2:47" x14ac:dyDescent="0.3">
      <c r="B1023" t="s">
        <v>269</v>
      </c>
      <c r="C1023" s="17">
        <v>0.14488411097515699</v>
      </c>
      <c r="D1023" s="17">
        <v>0.15831325245667199</v>
      </c>
      <c r="E1023" s="17">
        <v>0.13214219676553199</v>
      </c>
      <c r="F1023" s="17"/>
      <c r="G1023" s="17">
        <v>0.247408376288202</v>
      </c>
      <c r="H1023" s="17">
        <v>0.24360263725121301</v>
      </c>
      <c r="I1023" s="17">
        <v>0.159812797682791</v>
      </c>
      <c r="J1023" s="17">
        <v>9.4130695012693402E-2</v>
      </c>
      <c r="K1023" s="17">
        <v>8.1747625317636199E-2</v>
      </c>
      <c r="L1023" s="17">
        <v>6.9380708485762402E-2</v>
      </c>
      <c r="M1023" s="17"/>
      <c r="N1023" s="17">
        <v>0.17776032230782801</v>
      </c>
      <c r="O1023" s="17">
        <v>0.13422744028302699</v>
      </c>
      <c r="P1023" s="17">
        <v>0.149459247760757</v>
      </c>
      <c r="Q1023" s="17">
        <v>0.115433140528378</v>
      </c>
      <c r="R1023" s="17"/>
      <c r="S1023" s="17">
        <v>0.18389796413824999</v>
      </c>
      <c r="T1023" s="17">
        <v>0.112484955820467</v>
      </c>
      <c r="U1023" s="17">
        <v>9.3498281732328506E-2</v>
      </c>
      <c r="V1023" s="17">
        <v>0.148915906423742</v>
      </c>
      <c r="W1023" s="17">
        <v>0.13510930839920501</v>
      </c>
      <c r="X1023" s="17">
        <v>0.18173681377486001</v>
      </c>
      <c r="Y1023" s="17">
        <v>0.11949614833399</v>
      </c>
      <c r="Z1023" s="17">
        <v>0.18268799932579699</v>
      </c>
      <c r="AA1023" s="17">
        <v>0.185513218624687</v>
      </c>
      <c r="AB1023" s="17">
        <v>6.1679159602792501E-2</v>
      </c>
      <c r="AC1023" s="17"/>
      <c r="AD1023" s="17">
        <v>9.6453455435447102E-2</v>
      </c>
      <c r="AE1023" s="17">
        <v>0.16734284243890099</v>
      </c>
      <c r="AF1023" s="17">
        <v>0.142486030677765</v>
      </c>
      <c r="AG1023" s="17">
        <v>0.14764489153872101</v>
      </c>
      <c r="AH1023" s="17"/>
      <c r="AI1023" s="17">
        <v>0.134586205952055</v>
      </c>
      <c r="AJ1023" s="17">
        <v>0.177685608909885</v>
      </c>
      <c r="AK1023" s="17">
        <v>0.11871576661793</v>
      </c>
      <c r="AL1023" s="17"/>
      <c r="AM1023" s="17">
        <v>8.0315476494880203E-2</v>
      </c>
      <c r="AN1023" s="17">
        <v>0.16406521392255199</v>
      </c>
      <c r="AO1023" s="17">
        <v>0.17141849190417</v>
      </c>
      <c r="AP1023" s="17"/>
      <c r="AQ1023" s="17">
        <v>0.13389603736521799</v>
      </c>
      <c r="AR1023" s="17">
        <v>0.116400893997468</v>
      </c>
      <c r="AS1023" s="17">
        <v>0.172262918772492</v>
      </c>
      <c r="AT1023" s="17">
        <v>0.17801222975657999</v>
      </c>
      <c r="AU1023" s="17">
        <v>0.36674404187462101</v>
      </c>
    </row>
    <row r="1024" spans="2:47" x14ac:dyDescent="0.3">
      <c r="B1024" t="s">
        <v>270</v>
      </c>
      <c r="C1024" s="17">
        <v>0.68569787394233706</v>
      </c>
      <c r="D1024" s="17">
        <v>0.68679795497964502</v>
      </c>
      <c r="E1024" s="17">
        <v>0.68399328470904397</v>
      </c>
      <c r="F1024" s="17"/>
      <c r="G1024" s="17">
        <v>0.494341629374833</v>
      </c>
      <c r="H1024" s="17">
        <v>0.57398476597354098</v>
      </c>
      <c r="I1024" s="17">
        <v>0.64401331104666903</v>
      </c>
      <c r="J1024" s="17">
        <v>0.75985139029801296</v>
      </c>
      <c r="K1024" s="17">
        <v>0.751052311083233</v>
      </c>
      <c r="L1024" s="17">
        <v>0.83126094289679897</v>
      </c>
      <c r="M1024" s="17"/>
      <c r="N1024" s="17">
        <v>0.67425250618209698</v>
      </c>
      <c r="O1024" s="17">
        <v>0.696491950770732</v>
      </c>
      <c r="P1024" s="17">
        <v>0.67348371685663599</v>
      </c>
      <c r="Q1024" s="17">
        <v>0.69519460851161197</v>
      </c>
      <c r="R1024" s="17"/>
      <c r="S1024" s="17">
        <v>0.59961967484503698</v>
      </c>
      <c r="T1024" s="17">
        <v>0.76067152848147401</v>
      </c>
      <c r="U1024" s="17">
        <v>0.74041449038185803</v>
      </c>
      <c r="V1024" s="17">
        <v>0.69626075219148098</v>
      </c>
      <c r="W1024" s="17">
        <v>0.65563379564998603</v>
      </c>
      <c r="X1024" s="17">
        <v>0.70483170944249496</v>
      </c>
      <c r="Y1024" s="17">
        <v>0.75122221497504504</v>
      </c>
      <c r="Z1024" s="17">
        <v>0.62493174796218298</v>
      </c>
      <c r="AA1024" s="17">
        <v>0.59129376866378502</v>
      </c>
      <c r="AB1024" s="17">
        <v>0.78664819029089295</v>
      </c>
      <c r="AC1024" s="17"/>
      <c r="AD1024" s="17">
        <v>0.75355931738149995</v>
      </c>
      <c r="AE1024" s="17">
        <v>0.66813513739790598</v>
      </c>
      <c r="AF1024" s="17">
        <v>0.74014406568604096</v>
      </c>
      <c r="AG1024" s="17">
        <v>0.60304088807716005</v>
      </c>
      <c r="AH1024" s="17"/>
      <c r="AI1024" s="17">
        <v>0.715792043444193</v>
      </c>
      <c r="AJ1024" s="17">
        <v>0.64854127655965599</v>
      </c>
      <c r="AK1024" s="17">
        <v>0.782167144865895</v>
      </c>
      <c r="AL1024" s="17"/>
      <c r="AM1024" s="17">
        <v>0.72800238927564997</v>
      </c>
      <c r="AN1024" s="17">
        <v>0.66034315296036805</v>
      </c>
      <c r="AO1024" s="17">
        <v>0.69838922000218895</v>
      </c>
      <c r="AP1024" s="17"/>
      <c r="AQ1024" s="17">
        <v>0.71391979705633601</v>
      </c>
      <c r="AR1024" s="17">
        <v>0.67803357867298097</v>
      </c>
      <c r="AS1024" s="17">
        <v>0.68580591695487603</v>
      </c>
      <c r="AT1024" s="17">
        <v>0.59403718773315095</v>
      </c>
      <c r="AU1024" s="17">
        <v>0.52061164255965497</v>
      </c>
    </row>
    <row r="1025" spans="2:47" x14ac:dyDescent="0.3">
      <c r="B1025" t="s">
        <v>143</v>
      </c>
      <c r="C1025" s="17">
        <v>-0.54081376296717998</v>
      </c>
      <c r="D1025" s="17">
        <v>-0.52848470252297197</v>
      </c>
      <c r="E1025" s="17">
        <v>-0.55185108794351301</v>
      </c>
      <c r="F1025" s="17"/>
      <c r="G1025" s="17">
        <v>-0.246933253086631</v>
      </c>
      <c r="H1025" s="17">
        <v>-0.33038212872232797</v>
      </c>
      <c r="I1025" s="17">
        <v>-0.48420051336387798</v>
      </c>
      <c r="J1025" s="17">
        <v>-0.66572069528531996</v>
      </c>
      <c r="K1025" s="17">
        <v>-0.66930468576559599</v>
      </c>
      <c r="L1025" s="17">
        <v>-0.76188023441103603</v>
      </c>
      <c r="M1025" s="17"/>
      <c r="N1025" s="17">
        <v>-0.49649218387426802</v>
      </c>
      <c r="O1025" s="17">
        <v>-0.56226451048770598</v>
      </c>
      <c r="P1025" s="17">
        <v>-0.52402446909587996</v>
      </c>
      <c r="Q1025" s="17">
        <v>-0.57976146798323402</v>
      </c>
      <c r="R1025" s="17"/>
      <c r="S1025" s="17">
        <v>-0.41572171070678698</v>
      </c>
      <c r="T1025" s="17">
        <v>-0.64818657266100699</v>
      </c>
      <c r="U1025" s="17">
        <v>-0.64691620864952903</v>
      </c>
      <c r="V1025" s="17">
        <v>-0.54734484576773901</v>
      </c>
      <c r="W1025" s="17">
        <v>-0.52052448725078104</v>
      </c>
      <c r="X1025" s="17">
        <v>-0.52309489566763501</v>
      </c>
      <c r="Y1025" s="17">
        <v>-0.63172606664105502</v>
      </c>
      <c r="Z1025" s="17">
        <v>-0.44224374863638599</v>
      </c>
      <c r="AA1025" s="17">
        <v>-0.40578055003909802</v>
      </c>
      <c r="AB1025" s="17">
        <v>-0.72496903068810004</v>
      </c>
      <c r="AC1025" s="17"/>
      <c r="AD1025" s="17">
        <v>-0.65710586194605303</v>
      </c>
      <c r="AE1025" s="17">
        <v>-0.50079229495900501</v>
      </c>
      <c r="AF1025" s="17">
        <v>-0.59765803500827697</v>
      </c>
      <c r="AG1025" s="17">
        <v>-0.45539599653843899</v>
      </c>
      <c r="AH1025" s="17"/>
      <c r="AI1025" s="17">
        <v>-0.58120583749213905</v>
      </c>
      <c r="AJ1025" s="17">
        <v>-0.47085566764977099</v>
      </c>
      <c r="AK1025" s="17">
        <v>-0.66345137824796396</v>
      </c>
      <c r="AL1025" s="17"/>
      <c r="AM1025" s="17">
        <v>-0.64768691278076895</v>
      </c>
      <c r="AN1025" s="17">
        <v>-0.49627793903781597</v>
      </c>
      <c r="AO1025" s="17">
        <v>-0.52697072809801904</v>
      </c>
      <c r="AP1025" s="17"/>
      <c r="AQ1025" s="17">
        <v>-0.58002375969111797</v>
      </c>
      <c r="AR1025" s="17">
        <v>-0.56163268467551297</v>
      </c>
      <c r="AS1025" s="17">
        <v>-0.51354299818238502</v>
      </c>
      <c r="AT1025" s="17">
        <v>-0.41602495797657102</v>
      </c>
      <c r="AU1025" s="17">
        <v>-0.153867600685034</v>
      </c>
    </row>
    <row r="1026" spans="2:47" x14ac:dyDescent="0.3">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c r="AF1026" s="17"/>
      <c r="AG1026" s="17"/>
      <c r="AH1026" s="17"/>
      <c r="AI1026" s="17"/>
      <c r="AJ1026" s="17"/>
      <c r="AK1026" s="17"/>
      <c r="AL1026" s="17"/>
      <c r="AM1026" s="17"/>
      <c r="AN1026" s="17"/>
      <c r="AO1026" s="17"/>
      <c r="AP1026" s="17"/>
      <c r="AQ1026" s="17"/>
      <c r="AR1026" s="17"/>
      <c r="AS1026" s="17"/>
      <c r="AT1026" s="17"/>
      <c r="AU1026" s="17"/>
    </row>
    <row r="1027" spans="2:47" x14ac:dyDescent="0.3">
      <c r="B1027" s="6" t="s">
        <v>408</v>
      </c>
      <c r="C1027" s="17"/>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c r="AD1027" s="17"/>
      <c r="AE1027" s="17"/>
      <c r="AF1027" s="17"/>
      <c r="AG1027" s="17"/>
      <c r="AH1027" s="17"/>
      <c r="AI1027" s="17"/>
      <c r="AJ1027" s="17"/>
      <c r="AK1027" s="17"/>
      <c r="AL1027" s="17"/>
      <c r="AM1027" s="17"/>
      <c r="AN1027" s="17"/>
      <c r="AO1027" s="17"/>
      <c r="AP1027" s="17"/>
      <c r="AQ1027" s="17"/>
      <c r="AR1027" s="17"/>
      <c r="AS1027" s="17"/>
      <c r="AT1027" s="17"/>
      <c r="AU1027" s="17"/>
    </row>
    <row r="1028" spans="2:47" x14ac:dyDescent="0.3">
      <c r="B1028" s="24" t="s">
        <v>79</v>
      </c>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c r="AO1028" s="17"/>
      <c r="AP1028" s="17"/>
      <c r="AQ1028" s="17"/>
      <c r="AR1028" s="17"/>
      <c r="AS1028" s="17"/>
      <c r="AT1028" s="17"/>
      <c r="AU1028" s="17"/>
    </row>
    <row r="1029" spans="2:47" x14ac:dyDescent="0.3">
      <c r="B1029" t="s">
        <v>264</v>
      </c>
      <c r="C1029" s="17">
        <v>0.15918869418084</v>
      </c>
      <c r="D1029" s="17">
        <v>0.16403438480330601</v>
      </c>
      <c r="E1029" s="17">
        <v>0.15480757153952601</v>
      </c>
      <c r="F1029" s="17"/>
      <c r="G1029" s="17">
        <v>0.19193000309715399</v>
      </c>
      <c r="H1029" s="17">
        <v>0.24737947626847101</v>
      </c>
      <c r="I1029" s="17">
        <v>0.16706246369950201</v>
      </c>
      <c r="J1029" s="17">
        <v>0.11497771455420699</v>
      </c>
      <c r="K1029" s="17">
        <v>0.124620226104943</v>
      </c>
      <c r="L1029" s="17">
        <v>0.119262198821913</v>
      </c>
      <c r="M1029" s="17"/>
      <c r="N1029" s="17">
        <v>0.21661805543319099</v>
      </c>
      <c r="O1029" s="17">
        <v>0.15686682863697299</v>
      </c>
      <c r="P1029" s="17">
        <v>0.15280681298356999</v>
      </c>
      <c r="Q1029" s="17">
        <v>9.9958776380976097E-2</v>
      </c>
      <c r="R1029" s="17"/>
      <c r="S1029" s="17">
        <v>0.214984736219969</v>
      </c>
      <c r="T1029" s="17">
        <v>0.13804728301187399</v>
      </c>
      <c r="U1029" s="17">
        <v>0.14977320994228899</v>
      </c>
      <c r="V1029" s="17">
        <v>0.16821909654143599</v>
      </c>
      <c r="W1029" s="17">
        <v>0.223364276804386</v>
      </c>
      <c r="X1029" s="17">
        <v>0.163485156721981</v>
      </c>
      <c r="Y1029" s="17">
        <v>0.121186231724681</v>
      </c>
      <c r="Z1029" s="17">
        <v>8.9730288873477199E-2</v>
      </c>
      <c r="AA1029" s="17">
        <v>0.11625159989334601</v>
      </c>
      <c r="AB1029" s="17">
        <v>0.16984176061553399</v>
      </c>
      <c r="AC1029" s="17"/>
      <c r="AD1029" s="17">
        <v>0.13414697709890899</v>
      </c>
      <c r="AE1029" s="17">
        <v>0.17928095502150099</v>
      </c>
      <c r="AF1029" s="17">
        <v>0.11068633066300899</v>
      </c>
      <c r="AG1029" s="17">
        <v>0.14827449135840801</v>
      </c>
      <c r="AH1029" s="17"/>
      <c r="AI1029" s="17">
        <v>0.11733006620691699</v>
      </c>
      <c r="AJ1029" s="17">
        <v>0.19505099364462</v>
      </c>
      <c r="AK1029" s="17">
        <v>0.13954608077404401</v>
      </c>
      <c r="AL1029" s="17"/>
      <c r="AM1029" s="17">
        <v>0.20600583390523899</v>
      </c>
      <c r="AN1029" s="17">
        <v>0.12141330070371401</v>
      </c>
      <c r="AO1029" s="17">
        <v>0.188333154361748</v>
      </c>
      <c r="AP1029" s="17"/>
      <c r="AQ1029" s="17">
        <v>0.122744027328235</v>
      </c>
      <c r="AR1029" s="17">
        <v>0.13072128859221899</v>
      </c>
      <c r="AS1029" s="17">
        <v>0.19983538489259001</v>
      </c>
      <c r="AT1029" s="17">
        <v>0.24826231515359401</v>
      </c>
      <c r="AU1029" s="17">
        <v>0.39957500815533997</v>
      </c>
    </row>
    <row r="1030" spans="2:47" x14ac:dyDescent="0.3">
      <c r="B1030" t="s">
        <v>265</v>
      </c>
      <c r="C1030" s="17">
        <v>0.32352228162214802</v>
      </c>
      <c r="D1030" s="17">
        <v>0.32349049140948199</v>
      </c>
      <c r="E1030" s="17">
        <v>0.32218263261828101</v>
      </c>
      <c r="F1030" s="17"/>
      <c r="G1030" s="17">
        <v>0.34939106758619498</v>
      </c>
      <c r="H1030" s="17">
        <v>0.31106045077149103</v>
      </c>
      <c r="I1030" s="17">
        <v>0.30167325209547302</v>
      </c>
      <c r="J1030" s="17">
        <v>0.35161274337762899</v>
      </c>
      <c r="K1030" s="17">
        <v>0.30223261922782102</v>
      </c>
      <c r="L1030" s="17">
        <v>0.32575603304524098</v>
      </c>
      <c r="M1030" s="17"/>
      <c r="N1030" s="17">
        <v>0.342586436198413</v>
      </c>
      <c r="O1030" s="17">
        <v>0.32418996236633901</v>
      </c>
      <c r="P1030" s="17">
        <v>0.31282272373856701</v>
      </c>
      <c r="Q1030" s="17">
        <v>0.31812466327581701</v>
      </c>
      <c r="R1030" s="17"/>
      <c r="S1030" s="17">
        <v>0.31641453359207899</v>
      </c>
      <c r="T1030" s="17">
        <v>0.364693985806266</v>
      </c>
      <c r="U1030" s="17">
        <v>0.29308860522219399</v>
      </c>
      <c r="V1030" s="17">
        <v>0.28371322138245397</v>
      </c>
      <c r="W1030" s="17">
        <v>0.33846002900786198</v>
      </c>
      <c r="X1030" s="17">
        <v>0.283351069865306</v>
      </c>
      <c r="Y1030" s="17">
        <v>0.28413258187766799</v>
      </c>
      <c r="Z1030" s="17">
        <v>0.27797764418125598</v>
      </c>
      <c r="AA1030" s="17">
        <v>0.41713420394779599</v>
      </c>
      <c r="AB1030" s="17">
        <v>0.30180240681890802</v>
      </c>
      <c r="AC1030" s="17"/>
      <c r="AD1030" s="17">
        <v>0.32050401906169401</v>
      </c>
      <c r="AE1030" s="17">
        <v>0.32771505057852002</v>
      </c>
      <c r="AF1030" s="17">
        <v>0.35694187037717301</v>
      </c>
      <c r="AG1030" s="17">
        <v>0.27578899592697897</v>
      </c>
      <c r="AH1030" s="17"/>
      <c r="AI1030" s="17">
        <v>0.32782523389606999</v>
      </c>
      <c r="AJ1030" s="17">
        <v>0.31291612785376699</v>
      </c>
      <c r="AK1030" s="17">
        <v>0.35402551151475797</v>
      </c>
      <c r="AL1030" s="17"/>
      <c r="AM1030" s="17">
        <v>0.34099559420242598</v>
      </c>
      <c r="AN1030" s="17">
        <v>0.32034211623313502</v>
      </c>
      <c r="AO1030" s="17">
        <v>0.331856061142077</v>
      </c>
      <c r="AP1030" s="17"/>
      <c r="AQ1030" s="17">
        <v>0.316165410066584</v>
      </c>
      <c r="AR1030" s="17">
        <v>0.30507978816838999</v>
      </c>
      <c r="AS1030" s="17">
        <v>0.33221912754906402</v>
      </c>
      <c r="AT1030" s="17">
        <v>0.360884399591756</v>
      </c>
      <c r="AU1030" s="17">
        <v>0.249553658784853</v>
      </c>
    </row>
    <row r="1031" spans="2:47" x14ac:dyDescent="0.3">
      <c r="B1031" t="s">
        <v>266</v>
      </c>
      <c r="C1031" s="17">
        <v>0.25762316276050901</v>
      </c>
      <c r="D1031" s="17">
        <v>0.27476228951168602</v>
      </c>
      <c r="E1031" s="17">
        <v>0.24150843151698401</v>
      </c>
      <c r="F1031" s="17"/>
      <c r="G1031" s="17">
        <v>0.235005793486498</v>
      </c>
      <c r="H1031" s="17">
        <v>0.17719894026716199</v>
      </c>
      <c r="I1031" s="17">
        <v>0.29840775429573202</v>
      </c>
      <c r="J1031" s="17">
        <v>0.25599290230181398</v>
      </c>
      <c r="K1031" s="17">
        <v>0.25300058021462801</v>
      </c>
      <c r="L1031" s="17">
        <v>0.30880037234723001</v>
      </c>
      <c r="M1031" s="17"/>
      <c r="N1031" s="17">
        <v>0.21625230563775699</v>
      </c>
      <c r="O1031" s="17">
        <v>0.26699979510782901</v>
      </c>
      <c r="P1031" s="17">
        <v>0.273410501578285</v>
      </c>
      <c r="Q1031" s="17">
        <v>0.28010988458766001</v>
      </c>
      <c r="R1031" s="17"/>
      <c r="S1031" s="17">
        <v>0.26888789067723301</v>
      </c>
      <c r="T1031" s="17">
        <v>0.234388296030038</v>
      </c>
      <c r="U1031" s="17">
        <v>0.22833325249898101</v>
      </c>
      <c r="V1031" s="17">
        <v>0.287417315726889</v>
      </c>
      <c r="W1031" s="17">
        <v>0.23458968881030001</v>
      </c>
      <c r="X1031" s="17">
        <v>0.29088757324081399</v>
      </c>
      <c r="Y1031" s="17">
        <v>0.30152218949417198</v>
      </c>
      <c r="Z1031" s="17">
        <v>0.28086812875694001</v>
      </c>
      <c r="AA1031" s="17">
        <v>0.23661198284849599</v>
      </c>
      <c r="AB1031" s="17">
        <v>0.20893753499936499</v>
      </c>
      <c r="AC1031" s="17"/>
      <c r="AD1031" s="17">
        <v>0.28190587887082302</v>
      </c>
      <c r="AE1031" s="17">
        <v>0.275914520806049</v>
      </c>
      <c r="AF1031" s="17">
        <v>0.224055953395362</v>
      </c>
      <c r="AG1031" s="17">
        <v>0.28493433594969098</v>
      </c>
      <c r="AH1031" s="17"/>
      <c r="AI1031" s="17">
        <v>0.27382257718932301</v>
      </c>
      <c r="AJ1031" s="17">
        <v>0.27848324212890002</v>
      </c>
      <c r="AK1031" s="17">
        <v>0.23234731416573701</v>
      </c>
      <c r="AL1031" s="17"/>
      <c r="AM1031" s="17">
        <v>0.25417540248432002</v>
      </c>
      <c r="AN1031" s="17">
        <v>0.30723448203319897</v>
      </c>
      <c r="AO1031" s="17">
        <v>0.20388889280153899</v>
      </c>
      <c r="AP1031" s="17"/>
      <c r="AQ1031" s="17">
        <v>0.26369645515746998</v>
      </c>
      <c r="AR1031" s="17">
        <v>0.29268572161209599</v>
      </c>
      <c r="AS1031" s="17">
        <v>0.21485058483866701</v>
      </c>
      <c r="AT1031" s="17">
        <v>0.21413267351234799</v>
      </c>
      <c r="AU1031" s="17">
        <v>0.17152007170478001</v>
      </c>
    </row>
    <row r="1032" spans="2:47" x14ac:dyDescent="0.3">
      <c r="B1032" t="s">
        <v>267</v>
      </c>
      <c r="C1032" s="17">
        <v>0.13417933523081399</v>
      </c>
      <c r="D1032" s="17">
        <v>0.135981322729958</v>
      </c>
      <c r="E1032" s="17">
        <v>0.13270201636734799</v>
      </c>
      <c r="F1032" s="17"/>
      <c r="G1032" s="17">
        <v>0.14480899551770299</v>
      </c>
      <c r="H1032" s="17">
        <v>0.123290080223219</v>
      </c>
      <c r="I1032" s="17">
        <v>0.13168038773451499</v>
      </c>
      <c r="J1032" s="17">
        <v>0.14384066886712599</v>
      </c>
      <c r="K1032" s="17">
        <v>0.100563076364785</v>
      </c>
      <c r="L1032" s="17">
        <v>0.15275014309058499</v>
      </c>
      <c r="M1032" s="17"/>
      <c r="N1032" s="17">
        <v>0.11898025315772801</v>
      </c>
      <c r="O1032" s="17">
        <v>0.14815854305634901</v>
      </c>
      <c r="P1032" s="17">
        <v>0.13120643461696899</v>
      </c>
      <c r="Q1032" s="17">
        <v>0.137456545400506</v>
      </c>
      <c r="R1032" s="17"/>
      <c r="S1032" s="17">
        <v>0.135425540030328</v>
      </c>
      <c r="T1032" s="17">
        <v>0.100819224770303</v>
      </c>
      <c r="U1032" s="17">
        <v>0.193181072945624</v>
      </c>
      <c r="V1032" s="17">
        <v>0.13997624308079901</v>
      </c>
      <c r="W1032" s="17">
        <v>8.7243151575904704E-2</v>
      </c>
      <c r="X1032" s="17">
        <v>0.13727624208725001</v>
      </c>
      <c r="Y1032" s="17">
        <v>0.16734258114231701</v>
      </c>
      <c r="Z1032" s="17">
        <v>0.14861519251349001</v>
      </c>
      <c r="AA1032" s="17">
        <v>0.11626004158536</v>
      </c>
      <c r="AB1032" s="17">
        <v>0.14783687004971999</v>
      </c>
      <c r="AC1032" s="17"/>
      <c r="AD1032" s="17">
        <v>0.14041891280502</v>
      </c>
      <c r="AE1032" s="17">
        <v>0.124334171187652</v>
      </c>
      <c r="AF1032" s="17">
        <v>0.17112692263526599</v>
      </c>
      <c r="AG1032" s="17">
        <v>0.118432290474298</v>
      </c>
      <c r="AH1032" s="17"/>
      <c r="AI1032" s="17">
        <v>0.15135900978435399</v>
      </c>
      <c r="AJ1032" s="17">
        <v>0.10289690285110301</v>
      </c>
      <c r="AK1032" s="17">
        <v>0.15103718057534399</v>
      </c>
      <c r="AL1032" s="17"/>
      <c r="AM1032" s="17">
        <v>0.111110301102309</v>
      </c>
      <c r="AN1032" s="17">
        <v>0.14790056958403799</v>
      </c>
      <c r="AO1032" s="17">
        <v>0.137905229897029</v>
      </c>
      <c r="AP1032" s="17"/>
      <c r="AQ1032" s="17">
        <v>0.14789752272765</v>
      </c>
      <c r="AR1032" s="17">
        <v>0.14327419502615901</v>
      </c>
      <c r="AS1032" s="17">
        <v>0.14165218225251699</v>
      </c>
      <c r="AT1032" s="17">
        <v>7.07728810374601E-2</v>
      </c>
      <c r="AU1032" s="17">
        <v>0.141355767853271</v>
      </c>
    </row>
    <row r="1033" spans="2:47" x14ac:dyDescent="0.3">
      <c r="B1033" t="s">
        <v>268</v>
      </c>
      <c r="C1033" s="17">
        <v>7.6333687229781594E-2</v>
      </c>
      <c r="D1033" s="17">
        <v>6.4302120935270504E-2</v>
      </c>
      <c r="E1033" s="17">
        <v>8.8167174012670796E-2</v>
      </c>
      <c r="F1033" s="17"/>
      <c r="G1033" s="17">
        <v>4.36334231768888E-2</v>
      </c>
      <c r="H1033" s="17">
        <v>0.114688803263877</v>
      </c>
      <c r="I1033" s="17">
        <v>6.73131744529092E-2</v>
      </c>
      <c r="J1033" s="17">
        <v>6.3097013405937E-2</v>
      </c>
      <c r="K1033" s="17">
        <v>0.12992969256964801</v>
      </c>
      <c r="L1033" s="17">
        <v>4.89141523337581E-2</v>
      </c>
      <c r="M1033" s="17"/>
      <c r="N1033" s="17">
        <v>8.7007787802403203E-2</v>
      </c>
      <c r="O1033" s="17">
        <v>6.1611765014217501E-2</v>
      </c>
      <c r="P1033" s="17">
        <v>7.0844214385326704E-2</v>
      </c>
      <c r="Q1033" s="17">
        <v>8.2495517608675795E-2</v>
      </c>
      <c r="R1033" s="17"/>
      <c r="S1033" s="17">
        <v>5.2437186847713403E-2</v>
      </c>
      <c r="T1033" s="17">
        <v>9.5457390523912805E-2</v>
      </c>
      <c r="U1033" s="17">
        <v>6.2536404635953002E-2</v>
      </c>
      <c r="V1033" s="17">
        <v>9.4019659988873794E-2</v>
      </c>
      <c r="W1033" s="17">
        <v>5.1946491008230497E-2</v>
      </c>
      <c r="X1033" s="17">
        <v>6.11052408171779E-2</v>
      </c>
      <c r="Y1033" s="17">
        <v>0.107008395566924</v>
      </c>
      <c r="Z1033" s="17">
        <v>0.111618627961956</v>
      </c>
      <c r="AA1033" s="17">
        <v>6.7238758636976106E-2</v>
      </c>
      <c r="AB1033" s="17">
        <v>8.8191107388917403E-2</v>
      </c>
      <c r="AC1033" s="17"/>
      <c r="AD1033" s="17">
        <v>9.7741658790641506E-2</v>
      </c>
      <c r="AE1033" s="17">
        <v>5.6502379519293898E-2</v>
      </c>
      <c r="AF1033" s="17">
        <v>0.110735488674661</v>
      </c>
      <c r="AG1033" s="17">
        <v>6.0168064214296602E-2</v>
      </c>
      <c r="AH1033" s="17"/>
      <c r="AI1033" s="17">
        <v>9.8632453439605805E-2</v>
      </c>
      <c r="AJ1033" s="17">
        <v>7.7074284859875206E-2</v>
      </c>
      <c r="AK1033" s="17">
        <v>9.7155463986659599E-2</v>
      </c>
      <c r="AL1033" s="17"/>
      <c r="AM1033" s="17">
        <v>5.0203428441465997E-2</v>
      </c>
      <c r="AN1033" s="17">
        <v>6.1949248486152297E-2</v>
      </c>
      <c r="AO1033" s="17">
        <v>0.11196360933899099</v>
      </c>
      <c r="AP1033" s="17"/>
      <c r="AQ1033" s="17">
        <v>8.9656123448646097E-2</v>
      </c>
      <c r="AR1033" s="17">
        <v>8.1463638312468098E-2</v>
      </c>
      <c r="AS1033" s="17">
        <v>7.7692145621532496E-2</v>
      </c>
      <c r="AT1033" s="17">
        <v>7.2954869220699103E-2</v>
      </c>
      <c r="AU1033" s="17">
        <v>3.79954935017561E-2</v>
      </c>
    </row>
    <row r="1034" spans="2:47" x14ac:dyDescent="0.3">
      <c r="B1034" t="s">
        <v>94</v>
      </c>
      <c r="C1034" s="17">
        <v>4.9152838975907102E-2</v>
      </c>
      <c r="D1034" s="17">
        <v>3.7429390610297798E-2</v>
      </c>
      <c r="E1034" s="17">
        <v>6.0632173945189598E-2</v>
      </c>
      <c r="F1034" s="17"/>
      <c r="G1034" s="17">
        <v>3.5230717135560502E-2</v>
      </c>
      <c r="H1034" s="17">
        <v>2.6382249205779501E-2</v>
      </c>
      <c r="I1034" s="17">
        <v>3.3862967721868899E-2</v>
      </c>
      <c r="J1034" s="17">
        <v>7.04789574932871E-2</v>
      </c>
      <c r="K1034" s="17">
        <v>8.9653805518176102E-2</v>
      </c>
      <c r="L1034" s="17">
        <v>4.4517100361272599E-2</v>
      </c>
      <c r="M1034" s="17"/>
      <c r="N1034" s="17">
        <v>1.8555161770508199E-2</v>
      </c>
      <c r="O1034" s="17">
        <v>4.2173105818292402E-2</v>
      </c>
      <c r="P1034" s="17">
        <v>5.8909312697282702E-2</v>
      </c>
      <c r="Q1034" s="17">
        <v>8.1854612746364894E-2</v>
      </c>
      <c r="R1034" s="17"/>
      <c r="S1034" s="17">
        <v>1.18501126326783E-2</v>
      </c>
      <c r="T1034" s="17">
        <v>6.6593819857605305E-2</v>
      </c>
      <c r="U1034" s="17">
        <v>7.3087454754959494E-2</v>
      </c>
      <c r="V1034" s="17">
        <v>2.6654463279547399E-2</v>
      </c>
      <c r="W1034" s="17">
        <v>6.4396362793317397E-2</v>
      </c>
      <c r="X1034" s="17">
        <v>6.3894717267471104E-2</v>
      </c>
      <c r="Y1034" s="17">
        <v>1.8808020194237499E-2</v>
      </c>
      <c r="Z1034" s="17">
        <v>9.1190117712880006E-2</v>
      </c>
      <c r="AA1034" s="17">
        <v>4.6503413088024602E-2</v>
      </c>
      <c r="AB1034" s="17">
        <v>8.3390320127555498E-2</v>
      </c>
      <c r="AC1034" s="17"/>
      <c r="AD1034" s="17">
        <v>2.5282553372912499E-2</v>
      </c>
      <c r="AE1034" s="17">
        <v>3.6252922886985402E-2</v>
      </c>
      <c r="AF1034" s="17">
        <v>2.6453434254529101E-2</v>
      </c>
      <c r="AG1034" s="17">
        <v>0.112401822076328</v>
      </c>
      <c r="AH1034" s="17"/>
      <c r="AI1034" s="17">
        <v>3.1030659483730301E-2</v>
      </c>
      <c r="AJ1034" s="17">
        <v>3.35784486617349E-2</v>
      </c>
      <c r="AK1034" s="17">
        <v>2.58884489834573E-2</v>
      </c>
      <c r="AL1034" s="17"/>
      <c r="AM1034" s="17">
        <v>3.7509439864239401E-2</v>
      </c>
      <c r="AN1034" s="17">
        <v>4.1160282959762103E-2</v>
      </c>
      <c r="AO1034" s="17">
        <v>2.60530524586155E-2</v>
      </c>
      <c r="AP1034" s="17"/>
      <c r="AQ1034" s="17">
        <v>5.9840461271414097E-2</v>
      </c>
      <c r="AR1034" s="17">
        <v>4.6775368288668601E-2</v>
      </c>
      <c r="AS1034" s="17">
        <v>3.3750574845629801E-2</v>
      </c>
      <c r="AT1034" s="17">
        <v>3.2992861484142801E-2</v>
      </c>
      <c r="AU1034" s="17">
        <v>0</v>
      </c>
    </row>
    <row r="1035" spans="2:47" x14ac:dyDescent="0.3">
      <c r="B1035" t="s">
        <v>269</v>
      </c>
      <c r="C1035" s="17">
        <v>0.482710975802988</v>
      </c>
      <c r="D1035" s="17">
        <v>0.48752487621278801</v>
      </c>
      <c r="E1035" s="17">
        <v>0.47699020415780702</v>
      </c>
      <c r="F1035" s="17"/>
      <c r="G1035" s="17">
        <v>0.541321070683349</v>
      </c>
      <c r="H1035" s="17">
        <v>0.55843992703996204</v>
      </c>
      <c r="I1035" s="17">
        <v>0.46873571579497503</v>
      </c>
      <c r="J1035" s="17">
        <v>0.46659045793183601</v>
      </c>
      <c r="K1035" s="17">
        <v>0.42685284533276402</v>
      </c>
      <c r="L1035" s="17">
        <v>0.445018231867155</v>
      </c>
      <c r="M1035" s="17"/>
      <c r="N1035" s="17">
        <v>0.55920449163160402</v>
      </c>
      <c r="O1035" s="17">
        <v>0.481056791003312</v>
      </c>
      <c r="P1035" s="17">
        <v>0.46562953672213703</v>
      </c>
      <c r="Q1035" s="17">
        <v>0.41808343965679301</v>
      </c>
      <c r="R1035" s="17"/>
      <c r="S1035" s="17">
        <v>0.53139926981204799</v>
      </c>
      <c r="T1035" s="17">
        <v>0.50274126881813996</v>
      </c>
      <c r="U1035" s="17">
        <v>0.44286181516448297</v>
      </c>
      <c r="V1035" s="17">
        <v>0.45193231792388999</v>
      </c>
      <c r="W1035" s="17">
        <v>0.56182430581224796</v>
      </c>
      <c r="X1035" s="17">
        <v>0.446836226587287</v>
      </c>
      <c r="Y1035" s="17">
        <v>0.405318813602349</v>
      </c>
      <c r="Z1035" s="17">
        <v>0.36770793305473298</v>
      </c>
      <c r="AA1035" s="17">
        <v>0.53338580384114298</v>
      </c>
      <c r="AB1035" s="17">
        <v>0.47164416743444199</v>
      </c>
      <c r="AC1035" s="17"/>
      <c r="AD1035" s="17">
        <v>0.454650996160603</v>
      </c>
      <c r="AE1035" s="17">
        <v>0.50699600560002001</v>
      </c>
      <c r="AF1035" s="17">
        <v>0.46762820104018199</v>
      </c>
      <c r="AG1035" s="17">
        <v>0.42406348728538601</v>
      </c>
      <c r="AH1035" s="17"/>
      <c r="AI1035" s="17">
        <v>0.44515530010298698</v>
      </c>
      <c r="AJ1035" s="17">
        <v>0.50796712149838696</v>
      </c>
      <c r="AK1035" s="17">
        <v>0.49357159228880199</v>
      </c>
      <c r="AL1035" s="17"/>
      <c r="AM1035" s="17">
        <v>0.54700142810766506</v>
      </c>
      <c r="AN1035" s="17">
        <v>0.441755416936849</v>
      </c>
      <c r="AO1035" s="17">
        <v>0.52018921550382502</v>
      </c>
      <c r="AP1035" s="17"/>
      <c r="AQ1035" s="17">
        <v>0.43890943739481902</v>
      </c>
      <c r="AR1035" s="17">
        <v>0.43580107676060897</v>
      </c>
      <c r="AS1035" s="17">
        <v>0.53205451244165403</v>
      </c>
      <c r="AT1035" s="17">
        <v>0.60914671474534998</v>
      </c>
      <c r="AU1035" s="17">
        <v>0.649128666940193</v>
      </c>
    </row>
    <row r="1036" spans="2:47" x14ac:dyDescent="0.3">
      <c r="B1036" t="s">
        <v>270</v>
      </c>
      <c r="C1036" s="17">
        <v>0.210513022460596</v>
      </c>
      <c r="D1036" s="17">
        <v>0.20028344366522799</v>
      </c>
      <c r="E1036" s="17">
        <v>0.22086919038001901</v>
      </c>
      <c r="F1036" s="17"/>
      <c r="G1036" s="17">
        <v>0.188442418694592</v>
      </c>
      <c r="H1036" s="17">
        <v>0.237978883487096</v>
      </c>
      <c r="I1036" s="17">
        <v>0.19899356218742401</v>
      </c>
      <c r="J1036" s="17">
        <v>0.206937682273063</v>
      </c>
      <c r="K1036" s="17">
        <v>0.23049276893443299</v>
      </c>
      <c r="L1036" s="17">
        <v>0.201664295424343</v>
      </c>
      <c r="M1036" s="17"/>
      <c r="N1036" s="17">
        <v>0.20598804096013101</v>
      </c>
      <c r="O1036" s="17">
        <v>0.20977030807056599</v>
      </c>
      <c r="P1036" s="17">
        <v>0.202050649002295</v>
      </c>
      <c r="Q1036" s="17">
        <v>0.21995206300918199</v>
      </c>
      <c r="R1036" s="17"/>
      <c r="S1036" s="17">
        <v>0.18786272687804101</v>
      </c>
      <c r="T1036" s="17">
        <v>0.196276615294216</v>
      </c>
      <c r="U1036" s="17">
        <v>0.25571747758157698</v>
      </c>
      <c r="V1036" s="17">
        <v>0.23399590306967299</v>
      </c>
      <c r="W1036" s="17">
        <v>0.13918964258413499</v>
      </c>
      <c r="X1036" s="17">
        <v>0.198381482904428</v>
      </c>
      <c r="Y1036" s="17">
        <v>0.27435097670924102</v>
      </c>
      <c r="Z1036" s="17">
        <v>0.26023382047544602</v>
      </c>
      <c r="AA1036" s="17">
        <v>0.183498800222336</v>
      </c>
      <c r="AB1036" s="17">
        <v>0.23602797743863699</v>
      </c>
      <c r="AC1036" s="17"/>
      <c r="AD1036" s="17">
        <v>0.23816057159566101</v>
      </c>
      <c r="AE1036" s="17">
        <v>0.18083655070694499</v>
      </c>
      <c r="AF1036" s="17">
        <v>0.28186241130992701</v>
      </c>
      <c r="AG1036" s="17">
        <v>0.178600354688595</v>
      </c>
      <c r="AH1036" s="17"/>
      <c r="AI1036" s="17">
        <v>0.24999146322395999</v>
      </c>
      <c r="AJ1036" s="17">
        <v>0.179971187710979</v>
      </c>
      <c r="AK1036" s="17">
        <v>0.24819264456200299</v>
      </c>
      <c r="AL1036" s="17"/>
      <c r="AM1036" s="17">
        <v>0.16131372954377499</v>
      </c>
      <c r="AN1036" s="17">
        <v>0.20984981807018999</v>
      </c>
      <c r="AO1036" s="17">
        <v>0.24986883923601999</v>
      </c>
      <c r="AP1036" s="17"/>
      <c r="AQ1036" s="17">
        <v>0.23755364617629701</v>
      </c>
      <c r="AR1036" s="17">
        <v>0.22473783333862701</v>
      </c>
      <c r="AS1036" s="17">
        <v>0.21934432787404901</v>
      </c>
      <c r="AT1036" s="17">
        <v>0.14372775025815901</v>
      </c>
      <c r="AU1036" s="17">
        <v>0.17935126135502699</v>
      </c>
    </row>
    <row r="1037" spans="2:47" x14ac:dyDescent="0.3">
      <c r="B1037" t="s">
        <v>143</v>
      </c>
      <c r="C1037" s="17">
        <v>0.272197953342393</v>
      </c>
      <c r="D1037" s="17">
        <v>0.28724143254756002</v>
      </c>
      <c r="E1037" s="17">
        <v>0.25612101377778901</v>
      </c>
      <c r="F1037" s="17"/>
      <c r="G1037" s="17">
        <v>0.35287865198875701</v>
      </c>
      <c r="H1037" s="17">
        <v>0.32046104355286598</v>
      </c>
      <c r="I1037" s="17">
        <v>0.26974215360755099</v>
      </c>
      <c r="J1037" s="17">
        <v>0.25965277565877298</v>
      </c>
      <c r="K1037" s="17">
        <v>0.196360076398331</v>
      </c>
      <c r="L1037" s="17">
        <v>0.243353936442812</v>
      </c>
      <c r="M1037" s="17"/>
      <c r="N1037" s="17">
        <v>0.353216450671473</v>
      </c>
      <c r="O1037" s="17">
        <v>0.27128648293274599</v>
      </c>
      <c r="P1037" s="17">
        <v>0.263578887719842</v>
      </c>
      <c r="Q1037" s="17">
        <v>0.19813137664761099</v>
      </c>
      <c r="R1037" s="17"/>
      <c r="S1037" s="17">
        <v>0.34353654293400698</v>
      </c>
      <c r="T1037" s="17">
        <v>0.30646465352392399</v>
      </c>
      <c r="U1037" s="17">
        <v>0.187144337582906</v>
      </c>
      <c r="V1037" s="17">
        <v>0.217936414854217</v>
      </c>
      <c r="W1037" s="17">
        <v>0.42263466322811299</v>
      </c>
      <c r="X1037" s="17">
        <v>0.248454743682859</v>
      </c>
      <c r="Y1037" s="17">
        <v>0.13096783689310801</v>
      </c>
      <c r="Z1037" s="17">
        <v>0.107474112579287</v>
      </c>
      <c r="AA1037" s="17">
        <v>0.34988700361880598</v>
      </c>
      <c r="AB1037" s="17">
        <v>0.235616189995805</v>
      </c>
      <c r="AC1037" s="17"/>
      <c r="AD1037" s="17">
        <v>0.216490424564942</v>
      </c>
      <c r="AE1037" s="17">
        <v>0.32615945489307502</v>
      </c>
      <c r="AF1037" s="17">
        <v>0.18576578973025501</v>
      </c>
      <c r="AG1037" s="17">
        <v>0.24546313259679101</v>
      </c>
      <c r="AH1037" s="17"/>
      <c r="AI1037" s="17">
        <v>0.195163836879028</v>
      </c>
      <c r="AJ1037" s="17">
        <v>0.32799593378740799</v>
      </c>
      <c r="AK1037" s="17">
        <v>0.245378947726799</v>
      </c>
      <c r="AL1037" s="17"/>
      <c r="AM1037" s="17">
        <v>0.38568769856389001</v>
      </c>
      <c r="AN1037" s="17">
        <v>0.23190559886665901</v>
      </c>
      <c r="AO1037" s="17">
        <v>0.27032037626780497</v>
      </c>
      <c r="AP1037" s="17"/>
      <c r="AQ1037" s="17">
        <v>0.20135579121852301</v>
      </c>
      <c r="AR1037" s="17">
        <v>0.21106324342198199</v>
      </c>
      <c r="AS1037" s="17">
        <v>0.31271018456760502</v>
      </c>
      <c r="AT1037" s="17">
        <v>0.465418964487191</v>
      </c>
      <c r="AU1037" s="17">
        <v>0.46977740558516601</v>
      </c>
    </row>
    <row r="1038" spans="2:47" x14ac:dyDescent="0.3">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row>
    <row r="1039" spans="2:47" x14ac:dyDescent="0.3">
      <c r="B1039" s="6" t="s">
        <v>409</v>
      </c>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row>
    <row r="1040" spans="2:47" x14ac:dyDescent="0.3">
      <c r="B1040" s="24" t="s">
        <v>79</v>
      </c>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row>
    <row r="1041" spans="2:47" x14ac:dyDescent="0.3">
      <c r="B1041" t="s">
        <v>264</v>
      </c>
      <c r="C1041" s="17">
        <v>0.18015193295932</v>
      </c>
      <c r="D1041" s="17">
        <v>0.182450237667415</v>
      </c>
      <c r="E1041" s="17">
        <v>0.17828598532971801</v>
      </c>
      <c r="F1041" s="17"/>
      <c r="G1041" s="17">
        <v>0.247019461284571</v>
      </c>
      <c r="H1041" s="17">
        <v>0.26976935749111502</v>
      </c>
      <c r="I1041" s="17">
        <v>0.20572833913915001</v>
      </c>
      <c r="J1041" s="17">
        <v>0.19116120088790201</v>
      </c>
      <c r="K1041" s="17">
        <v>0.12969351850919</v>
      </c>
      <c r="L1041" s="17">
        <v>6.82865815688775E-2</v>
      </c>
      <c r="M1041" s="17"/>
      <c r="N1041" s="17">
        <v>0.24192247927690999</v>
      </c>
      <c r="O1041" s="17">
        <v>0.16348274128210299</v>
      </c>
      <c r="P1041" s="17">
        <v>0.159406753153786</v>
      </c>
      <c r="Q1041" s="17">
        <v>0.148765922482576</v>
      </c>
      <c r="R1041" s="17"/>
      <c r="S1041" s="17">
        <v>0.22941428345728801</v>
      </c>
      <c r="T1041" s="17">
        <v>0.123163229451152</v>
      </c>
      <c r="U1041" s="17">
        <v>0.18508401713814401</v>
      </c>
      <c r="V1041" s="17">
        <v>0.17059633533437599</v>
      </c>
      <c r="W1041" s="17">
        <v>0.13012443781956201</v>
      </c>
      <c r="X1041" s="17">
        <v>0.26055398851338901</v>
      </c>
      <c r="Y1041" s="17">
        <v>0.14048779398130301</v>
      </c>
      <c r="Z1041" s="17">
        <v>0.129344503736216</v>
      </c>
      <c r="AA1041" s="17">
        <v>0.20800940967509601</v>
      </c>
      <c r="AB1041" s="17">
        <v>0.16696031562225999</v>
      </c>
      <c r="AC1041" s="17"/>
      <c r="AD1041" s="17">
        <v>0.10365534159513801</v>
      </c>
      <c r="AE1041" s="17">
        <v>0.219556099462515</v>
      </c>
      <c r="AF1041" s="17">
        <v>0.198075642044864</v>
      </c>
      <c r="AG1041" s="17">
        <v>0.119243274738878</v>
      </c>
      <c r="AH1041" s="17"/>
      <c r="AI1041" s="17">
        <v>0.120413479820473</v>
      </c>
      <c r="AJ1041" s="17">
        <v>0.24452361524632299</v>
      </c>
      <c r="AK1041" s="17">
        <v>0.13907779396214001</v>
      </c>
      <c r="AL1041" s="17"/>
      <c r="AM1041" s="17">
        <v>0.30044302713202697</v>
      </c>
      <c r="AN1041" s="17">
        <v>0.13804027698601201</v>
      </c>
      <c r="AO1041" s="17">
        <v>0.16446136422281901</v>
      </c>
      <c r="AP1041" s="17"/>
      <c r="AQ1041" s="17">
        <v>0.122880207707107</v>
      </c>
      <c r="AR1041" s="17">
        <v>0.15610650986716901</v>
      </c>
      <c r="AS1041" s="17">
        <v>0.21740280213615601</v>
      </c>
      <c r="AT1041" s="17">
        <v>0.32513090095279101</v>
      </c>
      <c r="AU1041" s="17">
        <v>0.430310952572655</v>
      </c>
    </row>
    <row r="1042" spans="2:47" x14ac:dyDescent="0.3">
      <c r="B1042" t="s">
        <v>265</v>
      </c>
      <c r="C1042" s="17">
        <v>0.295672871806756</v>
      </c>
      <c r="D1042" s="17">
        <v>0.253847253616996</v>
      </c>
      <c r="E1042" s="17">
        <v>0.33484536667744003</v>
      </c>
      <c r="F1042" s="17"/>
      <c r="G1042" s="17">
        <v>0.27012601087746502</v>
      </c>
      <c r="H1042" s="17">
        <v>0.34830854605206502</v>
      </c>
      <c r="I1042" s="17">
        <v>0.286483181431756</v>
      </c>
      <c r="J1042" s="17">
        <v>0.34425783042858099</v>
      </c>
      <c r="K1042" s="17">
        <v>0.26001057577131997</v>
      </c>
      <c r="L1042" s="17">
        <v>0.26208999470463801</v>
      </c>
      <c r="M1042" s="17"/>
      <c r="N1042" s="17">
        <v>0.33145504258335901</v>
      </c>
      <c r="O1042" s="17">
        <v>0.32674988772056601</v>
      </c>
      <c r="P1042" s="17">
        <v>0.29135119269187798</v>
      </c>
      <c r="Q1042" s="17">
        <v>0.23442456587489</v>
      </c>
      <c r="R1042" s="17"/>
      <c r="S1042" s="17">
        <v>0.28341265989909298</v>
      </c>
      <c r="T1042" s="17">
        <v>0.33912573201574298</v>
      </c>
      <c r="U1042" s="17">
        <v>0.32545655650541599</v>
      </c>
      <c r="V1042" s="17">
        <v>0.28896224216587502</v>
      </c>
      <c r="W1042" s="17">
        <v>0.342446059857903</v>
      </c>
      <c r="X1042" s="17">
        <v>0.25614580971954498</v>
      </c>
      <c r="Y1042" s="17">
        <v>0.28688245610680502</v>
      </c>
      <c r="Z1042" s="17">
        <v>0.21987865112444999</v>
      </c>
      <c r="AA1042" s="17">
        <v>0.29650485205840199</v>
      </c>
      <c r="AB1042" s="17">
        <v>0.26099927412801099</v>
      </c>
      <c r="AC1042" s="17"/>
      <c r="AD1042" s="17">
        <v>0.25075746244254599</v>
      </c>
      <c r="AE1042" s="17">
        <v>0.32430769036134999</v>
      </c>
      <c r="AF1042" s="17">
        <v>0.23286067438996599</v>
      </c>
      <c r="AG1042" s="17">
        <v>0.30551755343975801</v>
      </c>
      <c r="AH1042" s="17"/>
      <c r="AI1042" s="17">
        <v>0.285316722653636</v>
      </c>
      <c r="AJ1042" s="17">
        <v>0.31886822131929199</v>
      </c>
      <c r="AK1042" s="17">
        <v>0.26937003426494999</v>
      </c>
      <c r="AL1042" s="17"/>
      <c r="AM1042" s="17">
        <v>0.35369209779079502</v>
      </c>
      <c r="AN1042" s="17">
        <v>0.29605399629559098</v>
      </c>
      <c r="AO1042" s="17">
        <v>0.26342441355954899</v>
      </c>
      <c r="AP1042" s="17"/>
      <c r="AQ1042" s="17">
        <v>0.27269518866366499</v>
      </c>
      <c r="AR1042" s="17">
        <v>0.30514190532184399</v>
      </c>
      <c r="AS1042" s="17">
        <v>0.32359556988462701</v>
      </c>
      <c r="AT1042" s="17">
        <v>0.31209708189428598</v>
      </c>
      <c r="AU1042" s="17">
        <v>0.203837842446593</v>
      </c>
    </row>
    <row r="1043" spans="2:47" x14ac:dyDescent="0.3">
      <c r="B1043" t="s">
        <v>266</v>
      </c>
      <c r="C1043" s="17">
        <v>0.224906415973913</v>
      </c>
      <c r="D1043" s="17">
        <v>0.241064537978881</v>
      </c>
      <c r="E1043" s="17">
        <v>0.20967764716608001</v>
      </c>
      <c r="F1043" s="17"/>
      <c r="G1043" s="17">
        <v>0.185358784021254</v>
      </c>
      <c r="H1043" s="17">
        <v>0.15311555849137201</v>
      </c>
      <c r="I1043" s="17">
        <v>0.295933458742002</v>
      </c>
      <c r="J1043" s="17">
        <v>0.17128688472003401</v>
      </c>
      <c r="K1043" s="17">
        <v>0.28581324461181701</v>
      </c>
      <c r="L1043" s="17">
        <v>0.25390299810710398</v>
      </c>
      <c r="M1043" s="17"/>
      <c r="N1043" s="17">
        <v>0.197414248355088</v>
      </c>
      <c r="O1043" s="17">
        <v>0.17481117750015401</v>
      </c>
      <c r="P1043" s="17">
        <v>0.26459445497205097</v>
      </c>
      <c r="Q1043" s="17">
        <v>0.264116585656759</v>
      </c>
      <c r="R1043" s="17"/>
      <c r="S1043" s="17">
        <v>0.19640889332733399</v>
      </c>
      <c r="T1043" s="17">
        <v>0.230561141277912</v>
      </c>
      <c r="U1043" s="17">
        <v>0.168979815645039</v>
      </c>
      <c r="V1043" s="17">
        <v>0.170712103671257</v>
      </c>
      <c r="W1043" s="17">
        <v>0.223406021354493</v>
      </c>
      <c r="X1043" s="17">
        <v>0.27419382825716099</v>
      </c>
      <c r="Y1043" s="17">
        <v>0.216902474549829</v>
      </c>
      <c r="Z1043" s="17">
        <v>0.29681217931893999</v>
      </c>
      <c r="AA1043" s="17">
        <v>0.26452824263049002</v>
      </c>
      <c r="AB1043" s="17">
        <v>0.25784139788949001</v>
      </c>
      <c r="AC1043" s="17"/>
      <c r="AD1043" s="17">
        <v>0.28437819437852901</v>
      </c>
      <c r="AE1043" s="17">
        <v>0.18880255821790601</v>
      </c>
      <c r="AF1043" s="17">
        <v>0.19346879479259199</v>
      </c>
      <c r="AG1043" s="17">
        <v>0.32648394577974299</v>
      </c>
      <c r="AH1043" s="17"/>
      <c r="AI1043" s="17">
        <v>0.28195001267627301</v>
      </c>
      <c r="AJ1043" s="17">
        <v>0.194398854978546</v>
      </c>
      <c r="AK1043" s="17">
        <v>0.22344174161785299</v>
      </c>
      <c r="AL1043" s="17"/>
      <c r="AM1043" s="17">
        <v>0.15496758109641801</v>
      </c>
      <c r="AN1043" s="17">
        <v>0.269086009919491</v>
      </c>
      <c r="AO1043" s="17">
        <v>0.21828811290425801</v>
      </c>
      <c r="AP1043" s="17"/>
      <c r="AQ1043" s="17">
        <v>0.23689141414710599</v>
      </c>
      <c r="AR1043" s="17">
        <v>0.21940029298746799</v>
      </c>
      <c r="AS1043" s="17">
        <v>0.22797067118755199</v>
      </c>
      <c r="AT1043" s="17">
        <v>0.18196943845848701</v>
      </c>
      <c r="AU1043" s="17">
        <v>0.23701144662131199</v>
      </c>
    </row>
    <row r="1044" spans="2:47" x14ac:dyDescent="0.3">
      <c r="B1044" t="s">
        <v>267</v>
      </c>
      <c r="C1044" s="17">
        <v>0.158552879979941</v>
      </c>
      <c r="D1044" s="17">
        <v>0.168997751375661</v>
      </c>
      <c r="E1044" s="17">
        <v>0.148735438692046</v>
      </c>
      <c r="F1044" s="17"/>
      <c r="G1044" s="17">
        <v>0.151252076513162</v>
      </c>
      <c r="H1044" s="17">
        <v>0.109761279086258</v>
      </c>
      <c r="I1044" s="17">
        <v>9.70861091708832E-2</v>
      </c>
      <c r="J1044" s="17">
        <v>0.165323229942203</v>
      </c>
      <c r="K1044" s="17">
        <v>0.12732390192785301</v>
      </c>
      <c r="L1044" s="17">
        <v>0.26782766713559297</v>
      </c>
      <c r="M1044" s="17"/>
      <c r="N1044" s="17">
        <v>0.12779880385915901</v>
      </c>
      <c r="O1044" s="17">
        <v>0.18946115000504701</v>
      </c>
      <c r="P1044" s="17">
        <v>0.147454047021256</v>
      </c>
      <c r="Q1044" s="17">
        <v>0.17256071196751799</v>
      </c>
      <c r="R1044" s="17"/>
      <c r="S1044" s="17">
        <v>0.13469370873245301</v>
      </c>
      <c r="T1044" s="17">
        <v>0.20364115760272</v>
      </c>
      <c r="U1044" s="17">
        <v>0.17458926591288901</v>
      </c>
      <c r="V1044" s="17">
        <v>0.20264964599745999</v>
      </c>
      <c r="W1044" s="17">
        <v>0.126044551881515</v>
      </c>
      <c r="X1044" s="17">
        <v>0.115433595107333</v>
      </c>
      <c r="Y1044" s="17">
        <v>0.16462236047165699</v>
      </c>
      <c r="Z1044" s="17">
        <v>0.20326562799039499</v>
      </c>
      <c r="AA1044" s="17">
        <v>0.13775522810129601</v>
      </c>
      <c r="AB1044" s="17">
        <v>0.12681415439677199</v>
      </c>
      <c r="AC1044" s="17"/>
      <c r="AD1044" s="17">
        <v>0.209349086359747</v>
      </c>
      <c r="AE1044" s="17">
        <v>0.141598942980209</v>
      </c>
      <c r="AF1044" s="17">
        <v>0.18664185193243299</v>
      </c>
      <c r="AG1044" s="17">
        <v>9.2620439048678893E-2</v>
      </c>
      <c r="AH1044" s="17"/>
      <c r="AI1044" s="17">
        <v>0.19129335957476101</v>
      </c>
      <c r="AJ1044" s="17">
        <v>0.126941603867752</v>
      </c>
      <c r="AK1044" s="17">
        <v>0.16679241967769001</v>
      </c>
      <c r="AL1044" s="17"/>
      <c r="AM1044" s="17">
        <v>8.51060647663721E-2</v>
      </c>
      <c r="AN1044" s="17">
        <v>0.17291575063951101</v>
      </c>
      <c r="AO1044" s="17">
        <v>0.20407576459187299</v>
      </c>
      <c r="AP1044" s="17"/>
      <c r="AQ1044" s="17">
        <v>0.176379407132014</v>
      </c>
      <c r="AR1044" s="17">
        <v>0.18989682212947101</v>
      </c>
      <c r="AS1044" s="17">
        <v>0.124371967532974</v>
      </c>
      <c r="AT1044" s="17">
        <v>9.17829851762723E-2</v>
      </c>
      <c r="AU1044" s="17">
        <v>0.12883975835944</v>
      </c>
    </row>
    <row r="1045" spans="2:47" x14ac:dyDescent="0.3">
      <c r="B1045" t="s">
        <v>268</v>
      </c>
      <c r="C1045" s="17">
        <v>9.9765611596117895E-2</v>
      </c>
      <c r="D1045" s="17">
        <v>0.11177861647163299</v>
      </c>
      <c r="E1045" s="17">
        <v>8.8306909714351706E-2</v>
      </c>
      <c r="F1045" s="17"/>
      <c r="G1045" s="17">
        <v>0.101208538066277</v>
      </c>
      <c r="H1045" s="17">
        <v>9.8098150916079305E-2</v>
      </c>
      <c r="I1045" s="17">
        <v>9.7220446723988399E-2</v>
      </c>
      <c r="J1045" s="17">
        <v>8.5174922494863498E-2</v>
      </c>
      <c r="K1045" s="17">
        <v>0.101752212769355</v>
      </c>
      <c r="L1045" s="17">
        <v>0.11269915818255399</v>
      </c>
      <c r="M1045" s="17"/>
      <c r="N1045" s="17">
        <v>8.0841250517935906E-2</v>
      </c>
      <c r="O1045" s="17">
        <v>0.100014992132167</v>
      </c>
      <c r="P1045" s="17">
        <v>8.5393036196744404E-2</v>
      </c>
      <c r="Q1045" s="17">
        <v>0.13060939443185801</v>
      </c>
      <c r="R1045" s="17"/>
      <c r="S1045" s="17">
        <v>0.114007371664789</v>
      </c>
      <c r="T1045" s="17">
        <v>7.8242269578215104E-2</v>
      </c>
      <c r="U1045" s="17">
        <v>7.4034185767039296E-2</v>
      </c>
      <c r="V1045" s="17">
        <v>0.158059790974726</v>
      </c>
      <c r="W1045" s="17">
        <v>0.102262198043909</v>
      </c>
      <c r="X1045" s="17">
        <v>6.4969357777316994E-2</v>
      </c>
      <c r="Y1045" s="17">
        <v>0.153577029181407</v>
      </c>
      <c r="Z1045" s="17">
        <v>0.111727792142555</v>
      </c>
      <c r="AA1045" s="17">
        <v>6.13418661791576E-2</v>
      </c>
      <c r="AB1045" s="17">
        <v>9.9967889070758695E-2</v>
      </c>
      <c r="AC1045" s="17"/>
      <c r="AD1045" s="17">
        <v>0.13182055732649001</v>
      </c>
      <c r="AE1045" s="17">
        <v>9.4436031856009003E-2</v>
      </c>
      <c r="AF1045" s="17">
        <v>0.15397800135151099</v>
      </c>
      <c r="AG1045" s="17">
        <v>9.1578877296884797E-2</v>
      </c>
      <c r="AH1045" s="17"/>
      <c r="AI1045" s="17">
        <v>9.5420638544803801E-2</v>
      </c>
      <c r="AJ1045" s="17">
        <v>9.5424391726206703E-2</v>
      </c>
      <c r="AK1045" s="17">
        <v>0.17042929340542001</v>
      </c>
      <c r="AL1045" s="17"/>
      <c r="AM1045" s="17">
        <v>7.9481476378873206E-2</v>
      </c>
      <c r="AN1045" s="17">
        <v>8.5228400683528799E-2</v>
      </c>
      <c r="AO1045" s="17">
        <v>0.13380877506261499</v>
      </c>
      <c r="AP1045" s="17"/>
      <c r="AQ1045" s="17">
        <v>0.128532399525636</v>
      </c>
      <c r="AR1045" s="17">
        <v>8.9436236777564598E-2</v>
      </c>
      <c r="AS1045" s="17">
        <v>8.7925245703804902E-2</v>
      </c>
      <c r="AT1045" s="17">
        <v>7.3574769211427402E-2</v>
      </c>
      <c r="AU1045" s="17">
        <v>0</v>
      </c>
    </row>
    <row r="1046" spans="2:47" x14ac:dyDescent="0.3">
      <c r="B1046" t="s">
        <v>94</v>
      </c>
      <c r="C1046" s="17">
        <v>4.0950287683951397E-2</v>
      </c>
      <c r="D1046" s="17">
        <v>4.1861602889413603E-2</v>
      </c>
      <c r="E1046" s="17">
        <v>4.0148652420363702E-2</v>
      </c>
      <c r="F1046" s="17"/>
      <c r="G1046" s="17">
        <v>4.50351292372713E-2</v>
      </c>
      <c r="H1046" s="17">
        <v>2.0947107963111899E-2</v>
      </c>
      <c r="I1046" s="17">
        <v>1.7548464792220601E-2</v>
      </c>
      <c r="J1046" s="17">
        <v>4.2795931526416198E-2</v>
      </c>
      <c r="K1046" s="17">
        <v>9.5406546410464796E-2</v>
      </c>
      <c r="L1046" s="17">
        <v>3.5193600301233301E-2</v>
      </c>
      <c r="M1046" s="17"/>
      <c r="N1046" s="17">
        <v>2.0568175407548302E-2</v>
      </c>
      <c r="O1046" s="17">
        <v>4.54800513599629E-2</v>
      </c>
      <c r="P1046" s="17">
        <v>5.18005159642849E-2</v>
      </c>
      <c r="Q1046" s="17">
        <v>4.9522819586400299E-2</v>
      </c>
      <c r="R1046" s="17"/>
      <c r="S1046" s="17">
        <v>4.2063082919042503E-2</v>
      </c>
      <c r="T1046" s="17">
        <v>2.52664700742583E-2</v>
      </c>
      <c r="U1046" s="17">
        <v>7.1856159031473493E-2</v>
      </c>
      <c r="V1046" s="17">
        <v>9.0198818563052303E-3</v>
      </c>
      <c r="W1046" s="17">
        <v>7.5716731042617905E-2</v>
      </c>
      <c r="X1046" s="17">
        <v>2.87034206252549E-2</v>
      </c>
      <c r="Y1046" s="17">
        <v>3.7527885708999897E-2</v>
      </c>
      <c r="Z1046" s="17">
        <v>3.8971245687444901E-2</v>
      </c>
      <c r="AA1046" s="17">
        <v>3.1860401355558503E-2</v>
      </c>
      <c r="AB1046" s="17">
        <v>8.74169688927081E-2</v>
      </c>
      <c r="AC1046" s="17"/>
      <c r="AD1046" s="17">
        <v>2.0039357897548699E-2</v>
      </c>
      <c r="AE1046" s="17">
        <v>3.12986771220111E-2</v>
      </c>
      <c r="AF1046" s="17">
        <v>3.4975035488634398E-2</v>
      </c>
      <c r="AG1046" s="17">
        <v>6.4555909696057207E-2</v>
      </c>
      <c r="AH1046" s="17"/>
      <c r="AI1046" s="17">
        <v>2.5605786730052701E-2</v>
      </c>
      <c r="AJ1046" s="17">
        <v>1.9843312861879701E-2</v>
      </c>
      <c r="AK1046" s="17">
        <v>3.0888717071947201E-2</v>
      </c>
      <c r="AL1046" s="17"/>
      <c r="AM1046" s="17">
        <v>2.6309752835515201E-2</v>
      </c>
      <c r="AN1046" s="17">
        <v>3.8675565475866598E-2</v>
      </c>
      <c r="AO1046" s="17">
        <v>1.5941569658886899E-2</v>
      </c>
      <c r="AP1046" s="17"/>
      <c r="AQ1046" s="17">
        <v>6.2621382824473104E-2</v>
      </c>
      <c r="AR1046" s="17">
        <v>4.0018232916483203E-2</v>
      </c>
      <c r="AS1046" s="17">
        <v>1.8733743554886901E-2</v>
      </c>
      <c r="AT1046" s="17">
        <v>1.54448243067374E-2</v>
      </c>
      <c r="AU1046" s="17">
        <v>0</v>
      </c>
    </row>
    <row r="1047" spans="2:47" x14ac:dyDescent="0.3">
      <c r="B1047" t="s">
        <v>269</v>
      </c>
      <c r="C1047" s="17">
        <v>0.47582480476607603</v>
      </c>
      <c r="D1047" s="17">
        <v>0.43629749128441098</v>
      </c>
      <c r="E1047" s="17">
        <v>0.51313135200715798</v>
      </c>
      <c r="F1047" s="17"/>
      <c r="G1047" s="17">
        <v>0.51714547216203599</v>
      </c>
      <c r="H1047" s="17">
        <v>0.61807790354317904</v>
      </c>
      <c r="I1047" s="17">
        <v>0.492211520570906</v>
      </c>
      <c r="J1047" s="17">
        <v>0.53541903131648305</v>
      </c>
      <c r="K1047" s="17">
        <v>0.38970409428051</v>
      </c>
      <c r="L1047" s="17">
        <v>0.33037657627351502</v>
      </c>
      <c r="M1047" s="17"/>
      <c r="N1047" s="17">
        <v>0.57337752186026902</v>
      </c>
      <c r="O1047" s="17">
        <v>0.49023262900266901</v>
      </c>
      <c r="P1047" s="17">
        <v>0.45075794584566398</v>
      </c>
      <c r="Q1047" s="17">
        <v>0.383190488357465</v>
      </c>
      <c r="R1047" s="17"/>
      <c r="S1047" s="17">
        <v>0.51282694335638102</v>
      </c>
      <c r="T1047" s="17">
        <v>0.46228896146689502</v>
      </c>
      <c r="U1047" s="17">
        <v>0.51054057364355998</v>
      </c>
      <c r="V1047" s="17">
        <v>0.45955857750025098</v>
      </c>
      <c r="W1047" s="17">
        <v>0.47257049767746401</v>
      </c>
      <c r="X1047" s="17">
        <v>0.51669979823293499</v>
      </c>
      <c r="Y1047" s="17">
        <v>0.42737025008810697</v>
      </c>
      <c r="Z1047" s="17">
        <v>0.34922315486066502</v>
      </c>
      <c r="AA1047" s="17">
        <v>0.504514261733498</v>
      </c>
      <c r="AB1047" s="17">
        <v>0.42795958975027099</v>
      </c>
      <c r="AC1047" s="17"/>
      <c r="AD1047" s="17">
        <v>0.35441280403768399</v>
      </c>
      <c r="AE1047" s="17">
        <v>0.54386378982386496</v>
      </c>
      <c r="AF1047" s="17">
        <v>0.43093631643482999</v>
      </c>
      <c r="AG1047" s="17">
        <v>0.42476082817863597</v>
      </c>
      <c r="AH1047" s="17"/>
      <c r="AI1047" s="17">
        <v>0.40573020247410901</v>
      </c>
      <c r="AJ1047" s="17">
        <v>0.56339183656561498</v>
      </c>
      <c r="AK1047" s="17">
        <v>0.40844782822709003</v>
      </c>
      <c r="AL1047" s="17"/>
      <c r="AM1047" s="17">
        <v>0.654135124922822</v>
      </c>
      <c r="AN1047" s="17">
        <v>0.43409427328160299</v>
      </c>
      <c r="AO1047" s="17">
        <v>0.42788577778236803</v>
      </c>
      <c r="AP1047" s="17"/>
      <c r="AQ1047" s="17">
        <v>0.39557539637077099</v>
      </c>
      <c r="AR1047" s="17">
        <v>0.46124841518901299</v>
      </c>
      <c r="AS1047" s="17">
        <v>0.54099837202078205</v>
      </c>
      <c r="AT1047" s="17">
        <v>0.63722798284707605</v>
      </c>
      <c r="AU1047" s="17">
        <v>0.63414879501924803</v>
      </c>
    </row>
    <row r="1048" spans="2:47" x14ac:dyDescent="0.3">
      <c r="B1048" t="s">
        <v>270</v>
      </c>
      <c r="C1048" s="17">
        <v>0.25831849157605902</v>
      </c>
      <c r="D1048" s="17">
        <v>0.28077636784729398</v>
      </c>
      <c r="E1048" s="17">
        <v>0.23704234840639801</v>
      </c>
      <c r="F1048" s="17"/>
      <c r="G1048" s="17">
        <v>0.25246061457943902</v>
      </c>
      <c r="H1048" s="17">
        <v>0.207859430002337</v>
      </c>
      <c r="I1048" s="17">
        <v>0.194306555894872</v>
      </c>
      <c r="J1048" s="17">
        <v>0.25049815243706702</v>
      </c>
      <c r="K1048" s="17">
        <v>0.22907611469720801</v>
      </c>
      <c r="L1048" s="17">
        <v>0.38052682531814702</v>
      </c>
      <c r="M1048" s="17"/>
      <c r="N1048" s="17">
        <v>0.20864005437709501</v>
      </c>
      <c r="O1048" s="17">
        <v>0.28947614213721401</v>
      </c>
      <c r="P1048" s="17">
        <v>0.23284708321799999</v>
      </c>
      <c r="Q1048" s="17">
        <v>0.30317010639937497</v>
      </c>
      <c r="R1048" s="17"/>
      <c r="S1048" s="17">
        <v>0.24870108039724201</v>
      </c>
      <c r="T1048" s="17">
        <v>0.28188342718093501</v>
      </c>
      <c r="U1048" s="17">
        <v>0.248623451679928</v>
      </c>
      <c r="V1048" s="17">
        <v>0.36070943697218599</v>
      </c>
      <c r="W1048" s="17">
        <v>0.22830674992542399</v>
      </c>
      <c r="X1048" s="17">
        <v>0.18040295288465</v>
      </c>
      <c r="Y1048" s="17">
        <v>0.31819938965306399</v>
      </c>
      <c r="Z1048" s="17">
        <v>0.31499342013295001</v>
      </c>
      <c r="AA1048" s="17">
        <v>0.199097094280454</v>
      </c>
      <c r="AB1048" s="17">
        <v>0.226782043467531</v>
      </c>
      <c r="AC1048" s="17"/>
      <c r="AD1048" s="17">
        <v>0.34116964368623798</v>
      </c>
      <c r="AE1048" s="17">
        <v>0.23603497483621799</v>
      </c>
      <c r="AF1048" s="17">
        <v>0.34061985328394301</v>
      </c>
      <c r="AG1048" s="17">
        <v>0.184199316345564</v>
      </c>
      <c r="AH1048" s="17"/>
      <c r="AI1048" s="17">
        <v>0.28671399811956499</v>
      </c>
      <c r="AJ1048" s="17">
        <v>0.222365995593959</v>
      </c>
      <c r="AK1048" s="17">
        <v>0.33722171308311</v>
      </c>
      <c r="AL1048" s="17"/>
      <c r="AM1048" s="17">
        <v>0.16458754114524499</v>
      </c>
      <c r="AN1048" s="17">
        <v>0.25814415132304003</v>
      </c>
      <c r="AO1048" s="17">
        <v>0.337884539654488</v>
      </c>
      <c r="AP1048" s="17"/>
      <c r="AQ1048" s="17">
        <v>0.30491180665765</v>
      </c>
      <c r="AR1048" s="17">
        <v>0.27933305890703602</v>
      </c>
      <c r="AS1048" s="17">
        <v>0.212297213236779</v>
      </c>
      <c r="AT1048" s="17">
        <v>0.16535775438770001</v>
      </c>
      <c r="AU1048" s="17">
        <v>0.12883975835944</v>
      </c>
    </row>
    <row r="1049" spans="2:47" x14ac:dyDescent="0.3">
      <c r="B1049" t="s">
        <v>143</v>
      </c>
      <c r="C1049" s="17">
        <v>0.21750631319001701</v>
      </c>
      <c r="D1049" s="17">
        <v>0.15552112343711699</v>
      </c>
      <c r="E1049" s="17">
        <v>0.27608900360076</v>
      </c>
      <c r="F1049" s="17"/>
      <c r="G1049" s="17">
        <v>0.26468485758259702</v>
      </c>
      <c r="H1049" s="17">
        <v>0.41021847354084201</v>
      </c>
      <c r="I1049" s="17">
        <v>0.297904964676035</v>
      </c>
      <c r="J1049" s="17">
        <v>0.28492087887941597</v>
      </c>
      <c r="K1049" s="17">
        <v>0.16062797958330299</v>
      </c>
      <c r="L1049" s="17">
        <v>-5.0150249044631598E-2</v>
      </c>
      <c r="M1049" s="17"/>
      <c r="N1049" s="17">
        <v>0.36473746748317498</v>
      </c>
      <c r="O1049" s="17">
        <v>0.200756486865455</v>
      </c>
      <c r="P1049" s="17">
        <v>0.21791086262766399</v>
      </c>
      <c r="Q1049" s="17">
        <v>8.0020381958089998E-2</v>
      </c>
      <c r="R1049" s="17"/>
      <c r="S1049" s="17">
        <v>0.26412586295913898</v>
      </c>
      <c r="T1049" s="17">
        <v>0.18040553428596001</v>
      </c>
      <c r="U1049" s="17">
        <v>0.26191712196363198</v>
      </c>
      <c r="V1049" s="17">
        <v>9.8849140528064997E-2</v>
      </c>
      <c r="W1049" s="17">
        <v>0.24426374775203999</v>
      </c>
      <c r="X1049" s="17">
        <v>0.33629684534828502</v>
      </c>
      <c r="Y1049" s="17">
        <v>0.109170860435044</v>
      </c>
      <c r="Z1049" s="17">
        <v>3.4229734727715601E-2</v>
      </c>
      <c r="AA1049" s="17">
        <v>0.30541716745304398</v>
      </c>
      <c r="AB1049" s="17">
        <v>0.20117754628274001</v>
      </c>
      <c r="AC1049" s="17"/>
      <c r="AD1049" s="17">
        <v>1.32431603514464E-2</v>
      </c>
      <c r="AE1049" s="17">
        <v>0.30782881498764703</v>
      </c>
      <c r="AF1049" s="17">
        <v>9.0316463150886803E-2</v>
      </c>
      <c r="AG1049" s="17">
        <v>0.24056151183307201</v>
      </c>
      <c r="AH1049" s="17"/>
      <c r="AI1049" s="17">
        <v>0.11901620435454401</v>
      </c>
      <c r="AJ1049" s="17">
        <v>0.341025840971656</v>
      </c>
      <c r="AK1049" s="17">
        <v>7.1226115143980001E-2</v>
      </c>
      <c r="AL1049" s="17"/>
      <c r="AM1049" s="17">
        <v>0.48954758377757601</v>
      </c>
      <c r="AN1049" s="17">
        <v>0.17595012195856299</v>
      </c>
      <c r="AO1049" s="17">
        <v>9.0001238127880204E-2</v>
      </c>
      <c r="AP1049" s="17"/>
      <c r="AQ1049" s="17">
        <v>9.0663589713121107E-2</v>
      </c>
      <c r="AR1049" s="17">
        <v>0.181915356281977</v>
      </c>
      <c r="AS1049" s="17">
        <v>0.32870115878400402</v>
      </c>
      <c r="AT1049" s="17">
        <v>0.47187022845937598</v>
      </c>
      <c r="AU1049" s="17">
        <v>0.50530903665980798</v>
      </c>
    </row>
    <row r="1050" spans="2:47" x14ac:dyDescent="0.3">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c r="AG1050" s="17"/>
      <c r="AH1050" s="17"/>
      <c r="AI1050" s="17"/>
      <c r="AJ1050" s="17"/>
      <c r="AK1050" s="17"/>
      <c r="AL1050" s="17"/>
      <c r="AM1050" s="17"/>
      <c r="AN1050" s="17"/>
      <c r="AO1050" s="17"/>
      <c r="AP1050" s="17"/>
      <c r="AQ1050" s="17"/>
      <c r="AR1050" s="17"/>
      <c r="AS1050" s="17"/>
      <c r="AT1050" s="17"/>
      <c r="AU1050" s="17"/>
    </row>
    <row r="1051" spans="2:47" x14ac:dyDescent="0.3">
      <c r="B1051" s="6" t="s">
        <v>410</v>
      </c>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c r="AR1051" s="17"/>
      <c r="AS1051" s="17"/>
      <c r="AT1051" s="17"/>
      <c r="AU1051" s="17"/>
    </row>
    <row r="1052" spans="2:47" x14ac:dyDescent="0.3">
      <c r="B1052" s="24" t="s">
        <v>79</v>
      </c>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row>
    <row r="1053" spans="2:47" x14ac:dyDescent="0.3">
      <c r="B1053" t="s">
        <v>264</v>
      </c>
      <c r="C1053" s="17">
        <v>6.1593605871560202E-2</v>
      </c>
      <c r="D1053" s="17">
        <v>5.58006768866144E-2</v>
      </c>
      <c r="E1053" s="17">
        <v>6.7341489830961707E-2</v>
      </c>
      <c r="F1053" s="17"/>
      <c r="G1053" s="17">
        <v>0.125201028990786</v>
      </c>
      <c r="H1053" s="17">
        <v>0.123391656565181</v>
      </c>
      <c r="I1053" s="17">
        <v>8.4168711770771398E-2</v>
      </c>
      <c r="J1053" s="17">
        <v>3.2837754325264201E-2</v>
      </c>
      <c r="K1053" s="17">
        <v>1.20694726718237E-2</v>
      </c>
      <c r="L1053" s="17">
        <v>8.29782548916559E-3</v>
      </c>
      <c r="M1053" s="17"/>
      <c r="N1053" s="17">
        <v>7.7586401116019402E-2</v>
      </c>
      <c r="O1053" s="17">
        <v>5.8562091750011501E-2</v>
      </c>
      <c r="P1053" s="17">
        <v>7.8983366440783506E-2</v>
      </c>
      <c r="Q1053" s="17">
        <v>3.34030445104695E-2</v>
      </c>
      <c r="R1053" s="17"/>
      <c r="S1053" s="17">
        <v>0.112945926587114</v>
      </c>
      <c r="T1053" s="17">
        <v>2.1399570018588401E-2</v>
      </c>
      <c r="U1053" s="17">
        <v>2.1586509174730598E-2</v>
      </c>
      <c r="V1053" s="17">
        <v>5.0528498788490903E-2</v>
      </c>
      <c r="W1053" s="17">
        <v>8.2967614444414597E-2</v>
      </c>
      <c r="X1053" s="17">
        <v>5.9668404322596298E-2</v>
      </c>
      <c r="Y1053" s="17">
        <v>4.2957845982388797E-2</v>
      </c>
      <c r="Z1053" s="17">
        <v>7.3676439071377095E-2</v>
      </c>
      <c r="AA1053" s="17">
        <v>8.1756209139527206E-2</v>
      </c>
      <c r="AB1053" s="17">
        <v>5.4671855816775798E-2</v>
      </c>
      <c r="AC1053" s="17"/>
      <c r="AD1053" s="17">
        <v>4.45626048847102E-2</v>
      </c>
      <c r="AE1053" s="17">
        <v>6.6952311672208595E-2</v>
      </c>
      <c r="AF1053" s="17">
        <v>7.8287136814884695E-2</v>
      </c>
      <c r="AG1053" s="17">
        <v>5.5505608209255299E-2</v>
      </c>
      <c r="AH1053" s="17"/>
      <c r="AI1053" s="17">
        <v>7.0727924370595399E-2</v>
      </c>
      <c r="AJ1053" s="17">
        <v>6.8577658605205594E-2</v>
      </c>
      <c r="AK1053" s="17">
        <v>5.1016311304866099E-2</v>
      </c>
      <c r="AL1053" s="17"/>
      <c r="AM1053" s="17">
        <v>2.7421965759815401E-2</v>
      </c>
      <c r="AN1053" s="17">
        <v>5.1020469998255297E-2</v>
      </c>
      <c r="AO1053" s="17">
        <v>9.1853551006176398E-2</v>
      </c>
      <c r="AP1053" s="17"/>
      <c r="AQ1053" s="17">
        <v>5.4881919353000602E-2</v>
      </c>
      <c r="AR1053" s="17">
        <v>5.7610591611588803E-2</v>
      </c>
      <c r="AS1053" s="17">
        <v>5.4361394415300197E-2</v>
      </c>
      <c r="AT1053" s="17">
        <v>9.9237623723839902E-2</v>
      </c>
      <c r="AU1053" s="17">
        <v>0.210620140043669</v>
      </c>
    </row>
    <row r="1054" spans="2:47" x14ac:dyDescent="0.3">
      <c r="B1054" t="s">
        <v>265</v>
      </c>
      <c r="C1054" s="17">
        <v>0.152570793664285</v>
      </c>
      <c r="D1054" s="17">
        <v>0.16236528401983599</v>
      </c>
      <c r="E1054" s="17">
        <v>0.143372546920773</v>
      </c>
      <c r="F1054" s="17"/>
      <c r="G1054" s="17">
        <v>0.18393607770378301</v>
      </c>
      <c r="H1054" s="17">
        <v>0.23959975330570499</v>
      </c>
      <c r="I1054" s="17">
        <v>0.17862197403206101</v>
      </c>
      <c r="J1054" s="17">
        <v>0.122725515791186</v>
      </c>
      <c r="K1054" s="17">
        <v>0.10013918259884801</v>
      </c>
      <c r="L1054" s="17">
        <v>0.100173273162575</v>
      </c>
      <c r="M1054" s="17"/>
      <c r="N1054" s="17">
        <v>0.170583091901995</v>
      </c>
      <c r="O1054" s="17">
        <v>0.13557417337494099</v>
      </c>
      <c r="P1054" s="17">
        <v>0.13514913218980901</v>
      </c>
      <c r="Q1054" s="17">
        <v>0.1691764746393</v>
      </c>
      <c r="R1054" s="17"/>
      <c r="S1054" s="17">
        <v>0.17670104855013</v>
      </c>
      <c r="T1054" s="17">
        <v>0.12150550040963699</v>
      </c>
      <c r="U1054" s="17">
        <v>8.3683066370955503E-2</v>
      </c>
      <c r="V1054" s="17">
        <v>0.142911067847456</v>
      </c>
      <c r="W1054" s="17">
        <v>0.18259158872549999</v>
      </c>
      <c r="X1054" s="17">
        <v>0.15896419209443499</v>
      </c>
      <c r="Y1054" s="17">
        <v>0.156917582269467</v>
      </c>
      <c r="Z1054" s="17">
        <v>0.15841138233871199</v>
      </c>
      <c r="AA1054" s="17">
        <v>0.19635515155928401</v>
      </c>
      <c r="AB1054" s="17">
        <v>0.13094418483925699</v>
      </c>
      <c r="AC1054" s="17"/>
      <c r="AD1054" s="17">
        <v>0.107892669810936</v>
      </c>
      <c r="AE1054" s="17">
        <v>0.179991861758039</v>
      </c>
      <c r="AF1054" s="17">
        <v>9.5393382318593595E-2</v>
      </c>
      <c r="AG1054" s="17">
        <v>0.15646444997231601</v>
      </c>
      <c r="AH1054" s="17"/>
      <c r="AI1054" s="17">
        <v>0.13248050945572501</v>
      </c>
      <c r="AJ1054" s="17">
        <v>0.20862852928724601</v>
      </c>
      <c r="AK1054" s="17">
        <v>0.10602493605515401</v>
      </c>
      <c r="AL1054" s="17"/>
      <c r="AM1054" s="17">
        <v>0.114355306079315</v>
      </c>
      <c r="AN1054" s="17">
        <v>0.161629935505049</v>
      </c>
      <c r="AO1054" s="17">
        <v>0.17609386566319299</v>
      </c>
      <c r="AP1054" s="17"/>
      <c r="AQ1054" s="17">
        <v>0.13023116544643301</v>
      </c>
      <c r="AR1054" s="17">
        <v>0.11953426626862</v>
      </c>
      <c r="AS1054" s="17">
        <v>0.17883879400792199</v>
      </c>
      <c r="AT1054" s="17">
        <v>0.239231955813446</v>
      </c>
      <c r="AU1054" s="17">
        <v>0.14583229719069399</v>
      </c>
    </row>
    <row r="1055" spans="2:47" x14ac:dyDescent="0.3">
      <c r="B1055" t="s">
        <v>266</v>
      </c>
      <c r="C1055" s="17">
        <v>0.21628524735020299</v>
      </c>
      <c r="D1055" s="17">
        <v>0.25530583180150801</v>
      </c>
      <c r="E1055" s="17">
        <v>0.17884680508567</v>
      </c>
      <c r="F1055" s="17"/>
      <c r="G1055" s="17">
        <v>0.15158750711404601</v>
      </c>
      <c r="H1055" s="17">
        <v>0.15118093105446401</v>
      </c>
      <c r="I1055" s="17">
        <v>0.247039952566457</v>
      </c>
      <c r="J1055" s="17">
        <v>0.224520608048427</v>
      </c>
      <c r="K1055" s="17">
        <v>0.21724029540579001</v>
      </c>
      <c r="L1055" s="17">
        <v>0.27915132839376999</v>
      </c>
      <c r="M1055" s="17"/>
      <c r="N1055" s="17">
        <v>0.19910880834295</v>
      </c>
      <c r="O1055" s="17">
        <v>0.19139796597443501</v>
      </c>
      <c r="P1055" s="17">
        <v>0.27312386733555899</v>
      </c>
      <c r="Q1055" s="17">
        <v>0.211127131893241</v>
      </c>
      <c r="R1055" s="17"/>
      <c r="S1055" s="17">
        <v>0.268839001072876</v>
      </c>
      <c r="T1055" s="17">
        <v>0.23614471662936101</v>
      </c>
      <c r="U1055" s="17">
        <v>0.21812858246012901</v>
      </c>
      <c r="V1055" s="17">
        <v>0.21572725635794501</v>
      </c>
      <c r="W1055" s="17">
        <v>0.17753987076816699</v>
      </c>
      <c r="X1055" s="17">
        <v>0.241324278129424</v>
      </c>
      <c r="Y1055" s="17">
        <v>0.20273602505669899</v>
      </c>
      <c r="Z1055" s="17">
        <v>0.215428105109611</v>
      </c>
      <c r="AA1055" s="17">
        <v>0.17679302582566001</v>
      </c>
      <c r="AB1055" s="17">
        <v>0.13391186659095999</v>
      </c>
      <c r="AC1055" s="17"/>
      <c r="AD1055" s="17">
        <v>0.29442081363823902</v>
      </c>
      <c r="AE1055" s="17">
        <v>0.19343541769758801</v>
      </c>
      <c r="AF1055" s="17">
        <v>0.22141868134454101</v>
      </c>
      <c r="AG1055" s="17">
        <v>0.23534632389544199</v>
      </c>
      <c r="AH1055" s="17"/>
      <c r="AI1055" s="17">
        <v>0.23390210138673001</v>
      </c>
      <c r="AJ1055" s="17">
        <v>0.19697907537497999</v>
      </c>
      <c r="AK1055" s="17">
        <v>0.239795024823381</v>
      </c>
      <c r="AL1055" s="17"/>
      <c r="AM1055" s="17">
        <v>0.22261404023790499</v>
      </c>
      <c r="AN1055" s="17">
        <v>0.24043639182531801</v>
      </c>
      <c r="AO1055" s="17">
        <v>0.18942042998013101</v>
      </c>
      <c r="AP1055" s="17"/>
      <c r="AQ1055" s="17">
        <v>0.246566688401154</v>
      </c>
      <c r="AR1055" s="17">
        <v>0.18391621876507999</v>
      </c>
      <c r="AS1055" s="17">
        <v>0.17687099813308499</v>
      </c>
      <c r="AT1055" s="17">
        <v>0.25624927114816698</v>
      </c>
      <c r="AU1055" s="17">
        <v>0.186757724181426</v>
      </c>
    </row>
    <row r="1056" spans="2:47" x14ac:dyDescent="0.3">
      <c r="B1056" t="s">
        <v>267</v>
      </c>
      <c r="C1056" s="17">
        <v>0.32166801594721101</v>
      </c>
      <c r="D1056" s="17">
        <v>0.30261822839423003</v>
      </c>
      <c r="E1056" s="17">
        <v>0.34081100602862502</v>
      </c>
      <c r="F1056" s="17"/>
      <c r="G1056" s="17">
        <v>0.31770853904390201</v>
      </c>
      <c r="H1056" s="17">
        <v>0.250379134878294</v>
      </c>
      <c r="I1056" s="17">
        <v>0.27222805114986298</v>
      </c>
      <c r="J1056" s="17">
        <v>0.34015343717123298</v>
      </c>
      <c r="K1056" s="17">
        <v>0.33357528093119099</v>
      </c>
      <c r="L1056" s="17">
        <v>0.39868364082081698</v>
      </c>
      <c r="M1056" s="17"/>
      <c r="N1056" s="17">
        <v>0.30966262155299001</v>
      </c>
      <c r="O1056" s="17">
        <v>0.38749705137658402</v>
      </c>
      <c r="P1056" s="17">
        <v>0.26747947630284502</v>
      </c>
      <c r="Q1056" s="17">
        <v>0.31272063224652402</v>
      </c>
      <c r="R1056" s="17"/>
      <c r="S1056" s="17">
        <v>0.242323104187255</v>
      </c>
      <c r="T1056" s="17">
        <v>0.36676860099925801</v>
      </c>
      <c r="U1056" s="17">
        <v>0.39570963162147199</v>
      </c>
      <c r="V1056" s="17">
        <v>0.34165156199997898</v>
      </c>
      <c r="W1056" s="17">
        <v>0.27317272442220902</v>
      </c>
      <c r="X1056" s="17">
        <v>0.25589619813959202</v>
      </c>
      <c r="Y1056" s="17">
        <v>0.379774758102774</v>
      </c>
      <c r="Z1056" s="17">
        <v>0.35458515110328198</v>
      </c>
      <c r="AA1056" s="17">
        <v>0.30438537263353099</v>
      </c>
      <c r="AB1056" s="17">
        <v>0.37869588422074901</v>
      </c>
      <c r="AC1056" s="17"/>
      <c r="AD1056" s="17">
        <v>0.31432628139959801</v>
      </c>
      <c r="AE1056" s="17">
        <v>0.31134634638876002</v>
      </c>
      <c r="AF1056" s="17">
        <v>0.34701472276442002</v>
      </c>
      <c r="AG1056" s="17">
        <v>0.28554664294257098</v>
      </c>
      <c r="AH1056" s="17"/>
      <c r="AI1056" s="17">
        <v>0.33546404181646</v>
      </c>
      <c r="AJ1056" s="17">
        <v>0.27511544383942599</v>
      </c>
      <c r="AK1056" s="17">
        <v>0.35451228931323198</v>
      </c>
      <c r="AL1056" s="17"/>
      <c r="AM1056" s="17">
        <v>0.35224790793099098</v>
      </c>
      <c r="AN1056" s="17">
        <v>0.34899776275920402</v>
      </c>
      <c r="AO1056" s="17">
        <v>0.28406603745624598</v>
      </c>
      <c r="AP1056" s="17"/>
      <c r="AQ1056" s="17">
        <v>0.32631866153081501</v>
      </c>
      <c r="AR1056" s="17">
        <v>0.391929411107938</v>
      </c>
      <c r="AS1056" s="17">
        <v>0.32287422725371301</v>
      </c>
      <c r="AT1056" s="17">
        <v>0.197565015962889</v>
      </c>
      <c r="AU1056" s="17">
        <v>0.30748310678924801</v>
      </c>
    </row>
    <row r="1057" spans="2:47" x14ac:dyDescent="0.3">
      <c r="B1057" t="s">
        <v>268</v>
      </c>
      <c r="C1057" s="17">
        <v>0.21618820856611601</v>
      </c>
      <c r="D1057" s="17">
        <v>0.19441770075846801</v>
      </c>
      <c r="E1057" s="17">
        <v>0.23573251376755999</v>
      </c>
      <c r="F1057" s="17"/>
      <c r="G1057" s="17">
        <v>0.183836074759129</v>
      </c>
      <c r="H1057" s="17">
        <v>0.216764353327593</v>
      </c>
      <c r="I1057" s="17">
        <v>0.19483838106874801</v>
      </c>
      <c r="J1057" s="17">
        <v>0.24121884122621301</v>
      </c>
      <c r="K1057" s="17">
        <v>0.28671687210879399</v>
      </c>
      <c r="L1057" s="17">
        <v>0.18657033192996</v>
      </c>
      <c r="M1057" s="17"/>
      <c r="N1057" s="17">
        <v>0.22277458212502399</v>
      </c>
      <c r="O1057" s="17">
        <v>0.20397310323769399</v>
      </c>
      <c r="P1057" s="17">
        <v>0.21473177703024701</v>
      </c>
      <c r="Q1057" s="17">
        <v>0.21885350816831101</v>
      </c>
      <c r="R1057" s="17"/>
      <c r="S1057" s="17">
        <v>0.18734080696994601</v>
      </c>
      <c r="T1057" s="17">
        <v>0.235301461291549</v>
      </c>
      <c r="U1057" s="17">
        <v>0.237153929495244</v>
      </c>
      <c r="V1057" s="17">
        <v>0.231547033582887</v>
      </c>
      <c r="W1057" s="17">
        <v>0.213676964771116</v>
      </c>
      <c r="X1057" s="17">
        <v>0.25811602922063998</v>
      </c>
      <c r="Y1057" s="17">
        <v>0.20832572656073201</v>
      </c>
      <c r="Z1057" s="17">
        <v>0.15089008504891299</v>
      </c>
      <c r="AA1057" s="17">
        <v>0.19093969358941101</v>
      </c>
      <c r="AB1057" s="17">
        <v>0.23500930322094099</v>
      </c>
      <c r="AC1057" s="17"/>
      <c r="AD1057" s="17">
        <v>0.21842272133188401</v>
      </c>
      <c r="AE1057" s="17">
        <v>0.232717514539304</v>
      </c>
      <c r="AF1057" s="17">
        <v>0.25130202379639299</v>
      </c>
      <c r="AG1057" s="17">
        <v>0.179369749277146</v>
      </c>
      <c r="AH1057" s="17"/>
      <c r="AI1057" s="17">
        <v>0.21164712061205701</v>
      </c>
      <c r="AJ1057" s="17">
        <v>0.23267060133959999</v>
      </c>
      <c r="AK1057" s="17">
        <v>0.235397552637514</v>
      </c>
      <c r="AL1057" s="17"/>
      <c r="AM1057" s="17">
        <v>0.25864047275748703</v>
      </c>
      <c r="AN1057" s="17">
        <v>0.17557915098164001</v>
      </c>
      <c r="AO1057" s="17">
        <v>0.24519742813538301</v>
      </c>
      <c r="AP1057" s="17"/>
      <c r="AQ1057" s="17">
        <v>0.20417730228126399</v>
      </c>
      <c r="AR1057" s="17">
        <v>0.218111861916061</v>
      </c>
      <c r="AS1057" s="17">
        <v>0.24980154805392499</v>
      </c>
      <c r="AT1057" s="17">
        <v>0.183057456271113</v>
      </c>
      <c r="AU1057" s="17">
        <v>0.14930673179496301</v>
      </c>
    </row>
    <row r="1058" spans="2:47" x14ac:dyDescent="0.3">
      <c r="B1058" t="s">
        <v>94</v>
      </c>
      <c r="C1058" s="17">
        <v>3.1694128600624802E-2</v>
      </c>
      <c r="D1058" s="17">
        <v>2.9492278139343301E-2</v>
      </c>
      <c r="E1058" s="17">
        <v>3.3895638366410401E-2</v>
      </c>
      <c r="F1058" s="17"/>
      <c r="G1058" s="17">
        <v>3.7730772388354199E-2</v>
      </c>
      <c r="H1058" s="17">
        <v>1.86841708687626E-2</v>
      </c>
      <c r="I1058" s="17">
        <v>2.3102929412099599E-2</v>
      </c>
      <c r="J1058" s="17">
        <v>3.8543843437676799E-2</v>
      </c>
      <c r="K1058" s="17">
        <v>5.0258896283553303E-2</v>
      </c>
      <c r="L1058" s="17">
        <v>2.7123600203712201E-2</v>
      </c>
      <c r="M1058" s="17"/>
      <c r="N1058" s="17">
        <v>2.0284494961020898E-2</v>
      </c>
      <c r="O1058" s="17">
        <v>2.29956142863347E-2</v>
      </c>
      <c r="P1058" s="17">
        <v>3.0532380700756701E-2</v>
      </c>
      <c r="Q1058" s="17">
        <v>5.4719208542155097E-2</v>
      </c>
      <c r="R1058" s="17"/>
      <c r="S1058" s="17">
        <v>1.18501126326783E-2</v>
      </c>
      <c r="T1058" s="17">
        <v>1.8880150651606399E-2</v>
      </c>
      <c r="U1058" s="17">
        <v>4.3738280877468901E-2</v>
      </c>
      <c r="V1058" s="17">
        <v>1.7634581423242101E-2</v>
      </c>
      <c r="W1058" s="17">
        <v>7.0051236868593797E-2</v>
      </c>
      <c r="X1058" s="17">
        <v>2.6030898093313399E-2</v>
      </c>
      <c r="Y1058" s="17">
        <v>9.2880620279391108E-3</v>
      </c>
      <c r="Z1058" s="17">
        <v>4.7008837328104097E-2</v>
      </c>
      <c r="AA1058" s="17">
        <v>4.9770547252586901E-2</v>
      </c>
      <c r="AB1058" s="17">
        <v>6.6766905311316793E-2</v>
      </c>
      <c r="AC1058" s="17"/>
      <c r="AD1058" s="17">
        <v>2.0374908934632199E-2</v>
      </c>
      <c r="AE1058" s="17">
        <v>1.5556547944100701E-2</v>
      </c>
      <c r="AF1058" s="17">
        <v>6.5840529611673497E-3</v>
      </c>
      <c r="AG1058" s="17">
        <v>8.7767225703268906E-2</v>
      </c>
      <c r="AH1058" s="17"/>
      <c r="AI1058" s="17">
        <v>1.57783023584331E-2</v>
      </c>
      <c r="AJ1058" s="17">
        <v>1.8028691553542101E-2</v>
      </c>
      <c r="AK1058" s="17">
        <v>1.32538858658535E-2</v>
      </c>
      <c r="AL1058" s="17"/>
      <c r="AM1058" s="17">
        <v>2.4720307234487201E-2</v>
      </c>
      <c r="AN1058" s="17">
        <v>2.2336288930533601E-2</v>
      </c>
      <c r="AO1058" s="17">
        <v>1.336868775887E-2</v>
      </c>
      <c r="AP1058" s="17"/>
      <c r="AQ1058" s="17">
        <v>3.7824262987333102E-2</v>
      </c>
      <c r="AR1058" s="17">
        <v>2.8897650330712801E-2</v>
      </c>
      <c r="AS1058" s="17">
        <v>1.7253038136054302E-2</v>
      </c>
      <c r="AT1058" s="17">
        <v>2.46586770805453E-2</v>
      </c>
      <c r="AU1058" s="17">
        <v>0</v>
      </c>
    </row>
    <row r="1059" spans="2:47" x14ac:dyDescent="0.3">
      <c r="B1059" t="s">
        <v>269</v>
      </c>
      <c r="C1059" s="17">
        <v>0.21416439953584501</v>
      </c>
      <c r="D1059" s="17">
        <v>0.21816596090644999</v>
      </c>
      <c r="E1059" s="17">
        <v>0.210714036751735</v>
      </c>
      <c r="F1059" s="17"/>
      <c r="G1059" s="17">
        <v>0.30913710669456901</v>
      </c>
      <c r="H1059" s="17">
        <v>0.36299140987088602</v>
      </c>
      <c r="I1059" s="17">
        <v>0.26279068580283199</v>
      </c>
      <c r="J1059" s="17">
        <v>0.15556327011644999</v>
      </c>
      <c r="K1059" s="17">
        <v>0.112208655270671</v>
      </c>
      <c r="L1059" s="17">
        <v>0.10847109865174</v>
      </c>
      <c r="M1059" s="17"/>
      <c r="N1059" s="17">
        <v>0.248169493018015</v>
      </c>
      <c r="O1059" s="17">
        <v>0.19413626512495299</v>
      </c>
      <c r="P1059" s="17">
        <v>0.214132498630593</v>
      </c>
      <c r="Q1059" s="17">
        <v>0.20257951914976899</v>
      </c>
      <c r="R1059" s="17"/>
      <c r="S1059" s="17">
        <v>0.28964697513724502</v>
      </c>
      <c r="T1059" s="17">
        <v>0.14290507042822501</v>
      </c>
      <c r="U1059" s="17">
        <v>0.105269575545686</v>
      </c>
      <c r="V1059" s="17">
        <v>0.193439566635947</v>
      </c>
      <c r="W1059" s="17">
        <v>0.26555920316991399</v>
      </c>
      <c r="X1059" s="17">
        <v>0.21863259641703101</v>
      </c>
      <c r="Y1059" s="17">
        <v>0.199875428251856</v>
      </c>
      <c r="Z1059" s="17">
        <v>0.23208782141008899</v>
      </c>
      <c r="AA1059" s="17">
        <v>0.27811136069881198</v>
      </c>
      <c r="AB1059" s="17">
        <v>0.18561604065603299</v>
      </c>
      <c r="AC1059" s="17"/>
      <c r="AD1059" s="17">
        <v>0.15245527469564599</v>
      </c>
      <c r="AE1059" s="17">
        <v>0.24694417343024799</v>
      </c>
      <c r="AF1059" s="17">
        <v>0.17368051913347801</v>
      </c>
      <c r="AG1059" s="17">
        <v>0.211970058181572</v>
      </c>
      <c r="AH1059" s="17"/>
      <c r="AI1059" s="17">
        <v>0.20320843382632001</v>
      </c>
      <c r="AJ1059" s="17">
        <v>0.27720618789245199</v>
      </c>
      <c r="AK1059" s="17">
        <v>0.15704124736002001</v>
      </c>
      <c r="AL1059" s="17"/>
      <c r="AM1059" s="17">
        <v>0.14177727183913</v>
      </c>
      <c r="AN1059" s="17">
        <v>0.212650405503305</v>
      </c>
      <c r="AO1059" s="17">
        <v>0.267947416669369</v>
      </c>
      <c r="AP1059" s="17"/>
      <c r="AQ1059" s="17">
        <v>0.185113084799433</v>
      </c>
      <c r="AR1059" s="17">
        <v>0.17714485788020901</v>
      </c>
      <c r="AS1059" s="17">
        <v>0.23320018842322199</v>
      </c>
      <c r="AT1059" s="17">
        <v>0.33846957953728601</v>
      </c>
      <c r="AU1059" s="17">
        <v>0.35645243723436298</v>
      </c>
    </row>
    <row r="1060" spans="2:47" x14ac:dyDescent="0.3">
      <c r="B1060" t="s">
        <v>270</v>
      </c>
      <c r="C1060" s="17">
        <v>0.53785622451332704</v>
      </c>
      <c r="D1060" s="17">
        <v>0.49703592915269801</v>
      </c>
      <c r="E1060" s="17">
        <v>0.57654351979618501</v>
      </c>
      <c r="F1060" s="17"/>
      <c r="G1060" s="17">
        <v>0.50154461380303095</v>
      </c>
      <c r="H1060" s="17">
        <v>0.46714348820588802</v>
      </c>
      <c r="I1060" s="17">
        <v>0.46706643221861099</v>
      </c>
      <c r="J1060" s="17">
        <v>0.58137227839744599</v>
      </c>
      <c r="K1060" s="17">
        <v>0.62029215303998497</v>
      </c>
      <c r="L1060" s="17">
        <v>0.58525397275077695</v>
      </c>
      <c r="M1060" s="17"/>
      <c r="N1060" s="17">
        <v>0.53243720367801495</v>
      </c>
      <c r="O1060" s="17">
        <v>0.59147015461427799</v>
      </c>
      <c r="P1060" s="17">
        <v>0.482211253333092</v>
      </c>
      <c r="Q1060" s="17">
        <v>0.53157414041483497</v>
      </c>
      <c r="R1060" s="17"/>
      <c r="S1060" s="17">
        <v>0.42966391115720098</v>
      </c>
      <c r="T1060" s="17">
        <v>0.60207006229080695</v>
      </c>
      <c r="U1060" s="17">
        <v>0.63286356111671604</v>
      </c>
      <c r="V1060" s="17">
        <v>0.57319859558286601</v>
      </c>
      <c r="W1060" s="17">
        <v>0.486849689193325</v>
      </c>
      <c r="X1060" s="17">
        <v>0.514012227360232</v>
      </c>
      <c r="Y1060" s="17">
        <v>0.58810048466350595</v>
      </c>
      <c r="Z1060" s="17">
        <v>0.50547523615219503</v>
      </c>
      <c r="AA1060" s="17">
        <v>0.49532506622294198</v>
      </c>
      <c r="AB1060" s="17">
        <v>0.61370518744169</v>
      </c>
      <c r="AC1060" s="17"/>
      <c r="AD1060" s="17">
        <v>0.53274900273148196</v>
      </c>
      <c r="AE1060" s="17">
        <v>0.54406386092806402</v>
      </c>
      <c r="AF1060" s="17">
        <v>0.59831674656081302</v>
      </c>
      <c r="AG1060" s="17">
        <v>0.46491639221971698</v>
      </c>
      <c r="AH1060" s="17"/>
      <c r="AI1060" s="17">
        <v>0.54711116242851698</v>
      </c>
      <c r="AJ1060" s="17">
        <v>0.50778604517902604</v>
      </c>
      <c r="AK1060" s="17">
        <v>0.58990984195074603</v>
      </c>
      <c r="AL1060" s="17"/>
      <c r="AM1060" s="17">
        <v>0.61088838068847795</v>
      </c>
      <c r="AN1060" s="17">
        <v>0.52457691374084403</v>
      </c>
      <c r="AO1060" s="17">
        <v>0.52926346559162996</v>
      </c>
      <c r="AP1060" s="17"/>
      <c r="AQ1060" s="17">
        <v>0.53049596381207997</v>
      </c>
      <c r="AR1060" s="17">
        <v>0.61004127302399902</v>
      </c>
      <c r="AS1060" s="17">
        <v>0.57267577530763802</v>
      </c>
      <c r="AT1060" s="17">
        <v>0.38062247223400097</v>
      </c>
      <c r="AU1060" s="17">
        <v>0.45678983858421102</v>
      </c>
    </row>
    <row r="1061" spans="2:47" x14ac:dyDescent="0.3">
      <c r="B1061" t="s">
        <v>143</v>
      </c>
      <c r="C1061" s="17">
        <v>-0.323691824977482</v>
      </c>
      <c r="D1061" s="17">
        <v>-0.27886996824624799</v>
      </c>
      <c r="E1061" s="17">
        <v>-0.36582948304445001</v>
      </c>
      <c r="F1061" s="17"/>
      <c r="G1061" s="17">
        <v>-0.19240750710846299</v>
      </c>
      <c r="H1061" s="17">
        <v>-0.10415207833500099</v>
      </c>
      <c r="I1061" s="17">
        <v>-0.204275746415779</v>
      </c>
      <c r="J1061" s="17">
        <v>-0.42580900828099499</v>
      </c>
      <c r="K1061" s="17">
        <v>-0.50808349776931405</v>
      </c>
      <c r="L1061" s="17">
        <v>-0.47678287409903702</v>
      </c>
      <c r="M1061" s="17"/>
      <c r="N1061" s="17">
        <v>-0.28426771066000001</v>
      </c>
      <c r="O1061" s="17">
        <v>-0.39733388948932502</v>
      </c>
      <c r="P1061" s="17">
        <v>-0.26807875470249898</v>
      </c>
      <c r="Q1061" s="17">
        <v>-0.32899462126506501</v>
      </c>
      <c r="R1061" s="17"/>
      <c r="S1061" s="17">
        <v>-0.14001693601995699</v>
      </c>
      <c r="T1061" s="17">
        <v>-0.45916499186258197</v>
      </c>
      <c r="U1061" s="17">
        <v>-0.52759398557102999</v>
      </c>
      <c r="V1061" s="17">
        <v>-0.37975902894691899</v>
      </c>
      <c r="W1061" s="17">
        <v>-0.221290486023411</v>
      </c>
      <c r="X1061" s="17">
        <v>-0.29537963094320102</v>
      </c>
      <c r="Y1061" s="17">
        <v>-0.38822505641165</v>
      </c>
      <c r="Z1061" s="17">
        <v>-0.27338741474210598</v>
      </c>
      <c r="AA1061" s="17">
        <v>-0.21721370552413</v>
      </c>
      <c r="AB1061" s="17">
        <v>-0.42808914678565702</v>
      </c>
      <c r="AC1061" s="17"/>
      <c r="AD1061" s="17">
        <v>-0.380293728035836</v>
      </c>
      <c r="AE1061" s="17">
        <v>-0.29711968749781598</v>
      </c>
      <c r="AF1061" s="17">
        <v>-0.42463622742733498</v>
      </c>
      <c r="AG1061" s="17">
        <v>-0.25294633403814498</v>
      </c>
      <c r="AH1061" s="17"/>
      <c r="AI1061" s="17">
        <v>-0.34390272860219701</v>
      </c>
      <c r="AJ1061" s="17">
        <v>-0.23057985728657401</v>
      </c>
      <c r="AK1061" s="17">
        <v>-0.43286859459072602</v>
      </c>
      <c r="AL1061" s="17"/>
      <c r="AM1061" s="17">
        <v>-0.46911110884934698</v>
      </c>
      <c r="AN1061" s="17">
        <v>-0.31192650823753898</v>
      </c>
      <c r="AO1061" s="17">
        <v>-0.26131604892226001</v>
      </c>
      <c r="AP1061" s="17"/>
      <c r="AQ1061" s="17">
        <v>-0.34538287901264603</v>
      </c>
      <c r="AR1061" s="17">
        <v>-0.43289641514379001</v>
      </c>
      <c r="AS1061" s="17">
        <v>-0.33947558688441598</v>
      </c>
      <c r="AT1061" s="17">
        <v>-4.21528926967151E-2</v>
      </c>
      <c r="AU1061" s="17">
        <v>-0.100337401349848</v>
      </c>
    </row>
    <row r="1062" spans="2:47" x14ac:dyDescent="0.3">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c r="AF1062" s="17"/>
      <c r="AG1062" s="17"/>
      <c r="AH1062" s="17"/>
      <c r="AI1062" s="17"/>
      <c r="AJ1062" s="17"/>
      <c r="AK1062" s="17"/>
      <c r="AL1062" s="17"/>
      <c r="AM1062" s="17"/>
      <c r="AN1062" s="17"/>
      <c r="AO1062" s="17"/>
      <c r="AP1062" s="17"/>
      <c r="AQ1062" s="17"/>
      <c r="AR1062" s="17"/>
      <c r="AS1062" s="17"/>
      <c r="AT1062" s="17"/>
      <c r="AU1062" s="17"/>
    </row>
    <row r="1063" spans="2:47" x14ac:dyDescent="0.3">
      <c r="B1063" s="6" t="s">
        <v>411</v>
      </c>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c r="AO1063" s="17"/>
      <c r="AP1063" s="17"/>
      <c r="AQ1063" s="17"/>
      <c r="AR1063" s="17"/>
      <c r="AS1063" s="17"/>
      <c r="AT1063" s="17"/>
      <c r="AU1063" s="17"/>
    </row>
    <row r="1064" spans="2:47" x14ac:dyDescent="0.3">
      <c r="B1064" s="24" t="s">
        <v>79</v>
      </c>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c r="AL1064" s="17"/>
      <c r="AM1064" s="17"/>
      <c r="AN1064" s="17"/>
      <c r="AO1064" s="17"/>
      <c r="AP1064" s="17"/>
      <c r="AQ1064" s="17"/>
      <c r="AR1064" s="17"/>
      <c r="AS1064" s="17"/>
      <c r="AT1064" s="17"/>
      <c r="AU1064" s="17"/>
    </row>
    <row r="1065" spans="2:47" x14ac:dyDescent="0.3">
      <c r="B1065" t="s">
        <v>264</v>
      </c>
      <c r="C1065" s="17">
        <v>0.20153018328491401</v>
      </c>
      <c r="D1065" s="17">
        <v>0.21227211117330499</v>
      </c>
      <c r="E1065" s="17">
        <v>0.19151146394955701</v>
      </c>
      <c r="F1065" s="17"/>
      <c r="G1065" s="17">
        <v>0.274955084183022</v>
      </c>
      <c r="H1065" s="17">
        <v>0.27809327771398101</v>
      </c>
      <c r="I1065" s="17">
        <v>0.202824192666992</v>
      </c>
      <c r="J1065" s="17">
        <v>0.16363634680349801</v>
      </c>
      <c r="K1065" s="17">
        <v>0.14652491274798901</v>
      </c>
      <c r="L1065" s="17">
        <v>0.15815193737149599</v>
      </c>
      <c r="M1065" s="17"/>
      <c r="N1065" s="17">
        <v>0.26639160002168599</v>
      </c>
      <c r="O1065" s="17">
        <v>0.18083739363467699</v>
      </c>
      <c r="P1065" s="17">
        <v>0.15640365433230199</v>
      </c>
      <c r="Q1065" s="17">
        <v>0.192190103125391</v>
      </c>
      <c r="R1065" s="17"/>
      <c r="S1065" s="17">
        <v>0.22503196840350001</v>
      </c>
      <c r="T1065" s="17">
        <v>0.17846036921251701</v>
      </c>
      <c r="U1065" s="17">
        <v>0.16287374141602701</v>
      </c>
      <c r="V1065" s="17">
        <v>0.19614496109433399</v>
      </c>
      <c r="W1065" s="17">
        <v>0.20361452313312101</v>
      </c>
      <c r="X1065" s="17">
        <v>0.26407589917098601</v>
      </c>
      <c r="Y1065" s="17">
        <v>0.226841133962595</v>
      </c>
      <c r="Z1065" s="17">
        <v>0.12464782864938199</v>
      </c>
      <c r="AA1065" s="17">
        <v>0.14276904924457501</v>
      </c>
      <c r="AB1065" s="17">
        <v>0.30231704267419501</v>
      </c>
      <c r="AC1065" s="17"/>
      <c r="AD1065" s="17">
        <v>0.16526918601077201</v>
      </c>
      <c r="AE1065" s="17">
        <v>0.200055325085401</v>
      </c>
      <c r="AF1065" s="17">
        <v>0.240078540140651</v>
      </c>
      <c r="AG1065" s="17">
        <v>0.18466242365330701</v>
      </c>
      <c r="AH1065" s="17"/>
      <c r="AI1065" s="17">
        <v>0.15085226959562001</v>
      </c>
      <c r="AJ1065" s="17">
        <v>0.21382366546440401</v>
      </c>
      <c r="AK1065" s="17">
        <v>0.23539400174214301</v>
      </c>
      <c r="AL1065" s="17"/>
      <c r="AM1065" s="17">
        <v>0.20854644964533101</v>
      </c>
      <c r="AN1065" s="17">
        <v>0.193799521802791</v>
      </c>
      <c r="AO1065" s="17">
        <v>0.21859646759162699</v>
      </c>
      <c r="AP1065" s="17"/>
      <c r="AQ1065" s="17">
        <v>0.16387911241932099</v>
      </c>
      <c r="AR1065" s="17">
        <v>0.177808701084577</v>
      </c>
      <c r="AS1065" s="17">
        <v>0.234667690591851</v>
      </c>
      <c r="AT1065" s="17">
        <v>0.32318777255009701</v>
      </c>
      <c r="AU1065" s="17">
        <v>0.21044638140548799</v>
      </c>
    </row>
    <row r="1066" spans="2:47" x14ac:dyDescent="0.3">
      <c r="B1066" t="s">
        <v>265</v>
      </c>
      <c r="C1066" s="17">
        <v>0.358717149404508</v>
      </c>
      <c r="D1066" s="17">
        <v>0.364679856170881</v>
      </c>
      <c r="E1066" s="17">
        <v>0.35163004598932901</v>
      </c>
      <c r="F1066" s="17"/>
      <c r="G1066" s="17">
        <v>0.364478710415784</v>
      </c>
      <c r="H1066" s="17">
        <v>0.37746360035385201</v>
      </c>
      <c r="I1066" s="17">
        <v>0.31692118355369903</v>
      </c>
      <c r="J1066" s="17">
        <v>0.40714312851290602</v>
      </c>
      <c r="K1066" s="17">
        <v>0.31892814721434998</v>
      </c>
      <c r="L1066" s="17">
        <v>0.36109496559631998</v>
      </c>
      <c r="M1066" s="17"/>
      <c r="N1066" s="17">
        <v>0.37530605510607201</v>
      </c>
      <c r="O1066" s="17">
        <v>0.42135075602395899</v>
      </c>
      <c r="P1066" s="17">
        <v>0.32624501222328001</v>
      </c>
      <c r="Q1066" s="17">
        <v>0.30754342738404999</v>
      </c>
      <c r="R1066" s="17"/>
      <c r="S1066" s="17">
        <v>0.384708235748011</v>
      </c>
      <c r="T1066" s="17">
        <v>0.378710657044322</v>
      </c>
      <c r="U1066" s="17">
        <v>0.35486451172320399</v>
      </c>
      <c r="V1066" s="17">
        <v>0.32307585475004802</v>
      </c>
      <c r="W1066" s="17">
        <v>0.37386805961242597</v>
      </c>
      <c r="X1066" s="17">
        <v>0.347978128071529</v>
      </c>
      <c r="Y1066" s="17">
        <v>0.32347350458023799</v>
      </c>
      <c r="Z1066" s="17">
        <v>0.413284192734234</v>
      </c>
      <c r="AA1066" s="17">
        <v>0.37735917380707301</v>
      </c>
      <c r="AB1066" s="17">
        <v>0.27368744327018102</v>
      </c>
      <c r="AC1066" s="17"/>
      <c r="AD1066" s="17">
        <v>0.35942028617709598</v>
      </c>
      <c r="AE1066" s="17">
        <v>0.36600065914531499</v>
      </c>
      <c r="AF1066" s="17">
        <v>0.38113521204084599</v>
      </c>
      <c r="AG1066" s="17">
        <v>0.33291017360219199</v>
      </c>
      <c r="AH1066" s="17"/>
      <c r="AI1066" s="17">
        <v>0.42094318440251099</v>
      </c>
      <c r="AJ1066" s="17">
        <v>0.34973935606463502</v>
      </c>
      <c r="AK1066" s="17">
        <v>0.36744270822140701</v>
      </c>
      <c r="AL1066" s="17"/>
      <c r="AM1066" s="17">
        <v>0.389447226354251</v>
      </c>
      <c r="AN1066" s="17">
        <v>0.341228544457852</v>
      </c>
      <c r="AO1066" s="17">
        <v>0.39124833116855201</v>
      </c>
      <c r="AP1066" s="17"/>
      <c r="AQ1066" s="17">
        <v>0.32792655276265298</v>
      </c>
      <c r="AR1066" s="17">
        <v>0.36098241958322302</v>
      </c>
      <c r="AS1066" s="17">
        <v>0.387126060888909</v>
      </c>
      <c r="AT1066" s="17">
        <v>0.31061829406303298</v>
      </c>
      <c r="AU1066" s="17">
        <v>0.499991885228943</v>
      </c>
    </row>
    <row r="1067" spans="2:47" x14ac:dyDescent="0.3">
      <c r="B1067" t="s">
        <v>266</v>
      </c>
      <c r="C1067" s="17">
        <v>0.196128298516482</v>
      </c>
      <c r="D1067" s="17">
        <v>0.21196743654219499</v>
      </c>
      <c r="E1067" s="17">
        <v>0.18115085917989801</v>
      </c>
      <c r="F1067" s="17"/>
      <c r="G1067" s="17">
        <v>0.20968092320412199</v>
      </c>
      <c r="H1067" s="17">
        <v>0.13781727889915901</v>
      </c>
      <c r="I1067" s="17">
        <v>0.25920443678344601</v>
      </c>
      <c r="J1067" s="17">
        <v>0.14509344531790799</v>
      </c>
      <c r="K1067" s="17">
        <v>0.22748074283262201</v>
      </c>
      <c r="L1067" s="17">
        <v>0.203530412955612</v>
      </c>
      <c r="M1067" s="17"/>
      <c r="N1067" s="17">
        <v>0.149870657763088</v>
      </c>
      <c r="O1067" s="17">
        <v>0.163330769590286</v>
      </c>
      <c r="P1067" s="17">
        <v>0.28320152199468401</v>
      </c>
      <c r="Q1067" s="17">
        <v>0.199893237027641</v>
      </c>
      <c r="R1067" s="17"/>
      <c r="S1067" s="17">
        <v>0.18637649949549101</v>
      </c>
      <c r="T1067" s="17">
        <v>0.18644815632888301</v>
      </c>
      <c r="U1067" s="17">
        <v>0.18160693522515201</v>
      </c>
      <c r="V1067" s="17">
        <v>0.21261945647445801</v>
      </c>
      <c r="W1067" s="17">
        <v>0.23996082874638999</v>
      </c>
      <c r="X1067" s="17">
        <v>0.19542050379164999</v>
      </c>
      <c r="Y1067" s="17">
        <v>0.14930256045945101</v>
      </c>
      <c r="Z1067" s="17">
        <v>0.19387685231618901</v>
      </c>
      <c r="AA1067" s="17">
        <v>0.206296358843541</v>
      </c>
      <c r="AB1067" s="17">
        <v>0.23588769760157499</v>
      </c>
      <c r="AC1067" s="17"/>
      <c r="AD1067" s="17">
        <v>0.18755161293522099</v>
      </c>
      <c r="AE1067" s="17">
        <v>0.18063947133560901</v>
      </c>
      <c r="AF1067" s="17">
        <v>0.17709234245534899</v>
      </c>
      <c r="AG1067" s="17">
        <v>0.22406529172766301</v>
      </c>
      <c r="AH1067" s="17"/>
      <c r="AI1067" s="17">
        <v>0.189207020561698</v>
      </c>
      <c r="AJ1067" s="17">
        <v>0.18056055598269</v>
      </c>
      <c r="AK1067" s="17">
        <v>0.17883906805095601</v>
      </c>
      <c r="AL1067" s="17"/>
      <c r="AM1067" s="17">
        <v>0.161081941164954</v>
      </c>
      <c r="AN1067" s="17">
        <v>0.23022654644479501</v>
      </c>
      <c r="AO1067" s="17">
        <v>0.173179333455699</v>
      </c>
      <c r="AP1067" s="17"/>
      <c r="AQ1067" s="17">
        <v>0.19375678498409701</v>
      </c>
      <c r="AR1067" s="17">
        <v>0.22069351497190201</v>
      </c>
      <c r="AS1067" s="17">
        <v>0.177548270377866</v>
      </c>
      <c r="AT1067" s="17">
        <v>0.12593409815530199</v>
      </c>
      <c r="AU1067" s="17">
        <v>0.10247857163124401</v>
      </c>
    </row>
    <row r="1068" spans="2:47" x14ac:dyDescent="0.3">
      <c r="B1068" t="s">
        <v>267</v>
      </c>
      <c r="C1068" s="17">
        <v>0.13833473882164199</v>
      </c>
      <c r="D1068" s="17">
        <v>0.12366120554570099</v>
      </c>
      <c r="E1068" s="17">
        <v>0.152858349252566</v>
      </c>
      <c r="F1068" s="17"/>
      <c r="G1068" s="17">
        <v>9.0191512173821597E-2</v>
      </c>
      <c r="H1068" s="17">
        <v>0.13515680842845601</v>
      </c>
      <c r="I1068" s="17">
        <v>0.13216404053514499</v>
      </c>
      <c r="J1068" s="17">
        <v>0.15687085816386201</v>
      </c>
      <c r="K1068" s="17">
        <v>0.13730246672722499</v>
      </c>
      <c r="L1068" s="17">
        <v>0.16322140186841</v>
      </c>
      <c r="M1068" s="17"/>
      <c r="N1068" s="17">
        <v>0.146424196639272</v>
      </c>
      <c r="O1068" s="17">
        <v>0.12742616550354099</v>
      </c>
      <c r="P1068" s="17">
        <v>0.14694334101396</v>
      </c>
      <c r="Q1068" s="17">
        <v>0.13215581552204</v>
      </c>
      <c r="R1068" s="17"/>
      <c r="S1068" s="17">
        <v>0.13022449091486599</v>
      </c>
      <c r="T1068" s="17">
        <v>0.14785904422343699</v>
      </c>
      <c r="U1068" s="17">
        <v>0.185496585497825</v>
      </c>
      <c r="V1068" s="17">
        <v>0.150489533269626</v>
      </c>
      <c r="W1068" s="17">
        <v>8.0901469679885998E-2</v>
      </c>
      <c r="X1068" s="17">
        <v>0.13216664667771</v>
      </c>
      <c r="Y1068" s="17">
        <v>0.147605877140841</v>
      </c>
      <c r="Z1068" s="17">
        <v>0.117634373549207</v>
      </c>
      <c r="AA1068" s="17">
        <v>0.16726132102984501</v>
      </c>
      <c r="AB1068" s="17">
        <v>6.8873864219213904E-2</v>
      </c>
      <c r="AC1068" s="17"/>
      <c r="AD1068" s="17">
        <v>0.164543081274274</v>
      </c>
      <c r="AE1068" s="17">
        <v>0.150288436272802</v>
      </c>
      <c r="AF1068" s="17">
        <v>0.12713765511023101</v>
      </c>
      <c r="AG1068" s="17">
        <v>0.117378976867512</v>
      </c>
      <c r="AH1068" s="17"/>
      <c r="AI1068" s="17">
        <v>0.12226122389463</v>
      </c>
      <c r="AJ1068" s="17">
        <v>0.150411253754684</v>
      </c>
      <c r="AK1068" s="17">
        <v>0.130891473278265</v>
      </c>
      <c r="AL1068" s="17"/>
      <c r="AM1068" s="17">
        <v>0.12724896855641399</v>
      </c>
      <c r="AN1068" s="17">
        <v>0.150338187461978</v>
      </c>
      <c r="AO1068" s="17">
        <v>0.130697307803014</v>
      </c>
      <c r="AP1068" s="17"/>
      <c r="AQ1068" s="17">
        <v>0.170973852516768</v>
      </c>
      <c r="AR1068" s="17">
        <v>0.139569204052331</v>
      </c>
      <c r="AS1068" s="17">
        <v>0.12751819155015201</v>
      </c>
      <c r="AT1068" s="17">
        <v>0.14895120771519901</v>
      </c>
      <c r="AU1068" s="17">
        <v>0.149087668232569</v>
      </c>
    </row>
    <row r="1069" spans="2:47" x14ac:dyDescent="0.3">
      <c r="B1069" t="s">
        <v>268</v>
      </c>
      <c r="C1069" s="17">
        <v>7.4166120486191298E-2</v>
      </c>
      <c r="D1069" s="17">
        <v>6.1112249405945201E-2</v>
      </c>
      <c r="E1069" s="17">
        <v>8.6987549942524001E-2</v>
      </c>
      <c r="F1069" s="17"/>
      <c r="G1069" s="17">
        <v>4.28800713052781E-2</v>
      </c>
      <c r="H1069" s="17">
        <v>6.4346054093754296E-2</v>
      </c>
      <c r="I1069" s="17">
        <v>6.5783217048617795E-2</v>
      </c>
      <c r="J1069" s="17">
        <v>7.8924120147583599E-2</v>
      </c>
      <c r="K1069" s="17">
        <v>0.10152491110036301</v>
      </c>
      <c r="L1069" s="17">
        <v>8.7185821585207102E-2</v>
      </c>
      <c r="M1069" s="17"/>
      <c r="N1069" s="17">
        <v>5.4143214852961301E-2</v>
      </c>
      <c r="O1069" s="17">
        <v>7.0264286318997907E-2</v>
      </c>
      <c r="P1069" s="17">
        <v>5.3857560030773501E-2</v>
      </c>
      <c r="Q1069" s="17">
        <v>0.11920362171445199</v>
      </c>
      <c r="R1069" s="17"/>
      <c r="S1069" s="17">
        <v>5.63098184763016E-2</v>
      </c>
      <c r="T1069" s="17">
        <v>8.9641622539234397E-2</v>
      </c>
      <c r="U1069" s="17">
        <v>7.2495990129679597E-2</v>
      </c>
      <c r="V1069" s="17">
        <v>0.100035612988292</v>
      </c>
      <c r="W1069" s="17">
        <v>6.09221461815364E-2</v>
      </c>
      <c r="X1069" s="17">
        <v>3.6591404554571202E-2</v>
      </c>
      <c r="Y1069" s="17">
        <v>0.133968903662638</v>
      </c>
      <c r="Z1069" s="17">
        <v>6.4444023891687699E-2</v>
      </c>
      <c r="AA1069" s="17">
        <v>5.98740643051595E-2</v>
      </c>
      <c r="AB1069" s="17">
        <v>7.0403774275492895E-2</v>
      </c>
      <c r="AC1069" s="17"/>
      <c r="AD1069" s="17">
        <v>0.10797610315108699</v>
      </c>
      <c r="AE1069" s="17">
        <v>8.5541696404299497E-2</v>
      </c>
      <c r="AF1069" s="17">
        <v>6.7972197291755604E-2</v>
      </c>
      <c r="AG1069" s="17">
        <v>5.7062420418892097E-2</v>
      </c>
      <c r="AH1069" s="17"/>
      <c r="AI1069" s="17">
        <v>9.6096449860623198E-2</v>
      </c>
      <c r="AJ1069" s="17">
        <v>9.2372650181768004E-2</v>
      </c>
      <c r="AK1069" s="17">
        <v>7.9203111995115594E-2</v>
      </c>
      <c r="AL1069" s="17"/>
      <c r="AM1069" s="17">
        <v>8.9175637768462698E-2</v>
      </c>
      <c r="AN1069" s="17">
        <v>5.6139866043163199E-2</v>
      </c>
      <c r="AO1069" s="17">
        <v>7.9892946831648007E-2</v>
      </c>
      <c r="AP1069" s="17"/>
      <c r="AQ1069" s="17">
        <v>9.9084087858460707E-2</v>
      </c>
      <c r="AR1069" s="17">
        <v>7.7475113972994905E-2</v>
      </c>
      <c r="AS1069" s="17">
        <v>5.4152099846761198E-2</v>
      </c>
      <c r="AT1069" s="17">
        <v>6.6649950435823904E-2</v>
      </c>
      <c r="AU1069" s="17">
        <v>3.79954935017561E-2</v>
      </c>
    </row>
    <row r="1070" spans="2:47" x14ac:dyDescent="0.3">
      <c r="B1070" t="s">
        <v>94</v>
      </c>
      <c r="C1070" s="17">
        <v>3.11235094862637E-2</v>
      </c>
      <c r="D1070" s="17">
        <v>2.6307141161973701E-2</v>
      </c>
      <c r="E1070" s="17">
        <v>3.5861731686125803E-2</v>
      </c>
      <c r="F1070" s="17"/>
      <c r="G1070" s="17">
        <v>1.7813698717971099E-2</v>
      </c>
      <c r="H1070" s="17">
        <v>7.1229805107976604E-3</v>
      </c>
      <c r="I1070" s="17">
        <v>2.3102929412099599E-2</v>
      </c>
      <c r="J1070" s="17">
        <v>4.8332101054241301E-2</v>
      </c>
      <c r="K1070" s="17">
        <v>6.8238819377451299E-2</v>
      </c>
      <c r="L1070" s="17">
        <v>2.6815460622955201E-2</v>
      </c>
      <c r="M1070" s="17"/>
      <c r="N1070" s="17">
        <v>7.8642756169205394E-3</v>
      </c>
      <c r="O1070" s="17">
        <v>3.67906289285388E-2</v>
      </c>
      <c r="P1070" s="17">
        <v>3.3348910405000501E-2</v>
      </c>
      <c r="Q1070" s="17">
        <v>4.9013795226425003E-2</v>
      </c>
      <c r="R1070" s="17"/>
      <c r="S1070" s="17">
        <v>1.7348986961830098E-2</v>
      </c>
      <c r="T1070" s="17">
        <v>1.8880150651606399E-2</v>
      </c>
      <c r="U1070" s="17">
        <v>4.2662236008113502E-2</v>
      </c>
      <c r="V1070" s="17">
        <v>1.7634581423242101E-2</v>
      </c>
      <c r="W1070" s="17">
        <v>4.0732972646640303E-2</v>
      </c>
      <c r="X1070" s="17">
        <v>2.3767417733553699E-2</v>
      </c>
      <c r="Y1070" s="17">
        <v>1.8808020194237499E-2</v>
      </c>
      <c r="Z1070" s="17">
        <v>8.6112728859299895E-2</v>
      </c>
      <c r="AA1070" s="17">
        <v>4.64400327698066E-2</v>
      </c>
      <c r="AB1070" s="17">
        <v>4.8830177959342698E-2</v>
      </c>
      <c r="AC1070" s="17"/>
      <c r="AD1070" s="17">
        <v>1.5239730451549799E-2</v>
      </c>
      <c r="AE1070" s="17">
        <v>1.74744117565735E-2</v>
      </c>
      <c r="AF1070" s="17">
        <v>6.5840529611673497E-3</v>
      </c>
      <c r="AG1070" s="17">
        <v>8.3920713730434193E-2</v>
      </c>
      <c r="AH1070" s="17"/>
      <c r="AI1070" s="17">
        <v>2.06398516849178E-2</v>
      </c>
      <c r="AJ1070" s="17">
        <v>1.3092518551818901E-2</v>
      </c>
      <c r="AK1070" s="17">
        <v>8.2296367121137397E-3</v>
      </c>
      <c r="AL1070" s="17"/>
      <c r="AM1070" s="17">
        <v>2.4499776510587701E-2</v>
      </c>
      <c r="AN1070" s="17">
        <v>2.8267333789421999E-2</v>
      </c>
      <c r="AO1070" s="17">
        <v>6.3856131494600399E-3</v>
      </c>
      <c r="AP1070" s="17"/>
      <c r="AQ1070" s="17">
        <v>4.43796094587003E-2</v>
      </c>
      <c r="AR1070" s="17">
        <v>2.34710463349713E-2</v>
      </c>
      <c r="AS1070" s="17">
        <v>1.8987686744461298E-2</v>
      </c>
      <c r="AT1070" s="17">
        <v>2.46586770805453E-2</v>
      </c>
      <c r="AU1070" s="17">
        <v>0</v>
      </c>
    </row>
    <row r="1071" spans="2:47" x14ac:dyDescent="0.3">
      <c r="B1071" t="s">
        <v>269</v>
      </c>
      <c r="C1071" s="17">
        <v>0.56024733268942195</v>
      </c>
      <c r="D1071" s="17">
        <v>0.57695196734418597</v>
      </c>
      <c r="E1071" s="17">
        <v>0.54314150993888599</v>
      </c>
      <c r="F1071" s="17"/>
      <c r="G1071" s="17">
        <v>0.639433794598807</v>
      </c>
      <c r="H1071" s="17">
        <v>0.65555687806783303</v>
      </c>
      <c r="I1071" s="17">
        <v>0.51974537622069195</v>
      </c>
      <c r="J1071" s="17">
        <v>0.57077947531640405</v>
      </c>
      <c r="K1071" s="17">
        <v>0.46545305996233899</v>
      </c>
      <c r="L1071" s="17">
        <v>0.51924690296781595</v>
      </c>
      <c r="M1071" s="17"/>
      <c r="N1071" s="17">
        <v>0.641697655127758</v>
      </c>
      <c r="O1071" s="17">
        <v>0.60218814965863698</v>
      </c>
      <c r="P1071" s="17">
        <v>0.48264866655558197</v>
      </c>
      <c r="Q1071" s="17">
        <v>0.49973353050944203</v>
      </c>
      <c r="R1071" s="17"/>
      <c r="S1071" s="17">
        <v>0.60974020415151198</v>
      </c>
      <c r="T1071" s="17">
        <v>0.55717102625683901</v>
      </c>
      <c r="U1071" s="17">
        <v>0.51773825313923005</v>
      </c>
      <c r="V1071" s="17">
        <v>0.51922081584438196</v>
      </c>
      <c r="W1071" s="17">
        <v>0.57748258274554698</v>
      </c>
      <c r="X1071" s="17">
        <v>0.61205402724251501</v>
      </c>
      <c r="Y1071" s="17">
        <v>0.55031463854283302</v>
      </c>
      <c r="Z1071" s="17">
        <v>0.53793202138361595</v>
      </c>
      <c r="AA1071" s="17">
        <v>0.52012822305164796</v>
      </c>
      <c r="AB1071" s="17">
        <v>0.57600448594437603</v>
      </c>
      <c r="AC1071" s="17"/>
      <c r="AD1071" s="17">
        <v>0.52468947218786799</v>
      </c>
      <c r="AE1071" s="17">
        <v>0.56605598423071701</v>
      </c>
      <c r="AF1071" s="17">
        <v>0.62121375218149699</v>
      </c>
      <c r="AG1071" s="17">
        <v>0.51757259725549898</v>
      </c>
      <c r="AH1071" s="17"/>
      <c r="AI1071" s="17">
        <v>0.57179545399813103</v>
      </c>
      <c r="AJ1071" s="17">
        <v>0.56356302152903903</v>
      </c>
      <c r="AK1071" s="17">
        <v>0.60283670996354999</v>
      </c>
      <c r="AL1071" s="17"/>
      <c r="AM1071" s="17">
        <v>0.59799367599958198</v>
      </c>
      <c r="AN1071" s="17">
        <v>0.53502806626064203</v>
      </c>
      <c r="AO1071" s="17">
        <v>0.60984479876017905</v>
      </c>
      <c r="AP1071" s="17"/>
      <c r="AQ1071" s="17">
        <v>0.491805665181973</v>
      </c>
      <c r="AR1071" s="17">
        <v>0.53879112066780099</v>
      </c>
      <c r="AS1071" s="17">
        <v>0.62179375148075999</v>
      </c>
      <c r="AT1071" s="17">
        <v>0.63380606661312999</v>
      </c>
      <c r="AU1071" s="17">
        <v>0.71043826663442999</v>
      </c>
    </row>
    <row r="1072" spans="2:47" x14ac:dyDescent="0.3">
      <c r="B1072" t="s">
        <v>270</v>
      </c>
      <c r="C1072" s="17">
        <v>0.212500859307833</v>
      </c>
      <c r="D1072" s="17">
        <v>0.18477345495164599</v>
      </c>
      <c r="E1072" s="17">
        <v>0.23984589919509</v>
      </c>
      <c r="F1072" s="17"/>
      <c r="G1072" s="17">
        <v>0.1330715834791</v>
      </c>
      <c r="H1072" s="17">
        <v>0.19950286252221</v>
      </c>
      <c r="I1072" s="17">
        <v>0.197947257583763</v>
      </c>
      <c r="J1072" s="17">
        <v>0.235794978311446</v>
      </c>
      <c r="K1072" s="17">
        <v>0.23882737782758801</v>
      </c>
      <c r="L1072" s="17">
        <v>0.25040722345361799</v>
      </c>
      <c r="M1072" s="17"/>
      <c r="N1072" s="17">
        <v>0.200567411492234</v>
      </c>
      <c r="O1072" s="17">
        <v>0.197690451822539</v>
      </c>
      <c r="P1072" s="17">
        <v>0.200800901044733</v>
      </c>
      <c r="Q1072" s="17">
        <v>0.25135943723649301</v>
      </c>
      <c r="R1072" s="17"/>
      <c r="S1072" s="17">
        <v>0.186534309391167</v>
      </c>
      <c r="T1072" s="17">
        <v>0.23750066676267101</v>
      </c>
      <c r="U1072" s="17">
        <v>0.25799257562750399</v>
      </c>
      <c r="V1072" s="17">
        <v>0.250525146257918</v>
      </c>
      <c r="W1072" s="17">
        <v>0.141823615861422</v>
      </c>
      <c r="X1072" s="17">
        <v>0.16875805123228099</v>
      </c>
      <c r="Y1072" s="17">
        <v>0.28157478080347897</v>
      </c>
      <c r="Z1072" s="17">
        <v>0.18207839744089499</v>
      </c>
      <c r="AA1072" s="17">
        <v>0.22713538533500399</v>
      </c>
      <c r="AB1072" s="17">
        <v>0.13927763849470701</v>
      </c>
      <c r="AC1072" s="17"/>
      <c r="AD1072" s="17">
        <v>0.27251918442536099</v>
      </c>
      <c r="AE1072" s="17">
        <v>0.23583013267710101</v>
      </c>
      <c r="AF1072" s="17">
        <v>0.195109852401987</v>
      </c>
      <c r="AG1072" s="17">
        <v>0.17444139728640401</v>
      </c>
      <c r="AH1072" s="17"/>
      <c r="AI1072" s="17">
        <v>0.218357673755253</v>
      </c>
      <c r="AJ1072" s="17">
        <v>0.24278390393645199</v>
      </c>
      <c r="AK1072" s="17">
        <v>0.21009458527338001</v>
      </c>
      <c r="AL1072" s="17"/>
      <c r="AM1072" s="17">
        <v>0.21642460632487601</v>
      </c>
      <c r="AN1072" s="17">
        <v>0.20647805350514101</v>
      </c>
      <c r="AO1072" s="17">
        <v>0.21059025463466199</v>
      </c>
      <c r="AP1072" s="17"/>
      <c r="AQ1072" s="17">
        <v>0.27005794037522901</v>
      </c>
      <c r="AR1072" s="17">
        <v>0.21704431802532601</v>
      </c>
      <c r="AS1072" s="17">
        <v>0.18167029139691401</v>
      </c>
      <c r="AT1072" s="17">
        <v>0.21560115815102299</v>
      </c>
      <c r="AU1072" s="17">
        <v>0.18708316173432499</v>
      </c>
    </row>
    <row r="1073" spans="2:47" x14ac:dyDescent="0.3">
      <c r="B1073" t="s">
        <v>143</v>
      </c>
      <c r="C1073" s="17">
        <v>0.34774647338158898</v>
      </c>
      <c r="D1073" s="17">
        <v>0.39217851239253998</v>
      </c>
      <c r="E1073" s="17">
        <v>0.30329561074379502</v>
      </c>
      <c r="F1073" s="17"/>
      <c r="G1073" s="17">
        <v>0.50636221111970703</v>
      </c>
      <c r="H1073" s="17">
        <v>0.45605401554562303</v>
      </c>
      <c r="I1073" s="17">
        <v>0.32179811863692898</v>
      </c>
      <c r="J1073" s="17">
        <v>0.33498449700495803</v>
      </c>
      <c r="K1073" s="17">
        <v>0.22662568213475101</v>
      </c>
      <c r="L1073" s="17">
        <v>0.26883967951419802</v>
      </c>
      <c r="M1073" s="17"/>
      <c r="N1073" s="17">
        <v>0.441130243635524</v>
      </c>
      <c r="O1073" s="17">
        <v>0.40449769783609701</v>
      </c>
      <c r="P1073" s="17">
        <v>0.281847765510849</v>
      </c>
      <c r="Q1073" s="17">
        <v>0.24837409327294899</v>
      </c>
      <c r="R1073" s="17"/>
      <c r="S1073" s="17">
        <v>0.42320589476034398</v>
      </c>
      <c r="T1073" s="17">
        <v>0.319670359494168</v>
      </c>
      <c r="U1073" s="17">
        <v>0.259745677511726</v>
      </c>
      <c r="V1073" s="17">
        <v>0.26869566958646401</v>
      </c>
      <c r="W1073" s="17">
        <v>0.43565896688412498</v>
      </c>
      <c r="X1073" s="17">
        <v>0.44329597601023402</v>
      </c>
      <c r="Y1073" s="17">
        <v>0.26873985773935399</v>
      </c>
      <c r="Z1073" s="17">
        <v>0.35585362394272102</v>
      </c>
      <c r="AA1073" s="17">
        <v>0.29299283771664397</v>
      </c>
      <c r="AB1073" s="17">
        <v>0.436726847449669</v>
      </c>
      <c r="AC1073" s="17"/>
      <c r="AD1073" s="17">
        <v>0.25217028776250699</v>
      </c>
      <c r="AE1073" s="17">
        <v>0.330225851553616</v>
      </c>
      <c r="AF1073" s="17">
        <v>0.42610389977951002</v>
      </c>
      <c r="AG1073" s="17">
        <v>0.34313119996909502</v>
      </c>
      <c r="AH1073" s="17"/>
      <c r="AI1073" s="17">
        <v>0.35343778024287897</v>
      </c>
      <c r="AJ1073" s="17">
        <v>0.32077911759258698</v>
      </c>
      <c r="AK1073" s="17">
        <v>0.39274212469017</v>
      </c>
      <c r="AL1073" s="17"/>
      <c r="AM1073" s="17">
        <v>0.381569069674706</v>
      </c>
      <c r="AN1073" s="17">
        <v>0.328550012755502</v>
      </c>
      <c r="AO1073" s="17">
        <v>0.39925454412551697</v>
      </c>
      <c r="AP1073" s="17"/>
      <c r="AQ1073" s="17">
        <v>0.22174772480674401</v>
      </c>
      <c r="AR1073" s="17">
        <v>0.32174680264247502</v>
      </c>
      <c r="AS1073" s="17">
        <v>0.44012346008384601</v>
      </c>
      <c r="AT1073" s="17">
        <v>0.41820490846210701</v>
      </c>
      <c r="AU1073" s="17">
        <v>0.52335510490010495</v>
      </c>
    </row>
    <row r="1074" spans="2:47" x14ac:dyDescent="0.3">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row>
    <row r="1075" spans="2:47" x14ac:dyDescent="0.3">
      <c r="B1075" s="6" t="s">
        <v>412</v>
      </c>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row>
    <row r="1076" spans="2:47" x14ac:dyDescent="0.3">
      <c r="B1076" s="24" t="s">
        <v>79</v>
      </c>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row>
    <row r="1077" spans="2:47" x14ac:dyDescent="0.3">
      <c r="B1077" t="s">
        <v>264</v>
      </c>
      <c r="C1077" s="17">
        <v>5.73148026757581E-2</v>
      </c>
      <c r="D1077" s="17">
        <v>6.31917691203676E-2</v>
      </c>
      <c r="E1077" s="17">
        <v>5.1726246966101903E-2</v>
      </c>
      <c r="F1077" s="17"/>
      <c r="G1077" s="17">
        <v>7.9312115277234099E-2</v>
      </c>
      <c r="H1077" s="17">
        <v>0.12094743256177801</v>
      </c>
      <c r="I1077" s="17">
        <v>9.2694570813452004E-2</v>
      </c>
      <c r="J1077" s="17">
        <v>2.1564467446245499E-2</v>
      </c>
      <c r="K1077" s="17">
        <v>3.1193661548221199E-2</v>
      </c>
      <c r="L1077" s="17">
        <v>9.5001105314841596E-3</v>
      </c>
      <c r="M1077" s="17"/>
      <c r="N1077" s="17">
        <v>7.2066057652160606E-2</v>
      </c>
      <c r="O1077" s="17">
        <v>4.9901684134565298E-2</v>
      </c>
      <c r="P1077" s="17">
        <v>6.6616676743667599E-2</v>
      </c>
      <c r="Q1077" s="17">
        <v>4.2053737457838497E-2</v>
      </c>
      <c r="R1077" s="17"/>
      <c r="S1077" s="17">
        <v>7.2529993848324106E-2</v>
      </c>
      <c r="T1077" s="17">
        <v>3.6256890000511299E-2</v>
      </c>
      <c r="U1077" s="17">
        <v>2.5743390021796601E-2</v>
      </c>
      <c r="V1077" s="17">
        <v>8.3793273068235793E-2</v>
      </c>
      <c r="W1077" s="17">
        <v>5.3008039046689402E-2</v>
      </c>
      <c r="X1077" s="17">
        <v>7.6971002337251598E-2</v>
      </c>
      <c r="Y1077" s="17">
        <v>5.2492833556964498E-2</v>
      </c>
      <c r="Z1077" s="17">
        <v>7.49374738906112E-2</v>
      </c>
      <c r="AA1077" s="17">
        <v>7.3523287868040701E-2</v>
      </c>
      <c r="AB1077" s="17">
        <v>0</v>
      </c>
      <c r="AC1077" s="17"/>
      <c r="AD1077" s="17">
        <v>3.0811498667864302E-2</v>
      </c>
      <c r="AE1077" s="17">
        <v>6.8396053020086306E-2</v>
      </c>
      <c r="AF1077" s="17">
        <v>7.2431660245407606E-2</v>
      </c>
      <c r="AG1077" s="17">
        <v>4.9874067799632299E-2</v>
      </c>
      <c r="AH1077" s="17"/>
      <c r="AI1077" s="17">
        <v>4.2386850277185903E-2</v>
      </c>
      <c r="AJ1077" s="17">
        <v>6.5644341087804106E-2</v>
      </c>
      <c r="AK1077" s="17">
        <v>5.3653233093089801E-2</v>
      </c>
      <c r="AL1077" s="17"/>
      <c r="AM1077" s="17">
        <v>3.5027111770777497E-2</v>
      </c>
      <c r="AN1077" s="17">
        <v>5.0769598507181699E-2</v>
      </c>
      <c r="AO1077" s="17">
        <v>8.2529372833190701E-2</v>
      </c>
      <c r="AP1077" s="17"/>
      <c r="AQ1077" s="17">
        <v>5.9009380067498701E-2</v>
      </c>
      <c r="AR1077" s="17">
        <v>3.0367479379645301E-2</v>
      </c>
      <c r="AS1077" s="17">
        <v>6.04050629399598E-2</v>
      </c>
      <c r="AT1077" s="17">
        <v>9.2994708869491599E-2</v>
      </c>
      <c r="AU1077" s="17">
        <v>0.16158177220768</v>
      </c>
    </row>
    <row r="1078" spans="2:47" x14ac:dyDescent="0.3">
      <c r="B1078" t="s">
        <v>265</v>
      </c>
      <c r="C1078" s="17">
        <v>0.12571372804043701</v>
      </c>
      <c r="D1078" s="17">
        <v>0.140342699622724</v>
      </c>
      <c r="E1078" s="17">
        <v>0.11176832079181601</v>
      </c>
      <c r="F1078" s="17"/>
      <c r="G1078" s="17">
        <v>0.15469421411564199</v>
      </c>
      <c r="H1078" s="17">
        <v>0.243836571913089</v>
      </c>
      <c r="I1078" s="17">
        <v>0.153053432493297</v>
      </c>
      <c r="J1078" s="17">
        <v>0.101345404042734</v>
      </c>
      <c r="K1078" s="17">
        <v>5.0433469396124503E-2</v>
      </c>
      <c r="L1078" s="17">
        <v>5.9703649938202603E-2</v>
      </c>
      <c r="M1078" s="17"/>
      <c r="N1078" s="17">
        <v>0.18214143512029499</v>
      </c>
      <c r="O1078" s="17">
        <v>0.108994748367907</v>
      </c>
      <c r="P1078" s="17">
        <v>9.9437725797511201E-2</v>
      </c>
      <c r="Q1078" s="17">
        <v>0.107796699788204</v>
      </c>
      <c r="R1078" s="17"/>
      <c r="S1078" s="17">
        <v>0.193444676785753</v>
      </c>
      <c r="T1078" s="17">
        <v>8.5428694748159104E-2</v>
      </c>
      <c r="U1078" s="17">
        <v>9.0202473318099094E-2</v>
      </c>
      <c r="V1078" s="17">
        <v>0.13803105377056599</v>
      </c>
      <c r="W1078" s="17">
        <v>0.115977352902206</v>
      </c>
      <c r="X1078" s="17">
        <v>0.13708220532660101</v>
      </c>
      <c r="Y1078" s="17">
        <v>0.115743976828556</v>
      </c>
      <c r="Z1078" s="17">
        <v>8.6046526542543397E-2</v>
      </c>
      <c r="AA1078" s="17">
        <v>0.14440005106134499</v>
      </c>
      <c r="AB1078" s="17">
        <v>7.4400624212682606E-2</v>
      </c>
      <c r="AC1078" s="17"/>
      <c r="AD1078" s="17">
        <v>0.123434112573011</v>
      </c>
      <c r="AE1078" s="17">
        <v>0.17321107016583501</v>
      </c>
      <c r="AF1078" s="17">
        <v>7.9945625866047504E-2</v>
      </c>
      <c r="AG1078" s="17">
        <v>6.8793715614213394E-2</v>
      </c>
      <c r="AH1078" s="17"/>
      <c r="AI1078" s="17">
        <v>0.155406185190479</v>
      </c>
      <c r="AJ1078" s="17">
        <v>0.18329159952937199</v>
      </c>
      <c r="AK1078" s="17">
        <v>7.8934141589186504E-2</v>
      </c>
      <c r="AL1078" s="17"/>
      <c r="AM1078" s="17">
        <v>0.102514940603029</v>
      </c>
      <c r="AN1078" s="17">
        <v>0.11960852278140501</v>
      </c>
      <c r="AO1078" s="17">
        <v>0.15434825071091399</v>
      </c>
      <c r="AP1078" s="17"/>
      <c r="AQ1078" s="17">
        <v>7.4920297873719399E-2</v>
      </c>
      <c r="AR1078" s="17">
        <v>0.101703313922004</v>
      </c>
      <c r="AS1078" s="17">
        <v>0.180755782230345</v>
      </c>
      <c r="AT1078" s="17">
        <v>0.20218059200247601</v>
      </c>
      <c r="AU1078" s="17">
        <v>0.13936730797095201</v>
      </c>
    </row>
    <row r="1079" spans="2:47" x14ac:dyDescent="0.3">
      <c r="B1079" t="s">
        <v>266</v>
      </c>
      <c r="C1079" s="17">
        <v>0.14067309690533</v>
      </c>
      <c r="D1079" s="17">
        <v>0.16191039419391401</v>
      </c>
      <c r="E1079" s="17">
        <v>0.120343406007767</v>
      </c>
      <c r="F1079" s="17"/>
      <c r="G1079" s="17">
        <v>0.16096911856887999</v>
      </c>
      <c r="H1079" s="17">
        <v>0.13812734372663399</v>
      </c>
      <c r="I1079" s="17">
        <v>0.16238541314279201</v>
      </c>
      <c r="J1079" s="17">
        <v>0.144735618747724</v>
      </c>
      <c r="K1079" s="17">
        <v>8.9278573201870604E-2</v>
      </c>
      <c r="L1079" s="17">
        <v>0.143090274609698</v>
      </c>
      <c r="M1079" s="17"/>
      <c r="N1079" s="17">
        <v>0.134818589143548</v>
      </c>
      <c r="O1079" s="17">
        <v>0.12602153080096401</v>
      </c>
      <c r="P1079" s="17">
        <v>0.17587451428817</v>
      </c>
      <c r="Q1079" s="17">
        <v>0.13406980867780199</v>
      </c>
      <c r="R1079" s="17"/>
      <c r="S1079" s="17">
        <v>0.13967030319922399</v>
      </c>
      <c r="T1079" s="17">
        <v>0.137336177953017</v>
      </c>
      <c r="U1079" s="17">
        <v>0.103781345203423</v>
      </c>
      <c r="V1079" s="17">
        <v>0.14139411247668901</v>
      </c>
      <c r="W1079" s="17">
        <v>0.21659179106274201</v>
      </c>
      <c r="X1079" s="17">
        <v>0.107920519271146</v>
      </c>
      <c r="Y1079" s="17">
        <v>0.16174116629125401</v>
      </c>
      <c r="Z1079" s="17">
        <v>0.174822102037719</v>
      </c>
      <c r="AA1079" s="17">
        <v>0.130815142754929</v>
      </c>
      <c r="AB1079" s="17">
        <v>0.122952052461571</v>
      </c>
      <c r="AC1079" s="17"/>
      <c r="AD1079" s="17">
        <v>0.156710913094291</v>
      </c>
      <c r="AE1079" s="17">
        <v>0.13133779465204801</v>
      </c>
      <c r="AF1079" s="17">
        <v>0.140308710862623</v>
      </c>
      <c r="AG1079" s="17">
        <v>0.15918814139940199</v>
      </c>
      <c r="AH1079" s="17"/>
      <c r="AI1079" s="17">
        <v>0.143315160544431</v>
      </c>
      <c r="AJ1079" s="17">
        <v>0.16796007943525601</v>
      </c>
      <c r="AK1079" s="17">
        <v>0.118827934297232</v>
      </c>
      <c r="AL1079" s="17"/>
      <c r="AM1079" s="17">
        <v>0.110582492985021</v>
      </c>
      <c r="AN1079" s="17">
        <v>0.172884014317641</v>
      </c>
      <c r="AO1079" s="17">
        <v>0.14040038088437901</v>
      </c>
      <c r="AP1079" s="17"/>
      <c r="AQ1079" s="17">
        <v>0.12534808356254501</v>
      </c>
      <c r="AR1079" s="17">
        <v>0.15492912601669301</v>
      </c>
      <c r="AS1079" s="17">
        <v>0.117745286846519</v>
      </c>
      <c r="AT1079" s="17">
        <v>0.16911635932446401</v>
      </c>
      <c r="AU1079" s="17">
        <v>0.18045048140669201</v>
      </c>
    </row>
    <row r="1080" spans="2:47" x14ac:dyDescent="0.3">
      <c r="B1080" t="s">
        <v>267</v>
      </c>
      <c r="C1080" s="17">
        <v>0.30602759913432798</v>
      </c>
      <c r="D1080" s="17">
        <v>0.31251559960708603</v>
      </c>
      <c r="E1080" s="17">
        <v>0.29832385578515502</v>
      </c>
      <c r="F1080" s="17"/>
      <c r="G1080" s="17">
        <v>0.26632138444929798</v>
      </c>
      <c r="H1080" s="17">
        <v>0.24905090026258001</v>
      </c>
      <c r="I1080" s="17">
        <v>0.292832138547024</v>
      </c>
      <c r="J1080" s="17">
        <v>0.29258092523416401</v>
      </c>
      <c r="K1080" s="17">
        <v>0.35020998766247202</v>
      </c>
      <c r="L1080" s="17">
        <v>0.36991599555523202</v>
      </c>
      <c r="M1080" s="17"/>
      <c r="N1080" s="17">
        <v>0.30945312240823403</v>
      </c>
      <c r="O1080" s="17">
        <v>0.33412529407550501</v>
      </c>
      <c r="P1080" s="17">
        <v>0.27724606067194202</v>
      </c>
      <c r="Q1080" s="17">
        <v>0.29698444908338401</v>
      </c>
      <c r="R1080" s="17"/>
      <c r="S1080" s="17">
        <v>0.29147010551661701</v>
      </c>
      <c r="T1080" s="17">
        <v>0.384703499011256</v>
      </c>
      <c r="U1080" s="17">
        <v>0.37558532611262102</v>
      </c>
      <c r="V1080" s="17">
        <v>0.26115649987677703</v>
      </c>
      <c r="W1080" s="17">
        <v>0.230782553795016</v>
      </c>
      <c r="X1080" s="17">
        <v>0.248841331467479</v>
      </c>
      <c r="Y1080" s="17">
        <v>0.26381146265982902</v>
      </c>
      <c r="Z1080" s="17">
        <v>0.29806819075772101</v>
      </c>
      <c r="AA1080" s="17">
        <v>0.32376609393147598</v>
      </c>
      <c r="AB1080" s="17">
        <v>0.35639399875779998</v>
      </c>
      <c r="AC1080" s="17"/>
      <c r="AD1080" s="17">
        <v>0.32941142202554102</v>
      </c>
      <c r="AE1080" s="17">
        <v>0.27250472010510801</v>
      </c>
      <c r="AF1080" s="17">
        <v>0.28267611445659302</v>
      </c>
      <c r="AG1080" s="17">
        <v>0.32768419815452599</v>
      </c>
      <c r="AH1080" s="17"/>
      <c r="AI1080" s="17">
        <v>0.26922030764850402</v>
      </c>
      <c r="AJ1080" s="17">
        <v>0.26648285387301301</v>
      </c>
      <c r="AK1080" s="17">
        <v>0.319575585729024</v>
      </c>
      <c r="AL1080" s="17"/>
      <c r="AM1080" s="17">
        <v>0.35205876218700199</v>
      </c>
      <c r="AN1080" s="17">
        <v>0.31186163402982803</v>
      </c>
      <c r="AO1080" s="17">
        <v>0.28153179462831501</v>
      </c>
      <c r="AP1080" s="17"/>
      <c r="AQ1080" s="17">
        <v>0.33433748417772702</v>
      </c>
      <c r="AR1080" s="17">
        <v>0.30337645554845299</v>
      </c>
      <c r="AS1080" s="17">
        <v>0.26813965169363102</v>
      </c>
      <c r="AT1080" s="17">
        <v>0.32375718249134</v>
      </c>
      <c r="AU1080" s="17">
        <v>0.246384459679168</v>
      </c>
    </row>
    <row r="1081" spans="2:47" x14ac:dyDescent="0.3">
      <c r="B1081" t="s">
        <v>268</v>
      </c>
      <c r="C1081" s="17">
        <v>0.32644195943987497</v>
      </c>
      <c r="D1081" s="17">
        <v>0.28541289247342899</v>
      </c>
      <c r="E1081" s="17">
        <v>0.36692953780545501</v>
      </c>
      <c r="F1081" s="17"/>
      <c r="G1081" s="17">
        <v>0.29328893079261398</v>
      </c>
      <c r="H1081" s="17">
        <v>0.22408224592656401</v>
      </c>
      <c r="I1081" s="17">
        <v>0.26308917818572403</v>
      </c>
      <c r="J1081" s="17">
        <v>0.39093004427167</v>
      </c>
      <c r="K1081" s="17">
        <v>0.40962539280912402</v>
      </c>
      <c r="L1081" s="17">
        <v>0.37377212248213498</v>
      </c>
      <c r="M1081" s="17"/>
      <c r="N1081" s="17">
        <v>0.28066819970471502</v>
      </c>
      <c r="O1081" s="17">
        <v>0.32943255981387698</v>
      </c>
      <c r="P1081" s="17">
        <v>0.34696656067738901</v>
      </c>
      <c r="Q1081" s="17">
        <v>0.34880487367055901</v>
      </c>
      <c r="R1081" s="17"/>
      <c r="S1081" s="17">
        <v>0.26712120784960502</v>
      </c>
      <c r="T1081" s="17">
        <v>0.32448196095594201</v>
      </c>
      <c r="U1081" s="17">
        <v>0.36073806154646798</v>
      </c>
      <c r="V1081" s="17">
        <v>0.35799047938448902</v>
      </c>
      <c r="W1081" s="17">
        <v>0.32678174650106101</v>
      </c>
      <c r="X1081" s="17">
        <v>0.36198759138790998</v>
      </c>
      <c r="Y1081" s="17">
        <v>0.39692249863545698</v>
      </c>
      <c r="Z1081" s="17">
        <v>0.30640036107559199</v>
      </c>
      <c r="AA1081" s="17">
        <v>0.27256825471586699</v>
      </c>
      <c r="AB1081" s="17">
        <v>0.34405188587197699</v>
      </c>
      <c r="AC1081" s="17"/>
      <c r="AD1081" s="17">
        <v>0.32279694956916399</v>
      </c>
      <c r="AE1081" s="17">
        <v>0.328052865650238</v>
      </c>
      <c r="AF1081" s="17">
        <v>0.402802865607922</v>
      </c>
      <c r="AG1081" s="17">
        <v>0.27075965367729599</v>
      </c>
      <c r="AH1081" s="17"/>
      <c r="AI1081" s="17">
        <v>0.35686265134139999</v>
      </c>
      <c r="AJ1081" s="17">
        <v>0.29485140045830099</v>
      </c>
      <c r="AK1081" s="17">
        <v>0.402522237890865</v>
      </c>
      <c r="AL1081" s="17"/>
      <c r="AM1081" s="17">
        <v>0.36655614630237299</v>
      </c>
      <c r="AN1081" s="17">
        <v>0.31367855429375902</v>
      </c>
      <c r="AO1081" s="17">
        <v>0.31598913135950302</v>
      </c>
      <c r="AP1081" s="17"/>
      <c r="AQ1081" s="17">
        <v>0.340920592893103</v>
      </c>
      <c r="AR1081" s="17">
        <v>0.36430644227783698</v>
      </c>
      <c r="AS1081" s="17">
        <v>0.34338715476273501</v>
      </c>
      <c r="AT1081" s="17">
        <v>0.170287439822183</v>
      </c>
      <c r="AU1081" s="17">
        <v>0.27221597873550801</v>
      </c>
    </row>
    <row r="1082" spans="2:47" x14ac:dyDescent="0.3">
      <c r="B1082" t="s">
        <v>94</v>
      </c>
      <c r="C1082" s="17">
        <v>4.3828813804272101E-2</v>
      </c>
      <c r="D1082" s="17">
        <v>3.6626644982478598E-2</v>
      </c>
      <c r="E1082" s="17">
        <v>5.0908632643705799E-2</v>
      </c>
      <c r="F1082" s="17"/>
      <c r="G1082" s="17">
        <v>4.5414236796332698E-2</v>
      </c>
      <c r="H1082" s="17">
        <v>2.39555056093551E-2</v>
      </c>
      <c r="I1082" s="17">
        <v>3.5945266817710701E-2</v>
      </c>
      <c r="J1082" s="17">
        <v>4.8843540257461897E-2</v>
      </c>
      <c r="K1082" s="17">
        <v>6.9258915382187897E-2</v>
      </c>
      <c r="L1082" s="17">
        <v>4.4017846883249098E-2</v>
      </c>
      <c r="M1082" s="17"/>
      <c r="N1082" s="17">
        <v>2.0852595971048001E-2</v>
      </c>
      <c r="O1082" s="17">
        <v>5.1524182807181101E-2</v>
      </c>
      <c r="P1082" s="17">
        <v>3.3858461821319998E-2</v>
      </c>
      <c r="Q1082" s="17">
        <v>7.0290431322212202E-2</v>
      </c>
      <c r="R1082" s="17"/>
      <c r="S1082" s="17">
        <v>3.5763712800477097E-2</v>
      </c>
      <c r="T1082" s="17">
        <v>3.17927773311154E-2</v>
      </c>
      <c r="U1082" s="17">
        <v>4.3949403797592497E-2</v>
      </c>
      <c r="V1082" s="17">
        <v>1.7634581423242101E-2</v>
      </c>
      <c r="W1082" s="17">
        <v>5.6858516692285803E-2</v>
      </c>
      <c r="X1082" s="17">
        <v>6.7197350209612997E-2</v>
      </c>
      <c r="Y1082" s="17">
        <v>9.2880620279391108E-3</v>
      </c>
      <c r="Z1082" s="17">
        <v>5.9725345695813802E-2</v>
      </c>
      <c r="AA1082" s="17">
        <v>5.4927169668342803E-2</v>
      </c>
      <c r="AB1082" s="17">
        <v>0.10220143869597</v>
      </c>
      <c r="AC1082" s="17"/>
      <c r="AD1082" s="17">
        <v>3.6835104070128098E-2</v>
      </c>
      <c r="AE1082" s="17">
        <v>2.6497496406685202E-2</v>
      </c>
      <c r="AF1082" s="17">
        <v>2.1835022961406901E-2</v>
      </c>
      <c r="AG1082" s="17">
        <v>0.12370022335493</v>
      </c>
      <c r="AH1082" s="17"/>
      <c r="AI1082" s="17">
        <v>3.2808844997999999E-2</v>
      </c>
      <c r="AJ1082" s="17">
        <v>2.1769725616253802E-2</v>
      </c>
      <c r="AK1082" s="17">
        <v>2.64868674006025E-2</v>
      </c>
      <c r="AL1082" s="17"/>
      <c r="AM1082" s="17">
        <v>3.3260546151797903E-2</v>
      </c>
      <c r="AN1082" s="17">
        <v>3.1197676070185199E-2</v>
      </c>
      <c r="AO1082" s="17">
        <v>2.5201069583697899E-2</v>
      </c>
      <c r="AP1082" s="17"/>
      <c r="AQ1082" s="17">
        <v>6.5464161425406203E-2</v>
      </c>
      <c r="AR1082" s="17">
        <v>4.5317182855367399E-2</v>
      </c>
      <c r="AS1082" s="17">
        <v>2.9567061526810299E-2</v>
      </c>
      <c r="AT1082" s="17">
        <v>4.1663717490045701E-2</v>
      </c>
      <c r="AU1082" s="17">
        <v>0</v>
      </c>
    </row>
    <row r="1083" spans="2:47" x14ac:dyDescent="0.3">
      <c r="B1083" t="s">
        <v>269</v>
      </c>
      <c r="C1083" s="17">
        <v>0.18302853071619499</v>
      </c>
      <c r="D1083" s="17">
        <v>0.203534468743092</v>
      </c>
      <c r="E1083" s="17">
        <v>0.16349456775791699</v>
      </c>
      <c r="F1083" s="17"/>
      <c r="G1083" s="17">
        <v>0.23400632939287599</v>
      </c>
      <c r="H1083" s="17">
        <v>0.36478400447486697</v>
      </c>
      <c r="I1083" s="17">
        <v>0.24574800330674901</v>
      </c>
      <c r="J1083" s="17">
        <v>0.12290987148898</v>
      </c>
      <c r="K1083" s="17">
        <v>8.1627130944345802E-2</v>
      </c>
      <c r="L1083" s="17">
        <v>6.9203760469686806E-2</v>
      </c>
      <c r="M1083" s="17"/>
      <c r="N1083" s="17">
        <v>0.25420749277245502</v>
      </c>
      <c r="O1083" s="17">
        <v>0.15889643250247301</v>
      </c>
      <c r="P1083" s="17">
        <v>0.16605440254117901</v>
      </c>
      <c r="Q1083" s="17">
        <v>0.149850437246042</v>
      </c>
      <c r="R1083" s="17"/>
      <c r="S1083" s="17">
        <v>0.26597467063407698</v>
      </c>
      <c r="T1083" s="17">
        <v>0.12168558474867</v>
      </c>
      <c r="U1083" s="17">
        <v>0.115945863339896</v>
      </c>
      <c r="V1083" s="17">
        <v>0.22182432683880199</v>
      </c>
      <c r="W1083" s="17">
        <v>0.168985391948895</v>
      </c>
      <c r="X1083" s="17">
        <v>0.214053207663852</v>
      </c>
      <c r="Y1083" s="17">
        <v>0.16823681038551999</v>
      </c>
      <c r="Z1083" s="17">
        <v>0.160984000433155</v>
      </c>
      <c r="AA1083" s="17">
        <v>0.21792333892938501</v>
      </c>
      <c r="AB1083" s="17">
        <v>7.4400624212682606E-2</v>
      </c>
      <c r="AC1083" s="17"/>
      <c r="AD1083" s="17">
        <v>0.15424561124087499</v>
      </c>
      <c r="AE1083" s="17">
        <v>0.24160712318592101</v>
      </c>
      <c r="AF1083" s="17">
        <v>0.15237728611145501</v>
      </c>
      <c r="AG1083" s="17">
        <v>0.118667783413846</v>
      </c>
      <c r="AH1083" s="17"/>
      <c r="AI1083" s="17">
        <v>0.197793035467665</v>
      </c>
      <c r="AJ1083" s="17">
        <v>0.248935940617176</v>
      </c>
      <c r="AK1083" s="17">
        <v>0.13258737468227599</v>
      </c>
      <c r="AL1083" s="17"/>
      <c r="AM1083" s="17">
        <v>0.13754205237380601</v>
      </c>
      <c r="AN1083" s="17">
        <v>0.17037812128858701</v>
      </c>
      <c r="AO1083" s="17">
        <v>0.23687762354410499</v>
      </c>
      <c r="AP1083" s="17"/>
      <c r="AQ1083" s="17">
        <v>0.13392967794121799</v>
      </c>
      <c r="AR1083" s="17">
        <v>0.13207079330165</v>
      </c>
      <c r="AS1083" s="17">
        <v>0.24116084517030401</v>
      </c>
      <c r="AT1083" s="17">
        <v>0.29517530087196697</v>
      </c>
      <c r="AU1083" s="17">
        <v>0.30094908017863198</v>
      </c>
    </row>
    <row r="1084" spans="2:47" x14ac:dyDescent="0.3">
      <c r="B1084" t="s">
        <v>270</v>
      </c>
      <c r="C1084" s="17">
        <v>0.63246955857420295</v>
      </c>
      <c r="D1084" s="17">
        <v>0.59792849208051502</v>
      </c>
      <c r="E1084" s="17">
        <v>0.66525339359060998</v>
      </c>
      <c r="F1084" s="17"/>
      <c r="G1084" s="17">
        <v>0.55961031524191196</v>
      </c>
      <c r="H1084" s="17">
        <v>0.47313314618914498</v>
      </c>
      <c r="I1084" s="17">
        <v>0.55592131673274803</v>
      </c>
      <c r="J1084" s="17">
        <v>0.68351096950583401</v>
      </c>
      <c r="K1084" s="17">
        <v>0.75983538047159604</v>
      </c>
      <c r="L1084" s="17">
        <v>0.74368811803736701</v>
      </c>
      <c r="M1084" s="17"/>
      <c r="N1084" s="17">
        <v>0.59012132211294899</v>
      </c>
      <c r="O1084" s="17">
        <v>0.66355785388938204</v>
      </c>
      <c r="P1084" s="17">
        <v>0.62421262134933098</v>
      </c>
      <c r="Q1084" s="17">
        <v>0.64578932275394296</v>
      </c>
      <c r="R1084" s="17"/>
      <c r="S1084" s="17">
        <v>0.55859131336622203</v>
      </c>
      <c r="T1084" s="17">
        <v>0.70918545996719795</v>
      </c>
      <c r="U1084" s="17">
        <v>0.736323387659089</v>
      </c>
      <c r="V1084" s="17">
        <v>0.61914697926126705</v>
      </c>
      <c r="W1084" s="17">
        <v>0.55756430029607695</v>
      </c>
      <c r="X1084" s="17">
        <v>0.61082892285538903</v>
      </c>
      <c r="Y1084" s="17">
        <v>0.66073396129528705</v>
      </c>
      <c r="Z1084" s="17">
        <v>0.60446855183331305</v>
      </c>
      <c r="AA1084" s="17">
        <v>0.59633434864734303</v>
      </c>
      <c r="AB1084" s="17">
        <v>0.70044588462977697</v>
      </c>
      <c r="AC1084" s="17"/>
      <c r="AD1084" s="17">
        <v>0.65220837159470602</v>
      </c>
      <c r="AE1084" s="17">
        <v>0.60055758575534601</v>
      </c>
      <c r="AF1084" s="17">
        <v>0.68547898006451502</v>
      </c>
      <c r="AG1084" s="17">
        <v>0.59844385183182203</v>
      </c>
      <c r="AH1084" s="17"/>
      <c r="AI1084" s="17">
        <v>0.62608295898990396</v>
      </c>
      <c r="AJ1084" s="17">
        <v>0.56133425433131401</v>
      </c>
      <c r="AK1084" s="17">
        <v>0.72209782361988895</v>
      </c>
      <c r="AL1084" s="17"/>
      <c r="AM1084" s="17">
        <v>0.71861490848937504</v>
      </c>
      <c r="AN1084" s="17">
        <v>0.62554018832358704</v>
      </c>
      <c r="AO1084" s="17">
        <v>0.59752092598781803</v>
      </c>
      <c r="AP1084" s="17"/>
      <c r="AQ1084" s="17">
        <v>0.67525807707082997</v>
      </c>
      <c r="AR1084" s="17">
        <v>0.66768289782629098</v>
      </c>
      <c r="AS1084" s="17">
        <v>0.61152680645636603</v>
      </c>
      <c r="AT1084" s="17">
        <v>0.49404462231352297</v>
      </c>
      <c r="AU1084" s="17">
        <v>0.51860043841467596</v>
      </c>
    </row>
    <row r="1085" spans="2:47" x14ac:dyDescent="0.3">
      <c r="B1085" t="s">
        <v>143</v>
      </c>
      <c r="C1085" s="17">
        <v>-0.44944102785800799</v>
      </c>
      <c r="D1085" s="17">
        <v>-0.39439402333742302</v>
      </c>
      <c r="E1085" s="17">
        <v>-0.50175882583269205</v>
      </c>
      <c r="F1085" s="17"/>
      <c r="G1085" s="17">
        <v>-0.32560398584903599</v>
      </c>
      <c r="H1085" s="17">
        <v>-0.10834914171427799</v>
      </c>
      <c r="I1085" s="17">
        <v>-0.31017331342599902</v>
      </c>
      <c r="J1085" s="17">
        <v>-0.56060109801685398</v>
      </c>
      <c r="K1085" s="17">
        <v>-0.67820824952725001</v>
      </c>
      <c r="L1085" s="17">
        <v>-0.67448435756767999</v>
      </c>
      <c r="M1085" s="17"/>
      <c r="N1085" s="17">
        <v>-0.33591382934049402</v>
      </c>
      <c r="O1085" s="17">
        <v>-0.50466142138690995</v>
      </c>
      <c r="P1085" s="17">
        <v>-0.458158218808152</v>
      </c>
      <c r="Q1085" s="17">
        <v>-0.4959388855079</v>
      </c>
      <c r="R1085" s="17"/>
      <c r="S1085" s="17">
        <v>-0.29261664273214499</v>
      </c>
      <c r="T1085" s="17">
        <v>-0.58749987521852698</v>
      </c>
      <c r="U1085" s="17">
        <v>-0.62037752431919402</v>
      </c>
      <c r="V1085" s="17">
        <v>-0.39732265242246501</v>
      </c>
      <c r="W1085" s="17">
        <v>-0.38857890834718201</v>
      </c>
      <c r="X1085" s="17">
        <v>-0.39677571519153698</v>
      </c>
      <c r="Y1085" s="17">
        <v>-0.49249715090976598</v>
      </c>
      <c r="Z1085" s="17">
        <v>-0.44348455140015802</v>
      </c>
      <c r="AA1085" s="17">
        <v>-0.37841100971795799</v>
      </c>
      <c r="AB1085" s="17">
        <v>-0.62604526041709396</v>
      </c>
      <c r="AC1085" s="17"/>
      <c r="AD1085" s="17">
        <v>-0.49796276035383102</v>
      </c>
      <c r="AE1085" s="17">
        <v>-0.35895046256942498</v>
      </c>
      <c r="AF1085" s="17">
        <v>-0.53310169395305995</v>
      </c>
      <c r="AG1085" s="17">
        <v>-0.47977606841797599</v>
      </c>
      <c r="AH1085" s="17"/>
      <c r="AI1085" s="17">
        <v>-0.42828992352223899</v>
      </c>
      <c r="AJ1085" s="17">
        <v>-0.31239831371413801</v>
      </c>
      <c r="AK1085" s="17">
        <v>-0.58951044893761195</v>
      </c>
      <c r="AL1085" s="17"/>
      <c r="AM1085" s="17">
        <v>-0.58107285611556903</v>
      </c>
      <c r="AN1085" s="17">
        <v>-0.45516206703500001</v>
      </c>
      <c r="AO1085" s="17">
        <v>-0.36064330244371401</v>
      </c>
      <c r="AP1085" s="17"/>
      <c r="AQ1085" s="17">
        <v>-0.54132839912961195</v>
      </c>
      <c r="AR1085" s="17">
        <v>-0.53561210452464103</v>
      </c>
      <c r="AS1085" s="17">
        <v>-0.37036596128606197</v>
      </c>
      <c r="AT1085" s="17">
        <v>-0.198869321441555</v>
      </c>
      <c r="AU1085" s="17">
        <v>-0.21765135823604401</v>
      </c>
    </row>
    <row r="1086" spans="2:47" x14ac:dyDescent="0.3">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row>
    <row r="1087" spans="2:47" x14ac:dyDescent="0.3">
      <c r="B1087" s="6" t="s">
        <v>413</v>
      </c>
      <c r="C1087" s="17"/>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c r="AO1087" s="17"/>
      <c r="AP1087" s="17"/>
      <c r="AQ1087" s="17"/>
      <c r="AR1087" s="17"/>
      <c r="AS1087" s="17"/>
      <c r="AT1087" s="17"/>
      <c r="AU1087" s="17"/>
    </row>
    <row r="1088" spans="2:47" x14ac:dyDescent="0.3">
      <c r="B1088" s="24" t="s">
        <v>79</v>
      </c>
      <c r="C1088" s="17"/>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c r="AD1088" s="17"/>
      <c r="AE1088" s="17"/>
      <c r="AF1088" s="17"/>
      <c r="AG1088" s="17"/>
      <c r="AH1088" s="17"/>
      <c r="AI1088" s="17"/>
      <c r="AJ1088" s="17"/>
      <c r="AK1088" s="17"/>
      <c r="AL1088" s="17"/>
      <c r="AM1088" s="17"/>
      <c r="AN1088" s="17"/>
      <c r="AO1088" s="17"/>
      <c r="AP1088" s="17"/>
      <c r="AQ1088" s="17"/>
      <c r="AR1088" s="17"/>
      <c r="AS1088" s="17"/>
      <c r="AT1088" s="17"/>
      <c r="AU1088" s="17"/>
    </row>
    <row r="1089" spans="2:47" x14ac:dyDescent="0.3">
      <c r="B1089" t="s">
        <v>264</v>
      </c>
      <c r="C1089" s="17">
        <v>7.5196829408056207E-2</v>
      </c>
      <c r="D1089" s="17">
        <v>7.2028998048755399E-2</v>
      </c>
      <c r="E1089" s="17">
        <v>7.8424134686769106E-2</v>
      </c>
      <c r="F1089" s="17"/>
      <c r="G1089" s="17">
        <v>0.10915964945567801</v>
      </c>
      <c r="H1089" s="17">
        <v>0.10375683149824901</v>
      </c>
      <c r="I1089" s="17">
        <v>0.12538992979847</v>
      </c>
      <c r="J1089" s="17">
        <v>5.3741186139412499E-2</v>
      </c>
      <c r="K1089" s="17">
        <v>1.8407353136642199E-2</v>
      </c>
      <c r="L1089" s="17">
        <v>4.4847718345871097E-2</v>
      </c>
      <c r="M1089" s="17"/>
      <c r="N1089" s="17">
        <v>0.111004305770495</v>
      </c>
      <c r="O1089" s="17">
        <v>6.4615856128870094E-2</v>
      </c>
      <c r="P1089" s="17">
        <v>8.7411348266693195E-2</v>
      </c>
      <c r="Q1089" s="17">
        <v>3.4384965564051399E-2</v>
      </c>
      <c r="R1089" s="17"/>
      <c r="S1089" s="17">
        <v>0.11036564728105</v>
      </c>
      <c r="T1089" s="17">
        <v>5.3382118101980902E-2</v>
      </c>
      <c r="U1089" s="17">
        <v>6.1696987083589401E-2</v>
      </c>
      <c r="V1089" s="17">
        <v>6.0359939498936102E-2</v>
      </c>
      <c r="W1089" s="17">
        <v>5.7074869366912903E-2</v>
      </c>
      <c r="X1089" s="17">
        <v>0.101280093184706</v>
      </c>
      <c r="Y1089" s="17">
        <v>3.8825326676182097E-2</v>
      </c>
      <c r="Z1089" s="17">
        <v>4.8518804672974598E-2</v>
      </c>
      <c r="AA1089" s="17">
        <v>0.12846452346746101</v>
      </c>
      <c r="AB1089" s="17">
        <v>2.1794394042692702E-2</v>
      </c>
      <c r="AC1089" s="17"/>
      <c r="AD1089" s="17">
        <v>6.12635326967206E-2</v>
      </c>
      <c r="AE1089" s="17">
        <v>8.31805913541456E-2</v>
      </c>
      <c r="AF1089" s="17">
        <v>5.9243065733997298E-2</v>
      </c>
      <c r="AG1089" s="17">
        <v>6.7426722985365506E-2</v>
      </c>
      <c r="AH1089" s="17"/>
      <c r="AI1089" s="17">
        <v>5.6683042392347803E-2</v>
      </c>
      <c r="AJ1089" s="17">
        <v>7.6482839135559005E-2</v>
      </c>
      <c r="AK1089" s="17">
        <v>7.6580334275828499E-2</v>
      </c>
      <c r="AL1089" s="17"/>
      <c r="AM1089" s="17">
        <v>6.1735367109158099E-2</v>
      </c>
      <c r="AN1089" s="17">
        <v>7.9712062242638396E-2</v>
      </c>
      <c r="AO1089" s="17">
        <v>8.5531141713084194E-2</v>
      </c>
      <c r="AP1089" s="17"/>
      <c r="AQ1089" s="17">
        <v>6.8490718681155693E-2</v>
      </c>
      <c r="AR1089" s="17">
        <v>4.0053373658502499E-2</v>
      </c>
      <c r="AS1089" s="17">
        <v>9.5213664903557899E-2</v>
      </c>
      <c r="AT1089" s="17">
        <v>0.113932753554844</v>
      </c>
      <c r="AU1089" s="17">
        <v>0.197566061564457</v>
      </c>
    </row>
    <row r="1090" spans="2:47" x14ac:dyDescent="0.3">
      <c r="B1090" t="s">
        <v>265</v>
      </c>
      <c r="C1090" s="17">
        <v>0.157238434181111</v>
      </c>
      <c r="D1090" s="17">
        <v>0.17823926760239001</v>
      </c>
      <c r="E1090" s="17">
        <v>0.137171835255327</v>
      </c>
      <c r="F1090" s="17"/>
      <c r="G1090" s="17">
        <v>0.18825871149079701</v>
      </c>
      <c r="H1090" s="17">
        <v>0.26035061061284498</v>
      </c>
      <c r="I1090" s="17">
        <v>0.18623353049168201</v>
      </c>
      <c r="J1090" s="17">
        <v>0.11803431320641999</v>
      </c>
      <c r="K1090" s="17">
        <v>0.12880686323951299</v>
      </c>
      <c r="L1090" s="17">
        <v>8.1178708181384507E-2</v>
      </c>
      <c r="M1090" s="17"/>
      <c r="N1090" s="17">
        <v>0.20940153172050799</v>
      </c>
      <c r="O1090" s="17">
        <v>0.16784207056623099</v>
      </c>
      <c r="P1090" s="17">
        <v>0.111971470322845</v>
      </c>
      <c r="Q1090" s="17">
        <v>0.132854203876935</v>
      </c>
      <c r="R1090" s="17"/>
      <c r="S1090" s="17">
        <v>0.222273333803089</v>
      </c>
      <c r="T1090" s="17">
        <v>0.15614927376863399</v>
      </c>
      <c r="U1090" s="17">
        <v>9.3053838635504094E-2</v>
      </c>
      <c r="V1090" s="17">
        <v>0.203523348457196</v>
      </c>
      <c r="W1090" s="17">
        <v>0.23454135370572801</v>
      </c>
      <c r="X1090" s="17">
        <v>0.168935464065885</v>
      </c>
      <c r="Y1090" s="17">
        <v>0.112632964770707</v>
      </c>
      <c r="Z1090" s="17">
        <v>9.5968344805261993E-2</v>
      </c>
      <c r="AA1090" s="17">
        <v>9.6827591493527196E-2</v>
      </c>
      <c r="AB1090" s="17">
        <v>0.120677244737635</v>
      </c>
      <c r="AC1090" s="17"/>
      <c r="AD1090" s="17">
        <v>0.104654086934762</v>
      </c>
      <c r="AE1090" s="17">
        <v>0.19653693474158501</v>
      </c>
      <c r="AF1090" s="17">
        <v>0.173712039129055</v>
      </c>
      <c r="AG1090" s="17">
        <v>0.114560631764297</v>
      </c>
      <c r="AH1090" s="17"/>
      <c r="AI1090" s="17">
        <v>0.13227529134503199</v>
      </c>
      <c r="AJ1090" s="17">
        <v>0.23323507886042399</v>
      </c>
      <c r="AK1090" s="17">
        <v>0.15249030284905901</v>
      </c>
      <c r="AL1090" s="17"/>
      <c r="AM1090" s="17">
        <v>0.176156283399511</v>
      </c>
      <c r="AN1090" s="17">
        <v>0.16239631971968899</v>
      </c>
      <c r="AO1090" s="17">
        <v>0.16270742729233401</v>
      </c>
      <c r="AP1090" s="17"/>
      <c r="AQ1090" s="17">
        <v>0.131201574534584</v>
      </c>
      <c r="AR1090" s="17">
        <v>0.12594591558249399</v>
      </c>
      <c r="AS1090" s="17">
        <v>0.164718545480776</v>
      </c>
      <c r="AT1090" s="17">
        <v>0.22545218531796599</v>
      </c>
      <c r="AU1090" s="17">
        <v>0.34191773522741198</v>
      </c>
    </row>
    <row r="1091" spans="2:47" x14ac:dyDescent="0.3">
      <c r="B1091" t="s">
        <v>266</v>
      </c>
      <c r="C1091" s="17">
        <v>0.14875493631658199</v>
      </c>
      <c r="D1091" s="17">
        <v>0.17250789074522799</v>
      </c>
      <c r="E1091" s="17">
        <v>0.12599971275012101</v>
      </c>
      <c r="F1091" s="17"/>
      <c r="G1091" s="17">
        <v>0.189033495266966</v>
      </c>
      <c r="H1091" s="17">
        <v>0.128667484061953</v>
      </c>
      <c r="I1091" s="17">
        <v>0.20851911479962401</v>
      </c>
      <c r="J1091" s="17">
        <v>0.134684811429332</v>
      </c>
      <c r="K1091" s="17">
        <v>0.11878009278799199</v>
      </c>
      <c r="L1091" s="17">
        <v>0.121725492671831</v>
      </c>
      <c r="M1091" s="17"/>
      <c r="N1091" s="17">
        <v>0.143300939933106</v>
      </c>
      <c r="O1091" s="17">
        <v>0.125986810836203</v>
      </c>
      <c r="P1091" s="17">
        <v>0.14592001790235801</v>
      </c>
      <c r="Q1091" s="17">
        <v>0.18379392984117701</v>
      </c>
      <c r="R1091" s="17"/>
      <c r="S1091" s="17">
        <v>0.18893201938783699</v>
      </c>
      <c r="T1091" s="17">
        <v>0.141030720170329</v>
      </c>
      <c r="U1091" s="17">
        <v>8.05800383540725E-2</v>
      </c>
      <c r="V1091" s="17">
        <v>0.17817856687768499</v>
      </c>
      <c r="W1091" s="17">
        <v>0.17884387594606299</v>
      </c>
      <c r="X1091" s="17">
        <v>0.176818869730514</v>
      </c>
      <c r="Y1091" s="17">
        <v>0.10092831243940199</v>
      </c>
      <c r="Z1091" s="17">
        <v>0.18201513614619</v>
      </c>
      <c r="AA1091" s="17">
        <v>0.15086724519648601</v>
      </c>
      <c r="AB1091" s="17">
        <v>6.3568077212621102E-2</v>
      </c>
      <c r="AC1091" s="17"/>
      <c r="AD1091" s="17">
        <v>0.145165710702996</v>
      </c>
      <c r="AE1091" s="17">
        <v>0.13740966527582499</v>
      </c>
      <c r="AF1091" s="17">
        <v>0.15680891291239599</v>
      </c>
      <c r="AG1091" s="17">
        <v>0.17876196332303801</v>
      </c>
      <c r="AH1091" s="17"/>
      <c r="AI1091" s="17">
        <v>0.12530727434119501</v>
      </c>
      <c r="AJ1091" s="17">
        <v>0.14294693087595101</v>
      </c>
      <c r="AK1091" s="17">
        <v>0.141800814810943</v>
      </c>
      <c r="AL1091" s="17"/>
      <c r="AM1091" s="17">
        <v>0.169514749056762</v>
      </c>
      <c r="AN1091" s="17">
        <v>0.14533265354421601</v>
      </c>
      <c r="AO1091" s="17">
        <v>0.13686719494431601</v>
      </c>
      <c r="AP1091" s="17"/>
      <c r="AQ1091" s="17">
        <v>0.15483461582028901</v>
      </c>
      <c r="AR1091" s="17">
        <v>0.16424597883160899</v>
      </c>
      <c r="AS1091" s="17">
        <v>0.13880141188671699</v>
      </c>
      <c r="AT1091" s="17">
        <v>0.18893221413560701</v>
      </c>
      <c r="AU1091" s="17">
        <v>0.22045679098271401</v>
      </c>
    </row>
    <row r="1092" spans="2:47" x14ac:dyDescent="0.3">
      <c r="B1092" t="s">
        <v>267</v>
      </c>
      <c r="C1092" s="17">
        <v>0.26087025072922698</v>
      </c>
      <c r="D1092" s="17">
        <v>0.25464965888211399</v>
      </c>
      <c r="E1092" s="17">
        <v>0.26541103766906499</v>
      </c>
      <c r="F1092" s="17"/>
      <c r="G1092" s="17">
        <v>0.21031237362470201</v>
      </c>
      <c r="H1092" s="17">
        <v>0.24025770556531401</v>
      </c>
      <c r="I1092" s="17">
        <v>0.19462643068798099</v>
      </c>
      <c r="J1092" s="17">
        <v>0.33695992550102499</v>
      </c>
      <c r="K1092" s="17">
        <v>0.21711070597564</v>
      </c>
      <c r="L1092" s="17">
        <v>0.33201552442613502</v>
      </c>
      <c r="M1092" s="17"/>
      <c r="N1092" s="17">
        <v>0.23051533394778301</v>
      </c>
      <c r="O1092" s="17">
        <v>0.29954849341502499</v>
      </c>
      <c r="P1092" s="17">
        <v>0.24841519571368301</v>
      </c>
      <c r="Q1092" s="17">
        <v>0.26960604188822002</v>
      </c>
      <c r="R1092" s="17"/>
      <c r="S1092" s="17">
        <v>0.26092251801843702</v>
      </c>
      <c r="T1092" s="17">
        <v>0.246918628009451</v>
      </c>
      <c r="U1092" s="17">
        <v>0.33751383655857597</v>
      </c>
      <c r="V1092" s="17">
        <v>0.21032654748965901</v>
      </c>
      <c r="W1092" s="17">
        <v>0.30279504266378598</v>
      </c>
      <c r="X1092" s="17">
        <v>0.203433435813347</v>
      </c>
      <c r="Y1092" s="17">
        <v>0.290561801637363</v>
      </c>
      <c r="Z1092" s="17">
        <v>0.30860334522532601</v>
      </c>
      <c r="AA1092" s="17">
        <v>0.24933531373978199</v>
      </c>
      <c r="AB1092" s="17">
        <v>0.25047819503538399</v>
      </c>
      <c r="AC1092" s="17"/>
      <c r="AD1092" s="17">
        <v>0.29178582648571799</v>
      </c>
      <c r="AE1092" s="17">
        <v>0.256313297632217</v>
      </c>
      <c r="AF1092" s="17">
        <v>0.185180680333176</v>
      </c>
      <c r="AG1092" s="17">
        <v>0.308821248648185</v>
      </c>
      <c r="AH1092" s="17"/>
      <c r="AI1092" s="17">
        <v>0.30939502343106301</v>
      </c>
      <c r="AJ1092" s="17">
        <v>0.251476712043185</v>
      </c>
      <c r="AK1092" s="17">
        <v>0.20475347987408399</v>
      </c>
      <c r="AL1092" s="17"/>
      <c r="AM1092" s="17">
        <v>0.27550260065634602</v>
      </c>
      <c r="AN1092" s="17">
        <v>0.27405805438275599</v>
      </c>
      <c r="AO1092" s="17">
        <v>0.24888495307831099</v>
      </c>
      <c r="AP1092" s="17"/>
      <c r="AQ1092" s="17">
        <v>0.249182672076525</v>
      </c>
      <c r="AR1092" s="17">
        <v>0.27590753465513301</v>
      </c>
      <c r="AS1092" s="17">
        <v>0.27793065136332001</v>
      </c>
      <c r="AT1092" s="17">
        <v>0.21149398155794</v>
      </c>
      <c r="AU1092" s="17">
        <v>0.187672167340697</v>
      </c>
    </row>
    <row r="1093" spans="2:47" x14ac:dyDescent="0.3">
      <c r="B1093" t="s">
        <v>268</v>
      </c>
      <c r="C1093" s="17">
        <v>0.32806128580909899</v>
      </c>
      <c r="D1093" s="17">
        <v>0.29519498666275501</v>
      </c>
      <c r="E1093" s="17">
        <v>0.36062868352916999</v>
      </c>
      <c r="F1093" s="17"/>
      <c r="G1093" s="17">
        <v>0.26791063801008103</v>
      </c>
      <c r="H1093" s="17">
        <v>0.25428211150829899</v>
      </c>
      <c r="I1093" s="17">
        <v>0.26768252943002202</v>
      </c>
      <c r="J1093" s="17">
        <v>0.31859368603398702</v>
      </c>
      <c r="K1093" s="17">
        <v>0.45993883081220799</v>
      </c>
      <c r="L1093" s="17">
        <v>0.39488643651945499</v>
      </c>
      <c r="M1093" s="17"/>
      <c r="N1093" s="17">
        <v>0.29563685637032999</v>
      </c>
      <c r="O1093" s="17">
        <v>0.30858310008065298</v>
      </c>
      <c r="P1093" s="17">
        <v>0.36694149260234998</v>
      </c>
      <c r="Q1093" s="17">
        <v>0.33958278807415998</v>
      </c>
      <c r="R1093" s="17"/>
      <c r="S1093" s="17">
        <v>0.200157494547758</v>
      </c>
      <c r="T1093" s="17">
        <v>0.38363910929799799</v>
      </c>
      <c r="U1093" s="17">
        <v>0.37533828800602198</v>
      </c>
      <c r="V1093" s="17">
        <v>0.32997701625328202</v>
      </c>
      <c r="W1093" s="17">
        <v>0.199204605847177</v>
      </c>
      <c r="X1093" s="17">
        <v>0.31073382557062701</v>
      </c>
      <c r="Y1093" s="17">
        <v>0.447763532448408</v>
      </c>
      <c r="Z1093" s="17">
        <v>0.31843463088708501</v>
      </c>
      <c r="AA1093" s="17">
        <v>0.32717057905684999</v>
      </c>
      <c r="AB1093" s="17">
        <v>0.49465191101232397</v>
      </c>
      <c r="AC1093" s="17"/>
      <c r="AD1093" s="17">
        <v>0.38692007848059901</v>
      </c>
      <c r="AE1093" s="17">
        <v>0.30839607156684101</v>
      </c>
      <c r="AF1093" s="17">
        <v>0.389671292722792</v>
      </c>
      <c r="AG1093" s="17">
        <v>0.25261401923740101</v>
      </c>
      <c r="AH1093" s="17"/>
      <c r="AI1093" s="17">
        <v>0.36577479971332699</v>
      </c>
      <c r="AJ1093" s="17">
        <v>0.27894066454275901</v>
      </c>
      <c r="AK1093" s="17">
        <v>0.39795945618560102</v>
      </c>
      <c r="AL1093" s="17"/>
      <c r="AM1093" s="17">
        <v>0.29175195170468499</v>
      </c>
      <c r="AN1093" s="17">
        <v>0.318930970365563</v>
      </c>
      <c r="AO1093" s="17">
        <v>0.34774406977389499</v>
      </c>
      <c r="AP1093" s="17"/>
      <c r="AQ1093" s="17">
        <v>0.35743206680112399</v>
      </c>
      <c r="AR1093" s="17">
        <v>0.372352490113249</v>
      </c>
      <c r="AS1093" s="17">
        <v>0.29758840888479199</v>
      </c>
      <c r="AT1093" s="17">
        <v>0.235530188353097</v>
      </c>
      <c r="AU1093" s="17">
        <v>5.2387244884719297E-2</v>
      </c>
    </row>
    <row r="1094" spans="2:47" x14ac:dyDescent="0.3">
      <c r="B1094" t="s">
        <v>94</v>
      </c>
      <c r="C1094" s="17">
        <v>2.9878263555924801E-2</v>
      </c>
      <c r="D1094" s="17">
        <v>2.73791980587565E-2</v>
      </c>
      <c r="E1094" s="17">
        <v>3.2364596109547998E-2</v>
      </c>
      <c r="F1094" s="17"/>
      <c r="G1094" s="17">
        <v>3.53251321517766E-2</v>
      </c>
      <c r="H1094" s="17">
        <v>1.26852567533407E-2</v>
      </c>
      <c r="I1094" s="17">
        <v>1.7548464792220601E-2</v>
      </c>
      <c r="J1094" s="17">
        <v>3.7986077689823899E-2</v>
      </c>
      <c r="K1094" s="17">
        <v>5.6956154048004998E-2</v>
      </c>
      <c r="L1094" s="17">
        <v>2.53461198553236E-2</v>
      </c>
      <c r="M1094" s="17"/>
      <c r="N1094" s="17">
        <v>1.01410322577774E-2</v>
      </c>
      <c r="O1094" s="17">
        <v>3.3423668973018301E-2</v>
      </c>
      <c r="P1094" s="17">
        <v>3.9340475192070699E-2</v>
      </c>
      <c r="Q1094" s="17">
        <v>3.9778070755456897E-2</v>
      </c>
      <c r="R1094" s="17"/>
      <c r="S1094" s="17">
        <v>1.7348986961830098E-2</v>
      </c>
      <c r="T1094" s="17">
        <v>1.8880150651606399E-2</v>
      </c>
      <c r="U1094" s="17">
        <v>5.1817011362235599E-2</v>
      </c>
      <c r="V1094" s="17">
        <v>1.7634581423242101E-2</v>
      </c>
      <c r="W1094" s="17">
        <v>2.7540252470332299E-2</v>
      </c>
      <c r="X1094" s="17">
        <v>3.8798311634921902E-2</v>
      </c>
      <c r="Y1094" s="17">
        <v>9.2880620279391108E-3</v>
      </c>
      <c r="Z1094" s="17">
        <v>4.6459738263162298E-2</v>
      </c>
      <c r="AA1094" s="17">
        <v>4.73347470458933E-2</v>
      </c>
      <c r="AB1094" s="17">
        <v>4.8830177959342698E-2</v>
      </c>
      <c r="AC1094" s="17"/>
      <c r="AD1094" s="17">
        <v>1.02107646992039E-2</v>
      </c>
      <c r="AE1094" s="17">
        <v>1.81634394293868E-2</v>
      </c>
      <c r="AF1094" s="17">
        <v>3.5384009168583301E-2</v>
      </c>
      <c r="AG1094" s="17">
        <v>7.7815414041714201E-2</v>
      </c>
      <c r="AH1094" s="17"/>
      <c r="AI1094" s="17">
        <v>1.05645687770357E-2</v>
      </c>
      <c r="AJ1094" s="17">
        <v>1.6917774542121899E-2</v>
      </c>
      <c r="AK1094" s="17">
        <v>2.6415612004484099E-2</v>
      </c>
      <c r="AL1094" s="17"/>
      <c r="AM1094" s="17">
        <v>2.5339048073537498E-2</v>
      </c>
      <c r="AN1094" s="17">
        <v>1.9569939745136902E-2</v>
      </c>
      <c r="AO1094" s="17">
        <v>1.8265213198059901E-2</v>
      </c>
      <c r="AP1094" s="17"/>
      <c r="AQ1094" s="17">
        <v>3.8858352086322698E-2</v>
      </c>
      <c r="AR1094" s="17">
        <v>2.1494707159012302E-2</v>
      </c>
      <c r="AS1094" s="17">
        <v>2.5747317480836501E-2</v>
      </c>
      <c r="AT1094" s="17">
        <v>2.46586770805453E-2</v>
      </c>
      <c r="AU1094" s="17">
        <v>0</v>
      </c>
    </row>
    <row r="1095" spans="2:47" x14ac:dyDescent="0.3">
      <c r="B1095" t="s">
        <v>269</v>
      </c>
      <c r="C1095" s="17">
        <v>0.232435263589168</v>
      </c>
      <c r="D1095" s="17">
        <v>0.25026826565114602</v>
      </c>
      <c r="E1095" s="17">
        <v>0.21559596994209601</v>
      </c>
      <c r="F1095" s="17"/>
      <c r="G1095" s="17">
        <v>0.297418360946475</v>
      </c>
      <c r="H1095" s="17">
        <v>0.36410744211109403</v>
      </c>
      <c r="I1095" s="17">
        <v>0.31162346029015198</v>
      </c>
      <c r="J1095" s="17">
        <v>0.171775499345832</v>
      </c>
      <c r="K1095" s="17">
        <v>0.147214216376155</v>
      </c>
      <c r="L1095" s="17">
        <v>0.12602642652725601</v>
      </c>
      <c r="M1095" s="17"/>
      <c r="N1095" s="17">
        <v>0.32040583749100299</v>
      </c>
      <c r="O1095" s="17">
        <v>0.23245792669510101</v>
      </c>
      <c r="P1095" s="17">
        <v>0.19938281858953899</v>
      </c>
      <c r="Q1095" s="17">
        <v>0.16723916944098699</v>
      </c>
      <c r="R1095" s="17"/>
      <c r="S1095" s="17">
        <v>0.33263898108413897</v>
      </c>
      <c r="T1095" s="17">
        <v>0.20953139187061501</v>
      </c>
      <c r="U1095" s="17">
        <v>0.15475082571909399</v>
      </c>
      <c r="V1095" s="17">
        <v>0.26388328795613197</v>
      </c>
      <c r="W1095" s="17">
        <v>0.29161622307264101</v>
      </c>
      <c r="X1095" s="17">
        <v>0.27021555725059099</v>
      </c>
      <c r="Y1095" s="17">
        <v>0.15145829144688899</v>
      </c>
      <c r="Z1095" s="17">
        <v>0.14448714947823699</v>
      </c>
      <c r="AA1095" s="17">
        <v>0.225292114960988</v>
      </c>
      <c r="AB1095" s="17">
        <v>0.14247163878032801</v>
      </c>
      <c r="AC1095" s="17"/>
      <c r="AD1095" s="17">
        <v>0.16591761963148199</v>
      </c>
      <c r="AE1095" s="17">
        <v>0.27971752609573097</v>
      </c>
      <c r="AF1095" s="17">
        <v>0.23295510486305299</v>
      </c>
      <c r="AG1095" s="17">
        <v>0.18198735474966199</v>
      </c>
      <c r="AH1095" s="17"/>
      <c r="AI1095" s="17">
        <v>0.18895833373738</v>
      </c>
      <c r="AJ1095" s="17">
        <v>0.30971791799598303</v>
      </c>
      <c r="AK1095" s="17">
        <v>0.22907063712488801</v>
      </c>
      <c r="AL1095" s="17"/>
      <c r="AM1095" s="17">
        <v>0.23789165050867001</v>
      </c>
      <c r="AN1095" s="17">
        <v>0.24210838196232801</v>
      </c>
      <c r="AO1095" s="17">
        <v>0.24823856900541799</v>
      </c>
      <c r="AP1095" s="17"/>
      <c r="AQ1095" s="17">
        <v>0.19969229321574</v>
      </c>
      <c r="AR1095" s="17">
        <v>0.16599928924099699</v>
      </c>
      <c r="AS1095" s="17">
        <v>0.25993221038433401</v>
      </c>
      <c r="AT1095" s="17">
        <v>0.33938493887281002</v>
      </c>
      <c r="AU1095" s="17">
        <v>0.53948379679186897</v>
      </c>
    </row>
    <row r="1096" spans="2:47" x14ac:dyDescent="0.3">
      <c r="B1096" t="s">
        <v>270</v>
      </c>
      <c r="C1096" s="17">
        <v>0.58893153653832597</v>
      </c>
      <c r="D1096" s="17">
        <v>0.54984464554487</v>
      </c>
      <c r="E1096" s="17">
        <v>0.62603972119823503</v>
      </c>
      <c r="F1096" s="17"/>
      <c r="G1096" s="17">
        <v>0.47822301163478198</v>
      </c>
      <c r="H1096" s="17">
        <v>0.494539817073612</v>
      </c>
      <c r="I1096" s="17">
        <v>0.46230896011800299</v>
      </c>
      <c r="J1096" s="17">
        <v>0.65555361153501202</v>
      </c>
      <c r="K1096" s="17">
        <v>0.67704953678784796</v>
      </c>
      <c r="L1096" s="17">
        <v>0.72690196094559001</v>
      </c>
      <c r="M1096" s="17"/>
      <c r="N1096" s="17">
        <v>0.526152190318113</v>
      </c>
      <c r="O1096" s="17">
        <v>0.60813159349567802</v>
      </c>
      <c r="P1096" s="17">
        <v>0.61535668831603296</v>
      </c>
      <c r="Q1096" s="17">
        <v>0.60918882996238</v>
      </c>
      <c r="R1096" s="17"/>
      <c r="S1096" s="17">
        <v>0.46108001256619502</v>
      </c>
      <c r="T1096" s="17">
        <v>0.63055773730744902</v>
      </c>
      <c r="U1096" s="17">
        <v>0.71285212456459801</v>
      </c>
      <c r="V1096" s="17">
        <v>0.54030356374293997</v>
      </c>
      <c r="W1096" s="17">
        <v>0.50199964851096301</v>
      </c>
      <c r="X1096" s="17">
        <v>0.51416726138397295</v>
      </c>
      <c r="Y1096" s="17">
        <v>0.73832533408576995</v>
      </c>
      <c r="Z1096" s="17">
        <v>0.62703797611241097</v>
      </c>
      <c r="AA1096" s="17">
        <v>0.576505892796632</v>
      </c>
      <c r="AB1096" s="17">
        <v>0.74513010604770802</v>
      </c>
      <c r="AC1096" s="17"/>
      <c r="AD1096" s="17">
        <v>0.678705904966317</v>
      </c>
      <c r="AE1096" s="17">
        <v>0.56470936919905801</v>
      </c>
      <c r="AF1096" s="17">
        <v>0.57485197305596802</v>
      </c>
      <c r="AG1096" s="17">
        <v>0.56143526788558595</v>
      </c>
      <c r="AH1096" s="17"/>
      <c r="AI1096" s="17">
        <v>0.67516982314439</v>
      </c>
      <c r="AJ1096" s="17">
        <v>0.53041737658594401</v>
      </c>
      <c r="AK1096" s="17">
        <v>0.60271293605968501</v>
      </c>
      <c r="AL1096" s="17"/>
      <c r="AM1096" s="17">
        <v>0.56725455236103095</v>
      </c>
      <c r="AN1096" s="17">
        <v>0.59298902474831905</v>
      </c>
      <c r="AO1096" s="17">
        <v>0.59662902285220598</v>
      </c>
      <c r="AP1096" s="17"/>
      <c r="AQ1096" s="17">
        <v>0.60661473887764905</v>
      </c>
      <c r="AR1096" s="17">
        <v>0.64826002476838196</v>
      </c>
      <c r="AS1096" s="17">
        <v>0.57551906024811295</v>
      </c>
      <c r="AT1096" s="17">
        <v>0.44702416991103799</v>
      </c>
      <c r="AU1096" s="17">
        <v>0.24005941222541699</v>
      </c>
    </row>
    <row r="1097" spans="2:47" x14ac:dyDescent="0.3">
      <c r="B1097" t="s">
        <v>143</v>
      </c>
      <c r="C1097" s="17">
        <v>-0.35649627294915798</v>
      </c>
      <c r="D1097" s="17">
        <v>-0.29957637989372399</v>
      </c>
      <c r="E1097" s="17">
        <v>-0.41044375125613902</v>
      </c>
      <c r="F1097" s="17"/>
      <c r="G1097" s="17">
        <v>-0.18080465068830701</v>
      </c>
      <c r="H1097" s="17">
        <v>-0.130432374962518</v>
      </c>
      <c r="I1097" s="17">
        <v>-0.15068549982785101</v>
      </c>
      <c r="J1097" s="17">
        <v>-0.48377811218917999</v>
      </c>
      <c r="K1097" s="17">
        <v>-0.52983532041169301</v>
      </c>
      <c r="L1097" s="17">
        <v>-0.60087553441833497</v>
      </c>
      <c r="M1097" s="17"/>
      <c r="N1097" s="17">
        <v>-0.20574635282711001</v>
      </c>
      <c r="O1097" s="17">
        <v>-0.37567366680057701</v>
      </c>
      <c r="P1097" s="17">
        <v>-0.41597386972649403</v>
      </c>
      <c r="Q1097" s="17">
        <v>-0.44194966052139301</v>
      </c>
      <c r="R1097" s="17"/>
      <c r="S1097" s="17">
        <v>-0.12844103148205599</v>
      </c>
      <c r="T1097" s="17">
        <v>-0.42102634543683398</v>
      </c>
      <c r="U1097" s="17">
        <v>-0.55810129884550497</v>
      </c>
      <c r="V1097" s="17">
        <v>-0.276420275786808</v>
      </c>
      <c r="W1097" s="17">
        <v>-0.210383425438322</v>
      </c>
      <c r="X1097" s="17">
        <v>-0.24395170413338299</v>
      </c>
      <c r="Y1097" s="17">
        <v>-0.58686704263888201</v>
      </c>
      <c r="Z1097" s="17">
        <v>-0.48255082663417498</v>
      </c>
      <c r="AA1097" s="17">
        <v>-0.351213777835645</v>
      </c>
      <c r="AB1097" s="17">
        <v>-0.60265846726738004</v>
      </c>
      <c r="AC1097" s="17"/>
      <c r="AD1097" s="17">
        <v>-0.512788285334835</v>
      </c>
      <c r="AE1097" s="17">
        <v>-0.28499184310332698</v>
      </c>
      <c r="AF1097" s="17">
        <v>-0.34189686819291498</v>
      </c>
      <c r="AG1097" s="17">
        <v>-0.37944791313592402</v>
      </c>
      <c r="AH1097" s="17"/>
      <c r="AI1097" s="17">
        <v>-0.48621148940700998</v>
      </c>
      <c r="AJ1097" s="17">
        <v>-0.22069945858996101</v>
      </c>
      <c r="AK1097" s="17">
        <v>-0.373642298934797</v>
      </c>
      <c r="AL1097" s="17"/>
      <c r="AM1097" s="17">
        <v>-0.329362901852362</v>
      </c>
      <c r="AN1097" s="17">
        <v>-0.35088064278599101</v>
      </c>
      <c r="AO1097" s="17">
        <v>-0.34839045384678802</v>
      </c>
      <c r="AP1097" s="17"/>
      <c r="AQ1097" s="17">
        <v>-0.40692244566190899</v>
      </c>
      <c r="AR1097" s="17">
        <v>-0.48226073552738502</v>
      </c>
      <c r="AS1097" s="17">
        <v>-0.315586849863779</v>
      </c>
      <c r="AT1097" s="17">
        <v>-0.10763923103822701</v>
      </c>
      <c r="AU1097" s="17">
        <v>0.29942438456645198</v>
      </c>
    </row>
    <row r="1098" spans="2:47" x14ac:dyDescent="0.3">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c r="AD1098" s="17"/>
      <c r="AE1098" s="17"/>
      <c r="AF1098" s="17"/>
      <c r="AG1098" s="17"/>
      <c r="AH1098" s="17"/>
      <c r="AI1098" s="17"/>
      <c r="AJ1098" s="17"/>
      <c r="AK1098" s="17"/>
      <c r="AL1098" s="17"/>
      <c r="AM1098" s="17"/>
      <c r="AN1098" s="17"/>
      <c r="AO1098" s="17"/>
      <c r="AP1098" s="17"/>
      <c r="AQ1098" s="17"/>
      <c r="AR1098" s="17"/>
      <c r="AS1098" s="17"/>
      <c r="AT1098" s="17"/>
      <c r="AU1098" s="17"/>
    </row>
    <row r="1099" spans="2:47" x14ac:dyDescent="0.3">
      <c r="B1099" s="6" t="s">
        <v>423</v>
      </c>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c r="AG1099" s="17"/>
      <c r="AH1099" s="17"/>
      <c r="AI1099" s="17"/>
      <c r="AJ1099" s="17"/>
      <c r="AK1099" s="17"/>
      <c r="AL1099" s="17"/>
      <c r="AM1099" s="17"/>
      <c r="AN1099" s="17"/>
      <c r="AO1099" s="17"/>
      <c r="AP1099" s="17"/>
      <c r="AQ1099" s="17"/>
      <c r="AR1099" s="17"/>
      <c r="AS1099" s="17"/>
      <c r="AT1099" s="17"/>
      <c r="AU1099" s="17"/>
    </row>
    <row r="1100" spans="2:47" x14ac:dyDescent="0.3">
      <c r="B1100" s="24" t="s">
        <v>79</v>
      </c>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row>
    <row r="1101" spans="2:47" x14ac:dyDescent="0.3">
      <c r="B1101" t="s">
        <v>414</v>
      </c>
      <c r="C1101" s="17">
        <v>0.47809940041368698</v>
      </c>
      <c r="D1101" s="17">
        <v>0.48346158438464298</v>
      </c>
      <c r="E1101" s="17">
        <v>0.47183707634332001</v>
      </c>
      <c r="F1101" s="17"/>
      <c r="G1101" s="17">
        <v>0.38835577575312302</v>
      </c>
      <c r="H1101" s="17">
        <v>0.43473401298662401</v>
      </c>
      <c r="I1101" s="17">
        <v>0.50183693988030997</v>
      </c>
      <c r="J1101" s="17">
        <v>0.540922342696877</v>
      </c>
      <c r="K1101" s="17">
        <v>0.47434328691188099</v>
      </c>
      <c r="L1101" s="17">
        <v>0.50453619005648098</v>
      </c>
      <c r="M1101" s="17"/>
      <c r="N1101" s="17">
        <v>0.526690898466183</v>
      </c>
      <c r="O1101" s="17">
        <v>0.50217217369207601</v>
      </c>
      <c r="P1101" s="17">
        <v>0.42733782012695898</v>
      </c>
      <c r="Q1101" s="17">
        <v>0.44721620407280099</v>
      </c>
      <c r="R1101" s="17"/>
      <c r="S1101" s="17">
        <v>0.460068011275861</v>
      </c>
      <c r="T1101" s="17">
        <v>0.51867845722195605</v>
      </c>
      <c r="U1101" s="17">
        <v>0.52991127437299401</v>
      </c>
      <c r="V1101" s="17">
        <v>0.48644988828357899</v>
      </c>
      <c r="W1101" s="17">
        <v>0.54732597010658102</v>
      </c>
      <c r="X1101" s="17">
        <v>0.43939732944565002</v>
      </c>
      <c r="Y1101" s="17">
        <v>0.42710306346552801</v>
      </c>
      <c r="Z1101" s="17">
        <v>0.37428629978533801</v>
      </c>
      <c r="AA1101" s="17">
        <v>0.48340253845696302</v>
      </c>
      <c r="AB1101" s="17">
        <v>0.45179258571074199</v>
      </c>
      <c r="AC1101" s="17"/>
      <c r="AD1101" s="17">
        <v>0.45267002612145302</v>
      </c>
      <c r="AE1101" s="17">
        <v>0.50721758479352796</v>
      </c>
      <c r="AF1101" s="17">
        <v>0.42707324245397799</v>
      </c>
      <c r="AG1101" s="17">
        <v>0.46108086386105501</v>
      </c>
      <c r="AH1101" s="17"/>
      <c r="AI1101" s="17">
        <v>0.49796551328775901</v>
      </c>
      <c r="AJ1101" s="17">
        <v>0.487243735788847</v>
      </c>
      <c r="AK1101" s="17">
        <v>0.46539067482643098</v>
      </c>
      <c r="AL1101" s="17"/>
      <c r="AM1101" s="17">
        <v>0.57652433200002795</v>
      </c>
      <c r="AN1101" s="17">
        <v>0.49525421442685902</v>
      </c>
      <c r="AO1101" s="17">
        <v>0.42888035318610501</v>
      </c>
      <c r="AP1101" s="17"/>
      <c r="AQ1101" s="17">
        <v>0.47578880806274798</v>
      </c>
      <c r="AR1101" s="17">
        <v>0.48001554050470702</v>
      </c>
      <c r="AS1101" s="17">
        <v>0.48118498583839803</v>
      </c>
      <c r="AT1101" s="17">
        <v>0.51405232518835797</v>
      </c>
      <c r="AU1101" s="17">
        <v>0.47640735077062801</v>
      </c>
    </row>
    <row r="1102" spans="2:47" x14ac:dyDescent="0.3">
      <c r="B1102" t="s">
        <v>415</v>
      </c>
      <c r="C1102" s="17">
        <v>0.38633814764299701</v>
      </c>
      <c r="D1102" s="17">
        <v>0.38343955572529698</v>
      </c>
      <c r="E1102" s="17">
        <v>0.38790851633847101</v>
      </c>
      <c r="F1102" s="17"/>
      <c r="G1102" s="17">
        <v>0.30073132170957401</v>
      </c>
      <c r="H1102" s="17">
        <v>0.36071832000468002</v>
      </c>
      <c r="I1102" s="17">
        <v>0.38179045750436602</v>
      </c>
      <c r="J1102" s="17">
        <v>0.35620705549376802</v>
      </c>
      <c r="K1102" s="17">
        <v>0.44742188791781701</v>
      </c>
      <c r="L1102" s="17">
        <v>0.45031165748660901</v>
      </c>
      <c r="M1102" s="17"/>
      <c r="N1102" s="17">
        <v>0.36981403774655902</v>
      </c>
      <c r="O1102" s="17">
        <v>0.44541777503651298</v>
      </c>
      <c r="P1102" s="17">
        <v>0.341791414537303</v>
      </c>
      <c r="Q1102" s="17">
        <v>0.38966926192776202</v>
      </c>
      <c r="R1102" s="17"/>
      <c r="S1102" s="17">
        <v>0.37822831588561601</v>
      </c>
      <c r="T1102" s="17">
        <v>0.392847162533906</v>
      </c>
      <c r="U1102" s="17">
        <v>0.35205558189091801</v>
      </c>
      <c r="V1102" s="17">
        <v>0.39552137051828201</v>
      </c>
      <c r="W1102" s="17">
        <v>0.45554530713729402</v>
      </c>
      <c r="X1102" s="17">
        <v>0.36603347867395097</v>
      </c>
      <c r="Y1102" s="17">
        <v>0.36874732377965103</v>
      </c>
      <c r="Z1102" s="17">
        <v>0.34344316061977798</v>
      </c>
      <c r="AA1102" s="17">
        <v>0.39239052310723099</v>
      </c>
      <c r="AB1102" s="17">
        <v>0.41923741077577098</v>
      </c>
      <c r="AC1102" s="17"/>
      <c r="AD1102" s="17">
        <v>0.38928622561066101</v>
      </c>
      <c r="AE1102" s="17">
        <v>0.40213094145379802</v>
      </c>
      <c r="AF1102" s="17">
        <v>0.422463803969649</v>
      </c>
      <c r="AG1102" s="17">
        <v>0.307158473215071</v>
      </c>
      <c r="AH1102" s="17"/>
      <c r="AI1102" s="17">
        <v>0.39742563440798601</v>
      </c>
      <c r="AJ1102" s="17">
        <v>0.40044764272185601</v>
      </c>
      <c r="AK1102" s="17">
        <v>0.40411346007802001</v>
      </c>
      <c r="AL1102" s="17"/>
      <c r="AM1102" s="17">
        <v>0.42931786201195099</v>
      </c>
      <c r="AN1102" s="17">
        <v>0.38018086471085899</v>
      </c>
      <c r="AO1102" s="17">
        <v>0.40486732686937499</v>
      </c>
      <c r="AP1102" s="17"/>
      <c r="AQ1102" s="17">
        <v>0.415091841780384</v>
      </c>
      <c r="AR1102" s="17">
        <v>0.39547156245081999</v>
      </c>
      <c r="AS1102" s="17">
        <v>0.41291044609407601</v>
      </c>
      <c r="AT1102" s="17">
        <v>0.37463588108535101</v>
      </c>
      <c r="AU1102" s="17">
        <v>8.0229977236459096E-2</v>
      </c>
    </row>
    <row r="1103" spans="2:47" x14ac:dyDescent="0.3">
      <c r="B1103" t="s">
        <v>416</v>
      </c>
      <c r="C1103" s="17">
        <v>0.36606161122369701</v>
      </c>
      <c r="D1103" s="17">
        <v>0.37594661959230102</v>
      </c>
      <c r="E1103" s="17">
        <v>0.35720802100514598</v>
      </c>
      <c r="F1103" s="17"/>
      <c r="G1103" s="17">
        <v>0.341952228371453</v>
      </c>
      <c r="H1103" s="17">
        <v>0.355776258896638</v>
      </c>
      <c r="I1103" s="17">
        <v>0.36731345989882502</v>
      </c>
      <c r="J1103" s="17">
        <v>0.426879698019204</v>
      </c>
      <c r="K1103" s="17">
        <v>0.34641384215769599</v>
      </c>
      <c r="L1103" s="17">
        <v>0.353139128587458</v>
      </c>
      <c r="M1103" s="17"/>
      <c r="N1103" s="17">
        <v>0.39467826976711401</v>
      </c>
      <c r="O1103" s="17">
        <v>0.39354216421024002</v>
      </c>
      <c r="P1103" s="17">
        <v>0.31489710849237501</v>
      </c>
      <c r="Q1103" s="17">
        <v>0.351351551512953</v>
      </c>
      <c r="R1103" s="17"/>
      <c r="S1103" s="17">
        <v>0.40482505926756501</v>
      </c>
      <c r="T1103" s="17">
        <v>0.42151131893385702</v>
      </c>
      <c r="U1103" s="17">
        <v>0.34176166627938598</v>
      </c>
      <c r="V1103" s="17">
        <v>0.33432743816593702</v>
      </c>
      <c r="W1103" s="17">
        <v>0.41626204114447102</v>
      </c>
      <c r="X1103" s="17">
        <v>0.313714115680641</v>
      </c>
      <c r="Y1103" s="17">
        <v>0.282756895576812</v>
      </c>
      <c r="Z1103" s="17">
        <v>0.36183987325504402</v>
      </c>
      <c r="AA1103" s="17">
        <v>0.36685037495752798</v>
      </c>
      <c r="AB1103" s="17">
        <v>0.36834303414814801</v>
      </c>
      <c r="AC1103" s="17"/>
      <c r="AD1103" s="17">
        <v>0.32876411483448797</v>
      </c>
      <c r="AE1103" s="17">
        <v>0.41296243627623902</v>
      </c>
      <c r="AF1103" s="17">
        <v>0.311994684304716</v>
      </c>
      <c r="AG1103" s="17">
        <v>0.352947041802399</v>
      </c>
      <c r="AH1103" s="17"/>
      <c r="AI1103" s="17">
        <v>0.33823200224891697</v>
      </c>
      <c r="AJ1103" s="17">
        <v>0.398475842684896</v>
      </c>
      <c r="AK1103" s="17">
        <v>0.36209882456332798</v>
      </c>
      <c r="AL1103" s="17"/>
      <c r="AM1103" s="17">
        <v>0.46011377134949299</v>
      </c>
      <c r="AN1103" s="17">
        <v>0.34817630290385299</v>
      </c>
      <c r="AO1103" s="17">
        <v>0.35432456558540598</v>
      </c>
      <c r="AP1103" s="17"/>
      <c r="AQ1103" s="17">
        <v>0.32893365797469398</v>
      </c>
      <c r="AR1103" s="17">
        <v>0.37159637138384</v>
      </c>
      <c r="AS1103" s="17">
        <v>0.39453447535133002</v>
      </c>
      <c r="AT1103" s="17">
        <v>0.392781211362767</v>
      </c>
      <c r="AU1103" s="17">
        <v>0.39269109313699901</v>
      </c>
    </row>
    <row r="1104" spans="2:47" x14ac:dyDescent="0.3">
      <c r="B1104" t="s">
        <v>417</v>
      </c>
      <c r="C1104" s="17">
        <v>0.355307791958755</v>
      </c>
      <c r="D1104" s="17">
        <v>0.34666223802942098</v>
      </c>
      <c r="E1104" s="17">
        <v>0.362393774115638</v>
      </c>
      <c r="F1104" s="17"/>
      <c r="G1104" s="17">
        <v>0.38656051401705299</v>
      </c>
      <c r="H1104" s="17">
        <v>0.39192255357635197</v>
      </c>
      <c r="I1104" s="17">
        <v>0.34170081103099398</v>
      </c>
      <c r="J1104" s="17">
        <v>0.34670857082425999</v>
      </c>
      <c r="K1104" s="17">
        <v>0.26094189899807602</v>
      </c>
      <c r="L1104" s="17">
        <v>0.38662057587313903</v>
      </c>
      <c r="M1104" s="17"/>
      <c r="N1104" s="17">
        <v>0.42264573710786502</v>
      </c>
      <c r="O1104" s="17">
        <v>0.34243394570073798</v>
      </c>
      <c r="P1104" s="17">
        <v>0.35522280973749698</v>
      </c>
      <c r="Q1104" s="17">
        <v>0.30315255149993697</v>
      </c>
      <c r="R1104" s="17"/>
      <c r="S1104" s="17">
        <v>0.38568351646084897</v>
      </c>
      <c r="T1104" s="17">
        <v>0.37595903610241099</v>
      </c>
      <c r="U1104" s="17">
        <v>0.31457908581958</v>
      </c>
      <c r="V1104" s="17">
        <v>0.36043060540072702</v>
      </c>
      <c r="W1104" s="17">
        <v>0.39755582911605902</v>
      </c>
      <c r="X1104" s="17">
        <v>0.33515373936841503</v>
      </c>
      <c r="Y1104" s="17">
        <v>0.31522210039119503</v>
      </c>
      <c r="Z1104" s="17">
        <v>0.34779393136366898</v>
      </c>
      <c r="AA1104" s="17">
        <v>0.31980806890567098</v>
      </c>
      <c r="AB1104" s="17">
        <v>0.39778530515343302</v>
      </c>
      <c r="AC1104" s="17"/>
      <c r="AD1104" s="17">
        <v>0.37507227398439602</v>
      </c>
      <c r="AE1104" s="17">
        <v>0.35612791587908099</v>
      </c>
      <c r="AF1104" s="17">
        <v>0.276634747121627</v>
      </c>
      <c r="AG1104" s="17">
        <v>0.350162035652405</v>
      </c>
      <c r="AH1104" s="17"/>
      <c r="AI1104" s="17">
        <v>0.34085887197090903</v>
      </c>
      <c r="AJ1104" s="17">
        <v>0.386399569311761</v>
      </c>
      <c r="AK1104" s="17">
        <v>0.32620264610973998</v>
      </c>
      <c r="AL1104" s="17"/>
      <c r="AM1104" s="17">
        <v>0.41134927133779697</v>
      </c>
      <c r="AN1104" s="17">
        <v>0.339359206932552</v>
      </c>
      <c r="AO1104" s="17">
        <v>0.360731756083919</v>
      </c>
      <c r="AP1104" s="17"/>
      <c r="AQ1104" s="17">
        <v>0.33665747624567499</v>
      </c>
      <c r="AR1104" s="17">
        <v>0.35388613584893203</v>
      </c>
      <c r="AS1104" s="17">
        <v>0.34326552384576398</v>
      </c>
      <c r="AT1104" s="17">
        <v>0.41592952078317502</v>
      </c>
      <c r="AU1104" s="17">
        <v>0.37232329778274997</v>
      </c>
    </row>
    <row r="1105" spans="2:47" x14ac:dyDescent="0.3">
      <c r="B1105" t="s">
        <v>418</v>
      </c>
      <c r="C1105" s="17">
        <v>0.26596858379208199</v>
      </c>
      <c r="D1105" s="17">
        <v>0.28246499331262198</v>
      </c>
      <c r="E1105" s="17">
        <v>0.25049463471613098</v>
      </c>
      <c r="F1105" s="17"/>
      <c r="G1105" s="17">
        <v>0.36214234869859302</v>
      </c>
      <c r="H1105" s="17">
        <v>0.32614903239303999</v>
      </c>
      <c r="I1105" s="17">
        <v>0.259661603640989</v>
      </c>
      <c r="J1105" s="17">
        <v>0.24340056680949201</v>
      </c>
      <c r="K1105" s="17">
        <v>0.24005952565556099</v>
      </c>
      <c r="L1105" s="17">
        <v>0.195004201234459</v>
      </c>
      <c r="M1105" s="17"/>
      <c r="N1105" s="17">
        <v>0.30824743190841802</v>
      </c>
      <c r="O1105" s="17">
        <v>0.27893852347160097</v>
      </c>
      <c r="P1105" s="17">
        <v>0.246821606360901</v>
      </c>
      <c r="Q1105" s="17">
        <v>0.22056662522485801</v>
      </c>
      <c r="R1105" s="17"/>
      <c r="S1105" s="17">
        <v>0.30430542589607201</v>
      </c>
      <c r="T1105" s="17">
        <v>0.24122308924152899</v>
      </c>
      <c r="U1105" s="17">
        <v>0.229542331803055</v>
      </c>
      <c r="V1105" s="17">
        <v>0.30640401220983698</v>
      </c>
      <c r="W1105" s="17">
        <v>0.33573196990946003</v>
      </c>
      <c r="X1105" s="17">
        <v>0.31116014328036001</v>
      </c>
      <c r="Y1105" s="17">
        <v>0.190938236507395</v>
      </c>
      <c r="Z1105" s="17">
        <v>0.300223673974715</v>
      </c>
      <c r="AA1105" s="17">
        <v>0.18743611629370299</v>
      </c>
      <c r="AB1105" s="17">
        <v>0.29356983680995402</v>
      </c>
      <c r="AC1105" s="17"/>
      <c r="AD1105" s="17">
        <v>0.219606342780023</v>
      </c>
      <c r="AE1105" s="17">
        <v>0.28716401168019701</v>
      </c>
      <c r="AF1105" s="17">
        <v>0.260304814895087</v>
      </c>
      <c r="AG1105" s="17">
        <v>0.23751726044599999</v>
      </c>
      <c r="AH1105" s="17"/>
      <c r="AI1105" s="17">
        <v>0.26022688480560602</v>
      </c>
      <c r="AJ1105" s="17">
        <v>0.28352781937264498</v>
      </c>
      <c r="AK1105" s="17">
        <v>0.20924267319158199</v>
      </c>
      <c r="AL1105" s="17"/>
      <c r="AM1105" s="17">
        <v>0.36421051698488999</v>
      </c>
      <c r="AN1105" s="17">
        <v>0.25446859832598601</v>
      </c>
      <c r="AO1105" s="17">
        <v>0.23825323956404401</v>
      </c>
      <c r="AP1105" s="17"/>
      <c r="AQ1105" s="17">
        <v>0.241582754858503</v>
      </c>
      <c r="AR1105" s="17">
        <v>0.222371695198022</v>
      </c>
      <c r="AS1105" s="17">
        <v>0.31372088013528299</v>
      </c>
      <c r="AT1105" s="17">
        <v>0.34148930346709</v>
      </c>
      <c r="AU1105" s="17">
        <v>0.34985581707785801</v>
      </c>
    </row>
    <row r="1106" spans="2:47" x14ac:dyDescent="0.3">
      <c r="B1106" t="s">
        <v>419</v>
      </c>
      <c r="C1106" s="17">
        <v>0.26425807592141498</v>
      </c>
      <c r="D1106" s="17">
        <v>0.29470787499206902</v>
      </c>
      <c r="E1106" s="17">
        <v>0.23523634110059199</v>
      </c>
      <c r="F1106" s="17"/>
      <c r="G1106" s="17">
        <v>0.29325054910682802</v>
      </c>
      <c r="H1106" s="17">
        <v>0.26720120216860099</v>
      </c>
      <c r="I1106" s="17">
        <v>0.297851351871805</v>
      </c>
      <c r="J1106" s="17">
        <v>0.2017670381021</v>
      </c>
      <c r="K1106" s="17">
        <v>0.22831203675716599</v>
      </c>
      <c r="L1106" s="17">
        <v>0.29046022630690499</v>
      </c>
      <c r="M1106" s="17"/>
      <c r="N1106" s="17">
        <v>0.314626763216036</v>
      </c>
      <c r="O1106" s="17">
        <v>0.316556470011775</v>
      </c>
      <c r="P1106" s="17">
        <v>0.214585607568959</v>
      </c>
      <c r="Q1106" s="17">
        <v>0.20446649745784001</v>
      </c>
      <c r="R1106" s="17"/>
      <c r="S1106" s="17">
        <v>0.36302398617113202</v>
      </c>
      <c r="T1106" s="17">
        <v>0.264934847888881</v>
      </c>
      <c r="U1106" s="17">
        <v>0.20730349300678899</v>
      </c>
      <c r="V1106" s="17">
        <v>0.30167925305895799</v>
      </c>
      <c r="W1106" s="17">
        <v>0.26812101465723998</v>
      </c>
      <c r="X1106" s="17">
        <v>0.214355749758423</v>
      </c>
      <c r="Y1106" s="17">
        <v>0.22112728263159201</v>
      </c>
      <c r="Z1106" s="17">
        <v>0.129737244683822</v>
      </c>
      <c r="AA1106" s="17">
        <v>0.23279970981558001</v>
      </c>
      <c r="AB1106" s="17">
        <v>0.340217507359104</v>
      </c>
      <c r="AC1106" s="17"/>
      <c r="AD1106" s="17">
        <v>0.22032346339543199</v>
      </c>
      <c r="AE1106" s="17">
        <v>0.32764893435451797</v>
      </c>
      <c r="AF1106" s="17">
        <v>0.199878055611037</v>
      </c>
      <c r="AG1106" s="17">
        <v>0.19355549694515001</v>
      </c>
      <c r="AH1106" s="17"/>
      <c r="AI1106" s="17">
        <v>0.23155376416555801</v>
      </c>
      <c r="AJ1106" s="17">
        <v>0.35170152794642501</v>
      </c>
      <c r="AK1106" s="17">
        <v>0.18896301604410101</v>
      </c>
      <c r="AL1106" s="17"/>
      <c r="AM1106" s="17">
        <v>0.41144303056578002</v>
      </c>
      <c r="AN1106" s="17">
        <v>0.214205190614422</v>
      </c>
      <c r="AO1106" s="17">
        <v>0.25849904304196802</v>
      </c>
      <c r="AP1106" s="17"/>
      <c r="AQ1106" s="17">
        <v>0.19422515801260501</v>
      </c>
      <c r="AR1106" s="17">
        <v>0.25658097248063599</v>
      </c>
      <c r="AS1106" s="17">
        <v>0.311437581707114</v>
      </c>
      <c r="AT1106" s="17">
        <v>0.39323298513251698</v>
      </c>
      <c r="AU1106" s="17">
        <v>0.31869145242881702</v>
      </c>
    </row>
    <row r="1107" spans="2:47" x14ac:dyDescent="0.3">
      <c r="B1107" t="s">
        <v>420</v>
      </c>
      <c r="C1107" s="17">
        <v>0.24728128702509999</v>
      </c>
      <c r="D1107" s="17">
        <v>0.21143167598363999</v>
      </c>
      <c r="E1107" s="17">
        <v>0.28258087947792199</v>
      </c>
      <c r="F1107" s="17"/>
      <c r="G1107" s="17">
        <v>0.338900785077004</v>
      </c>
      <c r="H1107" s="17">
        <v>0.35781700286891999</v>
      </c>
      <c r="I1107" s="17">
        <v>0.233223977819493</v>
      </c>
      <c r="J1107" s="17">
        <v>0.236700765104881</v>
      </c>
      <c r="K1107" s="17">
        <v>0.203445306499768</v>
      </c>
      <c r="L1107" s="17">
        <v>0.147327105767278</v>
      </c>
      <c r="M1107" s="17"/>
      <c r="N1107" s="17">
        <v>0.31635898956026498</v>
      </c>
      <c r="O1107" s="17">
        <v>0.27454384012203298</v>
      </c>
      <c r="P1107" s="17">
        <v>0.20063556075866201</v>
      </c>
      <c r="Q1107" s="17">
        <v>0.18189740077111599</v>
      </c>
      <c r="R1107" s="17"/>
      <c r="S1107" s="17">
        <v>0.32721850641769301</v>
      </c>
      <c r="T1107" s="17">
        <v>0.25281480651427701</v>
      </c>
      <c r="U1107" s="17">
        <v>0.16219639632437299</v>
      </c>
      <c r="V1107" s="17">
        <v>0.233153674254578</v>
      </c>
      <c r="W1107" s="17">
        <v>0.32829893282049499</v>
      </c>
      <c r="X1107" s="17">
        <v>0.211488590464153</v>
      </c>
      <c r="Y1107" s="17">
        <v>0.24271726708629601</v>
      </c>
      <c r="Z1107" s="17">
        <v>0.22336191942962999</v>
      </c>
      <c r="AA1107" s="17">
        <v>0.21845411655965899</v>
      </c>
      <c r="AB1107" s="17">
        <v>0.211160942427466</v>
      </c>
      <c r="AC1107" s="17"/>
      <c r="AD1107" s="17">
        <v>0.16011207746557601</v>
      </c>
      <c r="AE1107" s="17">
        <v>0.303001257180187</v>
      </c>
      <c r="AF1107" s="17">
        <v>0.21339619135014701</v>
      </c>
      <c r="AG1107" s="17">
        <v>0.270850667836947</v>
      </c>
      <c r="AH1107" s="17"/>
      <c r="AI1107" s="17">
        <v>0.187165386974048</v>
      </c>
      <c r="AJ1107" s="17">
        <v>0.341725892311455</v>
      </c>
      <c r="AK1107" s="17">
        <v>0.19169282150641101</v>
      </c>
      <c r="AL1107" s="17"/>
      <c r="AM1107" s="17">
        <v>0.36999422596875903</v>
      </c>
      <c r="AN1107" s="17">
        <v>0.208201055827653</v>
      </c>
      <c r="AO1107" s="17">
        <v>0.227143670815254</v>
      </c>
      <c r="AP1107" s="17"/>
      <c r="AQ1107" s="17">
        <v>0.17604778314759401</v>
      </c>
      <c r="AR1107" s="17">
        <v>0.241169438902885</v>
      </c>
      <c r="AS1107" s="17">
        <v>0.30289308102321599</v>
      </c>
      <c r="AT1107" s="17">
        <v>0.29739604304981798</v>
      </c>
      <c r="AU1107" s="17">
        <v>0.59238359191037804</v>
      </c>
    </row>
    <row r="1108" spans="2:47" x14ac:dyDescent="0.3">
      <c r="B1108" t="s">
        <v>421</v>
      </c>
      <c r="C1108" s="17">
        <v>0.24071728469322701</v>
      </c>
      <c r="D1108" s="17">
        <v>0.248320091482126</v>
      </c>
      <c r="E1108" s="17">
        <v>0.23382504831158099</v>
      </c>
      <c r="F1108" s="17"/>
      <c r="G1108" s="17">
        <v>0.259632557703186</v>
      </c>
      <c r="H1108" s="17">
        <v>0.24265588905667301</v>
      </c>
      <c r="I1108" s="17">
        <v>0.26378271595709102</v>
      </c>
      <c r="J1108" s="17">
        <v>0.28268728906287599</v>
      </c>
      <c r="K1108" s="17">
        <v>0.20734418712175101</v>
      </c>
      <c r="L1108" s="17">
        <v>0.196519950057119</v>
      </c>
      <c r="M1108" s="17"/>
      <c r="N1108" s="17">
        <v>0.29567850346998398</v>
      </c>
      <c r="O1108" s="17">
        <v>0.234180910708498</v>
      </c>
      <c r="P1108" s="17">
        <v>0.19176363624138801</v>
      </c>
      <c r="Q1108" s="17">
        <v>0.22759919165039399</v>
      </c>
      <c r="R1108" s="17"/>
      <c r="S1108" s="17">
        <v>0.23471507169984099</v>
      </c>
      <c r="T1108" s="17">
        <v>0.28963346081498997</v>
      </c>
      <c r="U1108" s="17">
        <v>0.24010014853504599</v>
      </c>
      <c r="V1108" s="17">
        <v>0.21129779909253499</v>
      </c>
      <c r="W1108" s="17">
        <v>0.27864757417439301</v>
      </c>
      <c r="X1108" s="17">
        <v>0.23591352111107899</v>
      </c>
      <c r="Y1108" s="17">
        <v>0.22992916724638701</v>
      </c>
      <c r="Z1108" s="17">
        <v>0.24710467793044899</v>
      </c>
      <c r="AA1108" s="17">
        <v>0.22554863113683099</v>
      </c>
      <c r="AB1108" s="17">
        <v>0.18575528741408001</v>
      </c>
      <c r="AC1108" s="17"/>
      <c r="AD1108" s="17">
        <v>0.21643679981948999</v>
      </c>
      <c r="AE1108" s="17">
        <v>0.27988237079614398</v>
      </c>
      <c r="AF1108" s="17">
        <v>0.20803243757971801</v>
      </c>
      <c r="AG1108" s="17">
        <v>0.215802870826348</v>
      </c>
      <c r="AH1108" s="17"/>
      <c r="AI1108" s="17">
        <v>0.228969615969879</v>
      </c>
      <c r="AJ1108" s="17">
        <v>0.27059005268199798</v>
      </c>
      <c r="AK1108" s="17">
        <v>0.20287566231404899</v>
      </c>
      <c r="AL1108" s="17"/>
      <c r="AM1108" s="17">
        <v>0.309573344566273</v>
      </c>
      <c r="AN1108" s="17">
        <v>0.21155630817648699</v>
      </c>
      <c r="AO1108" s="17">
        <v>0.22846858194599601</v>
      </c>
      <c r="AP1108" s="17"/>
      <c r="AQ1108" s="17">
        <v>0.23645375821897699</v>
      </c>
      <c r="AR1108" s="17">
        <v>0.21997253786856599</v>
      </c>
      <c r="AS1108" s="17">
        <v>0.30693359642126999</v>
      </c>
      <c r="AT1108" s="17">
        <v>0.23248486192984699</v>
      </c>
      <c r="AU1108" s="17">
        <v>0.17882698497451499</v>
      </c>
    </row>
    <row r="1109" spans="2:47" x14ac:dyDescent="0.3">
      <c r="B1109" t="s">
        <v>422</v>
      </c>
      <c r="C1109" s="17">
        <v>0.10136411335689</v>
      </c>
      <c r="D1109" s="17">
        <v>9.6692002727448101E-2</v>
      </c>
      <c r="E1109" s="17">
        <v>0.10610461070087999</v>
      </c>
      <c r="F1109" s="17"/>
      <c r="G1109" s="17">
        <v>6.7937403858086198E-3</v>
      </c>
      <c r="H1109" s="17">
        <v>3.9075991653798603E-2</v>
      </c>
      <c r="I1109" s="17">
        <v>7.3026701859840601E-2</v>
      </c>
      <c r="J1109" s="17">
        <v>9.8094860294134098E-2</v>
      </c>
      <c r="K1109" s="17">
        <v>0.16564131659219</v>
      </c>
      <c r="L1109" s="17">
        <v>0.196096172066414</v>
      </c>
      <c r="M1109" s="17"/>
      <c r="N1109" s="17">
        <v>6.10273604847563E-2</v>
      </c>
      <c r="O1109" s="17">
        <v>7.3706382608941398E-2</v>
      </c>
      <c r="P1109" s="17">
        <v>0.12954141440094599</v>
      </c>
      <c r="Q1109" s="17">
        <v>0.146944753830453</v>
      </c>
      <c r="R1109" s="17"/>
      <c r="S1109" s="17">
        <v>5.5069445845966299E-2</v>
      </c>
      <c r="T1109" s="17">
        <v>0.123862440940505</v>
      </c>
      <c r="U1109" s="17">
        <v>0.116204941377709</v>
      </c>
      <c r="V1109" s="17">
        <v>0.14295345076518201</v>
      </c>
      <c r="W1109" s="17">
        <v>6.6179756200952303E-2</v>
      </c>
      <c r="X1109" s="17">
        <v>8.4823671220755806E-2</v>
      </c>
      <c r="Y1109" s="17">
        <v>0.18132777826583499</v>
      </c>
      <c r="Z1109" s="17">
        <v>5.7820163665695E-2</v>
      </c>
      <c r="AA1109" s="17">
        <v>7.7125929009828703E-2</v>
      </c>
      <c r="AB1109" s="17">
        <v>0.114233224555015</v>
      </c>
      <c r="AC1109" s="17"/>
      <c r="AD1109" s="17">
        <v>0.16705786497606601</v>
      </c>
      <c r="AE1109" s="17">
        <v>5.8984199806003397E-2</v>
      </c>
      <c r="AF1109" s="17">
        <v>0.20773741003443699</v>
      </c>
      <c r="AG1109" s="17">
        <v>6.3562450449854105E-2</v>
      </c>
      <c r="AH1109" s="17"/>
      <c r="AI1109" s="17">
        <v>0.14075220744511699</v>
      </c>
      <c r="AJ1109" s="17">
        <v>4.5560359929527103E-2</v>
      </c>
      <c r="AK1109" s="17">
        <v>0.199740736249472</v>
      </c>
      <c r="AL1109" s="17"/>
      <c r="AM1109" s="17">
        <v>4.3575514371970298E-2</v>
      </c>
      <c r="AN1109" s="17">
        <v>9.9176969859082406E-2</v>
      </c>
      <c r="AO1109" s="17">
        <v>0.13849155004229999</v>
      </c>
      <c r="AP1109" s="17"/>
      <c r="AQ1109" s="17">
        <v>0.134648433978143</v>
      </c>
      <c r="AR1109" s="17">
        <v>8.7718604803078401E-2</v>
      </c>
      <c r="AS1109" s="17">
        <v>7.7955729722150702E-2</v>
      </c>
      <c r="AT1109" s="17">
        <v>3.7093209697770302E-2</v>
      </c>
      <c r="AU1109" s="17">
        <v>0</v>
      </c>
    </row>
    <row r="1110" spans="2:47" x14ac:dyDescent="0.3">
      <c r="B1110" t="s">
        <v>94</v>
      </c>
      <c r="C1110" s="17">
        <v>6.4048703419507594E-2</v>
      </c>
      <c r="D1110" s="17">
        <v>4.7034988545165198E-2</v>
      </c>
      <c r="E1110" s="17">
        <v>8.0693389248634395E-2</v>
      </c>
      <c r="F1110" s="17"/>
      <c r="G1110" s="17">
        <v>6.19805587191882E-2</v>
      </c>
      <c r="H1110" s="17">
        <v>3.0501238214449101E-2</v>
      </c>
      <c r="I1110" s="17">
        <v>7.1116134356163901E-2</v>
      </c>
      <c r="J1110" s="17">
        <v>7.1061989374889098E-2</v>
      </c>
      <c r="K1110" s="17">
        <v>9.3898635486651796E-2</v>
      </c>
      <c r="L1110" s="17">
        <v>6.09960932434961E-2</v>
      </c>
      <c r="M1110" s="17"/>
      <c r="N1110" s="17">
        <v>3.2404750112512898E-2</v>
      </c>
      <c r="O1110" s="17">
        <v>5.7710166935076503E-2</v>
      </c>
      <c r="P1110" s="17">
        <v>8.5538711230535094E-2</v>
      </c>
      <c r="Q1110" s="17">
        <v>8.7186018129555995E-2</v>
      </c>
      <c r="R1110" s="17"/>
      <c r="S1110" s="17">
        <v>4.3614960423525903E-2</v>
      </c>
      <c r="T1110" s="17">
        <v>4.45313278867338E-2</v>
      </c>
      <c r="U1110" s="17">
        <v>9.6133011986512806E-2</v>
      </c>
      <c r="V1110" s="17">
        <v>2.8040278985029601E-2</v>
      </c>
      <c r="W1110" s="17">
        <v>9.0970266342562597E-2</v>
      </c>
      <c r="X1110" s="17">
        <v>8.2488594302886506E-2</v>
      </c>
      <c r="Y1110" s="17">
        <v>6.6693723009144307E-2</v>
      </c>
      <c r="Z1110" s="17">
        <v>7.8624236283582505E-2</v>
      </c>
      <c r="AA1110" s="17">
        <v>6.8327577427908695E-2</v>
      </c>
      <c r="AB1110" s="17">
        <v>8.9416270678630894E-2</v>
      </c>
      <c r="AC1110" s="17"/>
      <c r="AD1110" s="17">
        <v>5.3425027109214603E-2</v>
      </c>
      <c r="AE1110" s="17">
        <v>3.5283072940694403E-2</v>
      </c>
      <c r="AF1110" s="17">
        <v>3.3989529570755302E-2</v>
      </c>
      <c r="AG1110" s="17">
        <v>0.169734304191344</v>
      </c>
      <c r="AH1110" s="17"/>
      <c r="AI1110" s="17">
        <v>5.4886357474361602E-2</v>
      </c>
      <c r="AJ1110" s="17">
        <v>3.2237115551173201E-2</v>
      </c>
      <c r="AK1110" s="17">
        <v>2.5647837181474099E-2</v>
      </c>
      <c r="AL1110" s="17"/>
      <c r="AM1110" s="17">
        <v>3.8147362727275702E-2</v>
      </c>
      <c r="AN1110" s="17">
        <v>5.89433262296351E-2</v>
      </c>
      <c r="AO1110" s="17">
        <v>3.3314935162555001E-2</v>
      </c>
      <c r="AP1110" s="17"/>
      <c r="AQ1110" s="17">
        <v>7.5362876233649095E-2</v>
      </c>
      <c r="AR1110" s="17">
        <v>7.1088327866319495E-2</v>
      </c>
      <c r="AS1110" s="17">
        <v>3.3253360243416498E-2</v>
      </c>
      <c r="AT1110" s="17">
        <v>6.1183162361646497E-2</v>
      </c>
      <c r="AU1110" s="17">
        <v>0</v>
      </c>
    </row>
    <row r="1111" spans="2:47" x14ac:dyDescent="0.3">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row>
    <row r="1112" spans="2:47" x14ac:dyDescent="0.3">
      <c r="B1112" s="6" t="s">
        <v>434</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row>
    <row r="1113" spans="2:47" x14ac:dyDescent="0.3">
      <c r="B1113" s="24" t="s">
        <v>79</v>
      </c>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c r="AD1113" s="17"/>
      <c r="AE1113" s="17"/>
      <c r="AF1113" s="17"/>
      <c r="AG1113" s="17"/>
      <c r="AH1113" s="17"/>
      <c r="AI1113" s="17"/>
      <c r="AJ1113" s="17"/>
      <c r="AK1113" s="17"/>
      <c r="AL1113" s="17"/>
      <c r="AM1113" s="17"/>
      <c r="AN1113" s="17"/>
      <c r="AO1113" s="17"/>
      <c r="AP1113" s="17"/>
      <c r="AQ1113" s="17"/>
      <c r="AR1113" s="17"/>
      <c r="AS1113" s="17"/>
      <c r="AT1113" s="17"/>
      <c r="AU1113" s="17"/>
    </row>
    <row r="1114" spans="2:47" x14ac:dyDescent="0.3">
      <c r="B1114" t="s">
        <v>424</v>
      </c>
      <c r="C1114" s="17">
        <v>0.46564181498913498</v>
      </c>
      <c r="D1114" s="17">
        <v>0.45656868093965602</v>
      </c>
      <c r="E1114" s="17">
        <v>0.47336637272726501</v>
      </c>
      <c r="F1114" s="17"/>
      <c r="G1114" s="17">
        <v>0.37729879034369501</v>
      </c>
      <c r="H1114" s="17">
        <v>0.36566530066615299</v>
      </c>
      <c r="I1114" s="17">
        <v>0.403059103250276</v>
      </c>
      <c r="J1114" s="17">
        <v>0.42651285054916999</v>
      </c>
      <c r="K1114" s="17">
        <v>0.57656018013872801</v>
      </c>
      <c r="L1114" s="17">
        <v>0.61201206809261899</v>
      </c>
      <c r="M1114" s="17"/>
      <c r="N1114" s="17">
        <v>0.43635480976750401</v>
      </c>
      <c r="O1114" s="17">
        <v>0.46219167363255298</v>
      </c>
      <c r="P1114" s="17">
        <v>0.47238095177152101</v>
      </c>
      <c r="Q1114" s="17">
        <v>0.49211983510068602</v>
      </c>
      <c r="R1114" s="17"/>
      <c r="S1114" s="17">
        <v>0.40963767602087497</v>
      </c>
      <c r="T1114" s="17">
        <v>0.54512196506087396</v>
      </c>
      <c r="U1114" s="17">
        <v>0.46832357869091301</v>
      </c>
      <c r="V1114" s="17">
        <v>0.483754528469023</v>
      </c>
      <c r="W1114" s="17">
        <v>0.52732155537927194</v>
      </c>
      <c r="X1114" s="17">
        <v>0.421958029243377</v>
      </c>
      <c r="Y1114" s="17">
        <v>0.436169808319748</v>
      </c>
      <c r="Z1114" s="17">
        <v>0.41386181567263403</v>
      </c>
      <c r="AA1114" s="17">
        <v>0.45318727535611297</v>
      </c>
      <c r="AB1114" s="17">
        <v>0.488176549396239</v>
      </c>
      <c r="AC1114" s="17"/>
      <c r="AD1114" s="17">
        <v>0.54775701732288595</v>
      </c>
      <c r="AE1114" s="17">
        <v>0.44452844450593898</v>
      </c>
      <c r="AF1114" s="17">
        <v>0.50720366980323905</v>
      </c>
      <c r="AG1114" s="17">
        <v>0.40192868775479701</v>
      </c>
      <c r="AH1114" s="17"/>
      <c r="AI1114" s="17">
        <v>0.52212336297411699</v>
      </c>
      <c r="AJ1114" s="17">
        <v>0.46170499311077901</v>
      </c>
      <c r="AK1114" s="17">
        <v>0.52799329530903005</v>
      </c>
      <c r="AL1114" s="17"/>
      <c r="AM1114" s="17">
        <v>0.50640243320154799</v>
      </c>
      <c r="AN1114" s="17">
        <v>0.40988495664191399</v>
      </c>
      <c r="AO1114" s="17">
        <v>0.52918005430317205</v>
      </c>
      <c r="AP1114" s="17"/>
      <c r="AQ1114" s="17">
        <v>0.484669501772588</v>
      </c>
      <c r="AR1114" s="17">
        <v>0.51786649948735297</v>
      </c>
      <c r="AS1114" s="17">
        <v>0.45028607374693103</v>
      </c>
      <c r="AT1114" s="17">
        <v>0.37207942092072199</v>
      </c>
      <c r="AU1114" s="17">
        <v>0.38865135274856999</v>
      </c>
    </row>
    <row r="1115" spans="2:47" x14ac:dyDescent="0.3">
      <c r="B1115" t="s">
        <v>425</v>
      </c>
      <c r="C1115" s="17">
        <v>0.39912270367473401</v>
      </c>
      <c r="D1115" s="17">
        <v>0.38358891845417797</v>
      </c>
      <c r="E1115" s="17">
        <v>0.41298374262998899</v>
      </c>
      <c r="F1115" s="17"/>
      <c r="G1115" s="17">
        <v>0.44840596829760399</v>
      </c>
      <c r="H1115" s="17">
        <v>0.39320839838489902</v>
      </c>
      <c r="I1115" s="17">
        <v>0.38891743614369001</v>
      </c>
      <c r="J1115" s="17">
        <v>0.34086611778428599</v>
      </c>
      <c r="K1115" s="17">
        <v>0.34304851645896201</v>
      </c>
      <c r="L1115" s="17">
        <v>0.46459252870416001</v>
      </c>
      <c r="M1115" s="17"/>
      <c r="N1115" s="17">
        <v>0.40287822704673498</v>
      </c>
      <c r="O1115" s="17">
        <v>0.39765302209187697</v>
      </c>
      <c r="P1115" s="17">
        <v>0.43186621550998</v>
      </c>
      <c r="Q1115" s="17">
        <v>0.36353110919921899</v>
      </c>
      <c r="R1115" s="17"/>
      <c r="S1115" s="17">
        <v>0.45748612055031701</v>
      </c>
      <c r="T1115" s="17">
        <v>0.414729020218436</v>
      </c>
      <c r="U1115" s="17">
        <v>0.44279394592548599</v>
      </c>
      <c r="V1115" s="17">
        <v>0.43230833385561201</v>
      </c>
      <c r="W1115" s="17">
        <v>0.37118940059551397</v>
      </c>
      <c r="X1115" s="17">
        <v>0.37813068264018201</v>
      </c>
      <c r="Y1115" s="17">
        <v>0.26574226648738603</v>
      </c>
      <c r="Z1115" s="17">
        <v>0.38869837779862898</v>
      </c>
      <c r="AA1115" s="17">
        <v>0.32683601286059299</v>
      </c>
      <c r="AB1115" s="17">
        <v>0.523194189776788</v>
      </c>
      <c r="AC1115" s="17"/>
      <c r="AD1115" s="17">
        <v>0.46747631205478102</v>
      </c>
      <c r="AE1115" s="17">
        <v>0.39853013215171301</v>
      </c>
      <c r="AF1115" s="17">
        <v>0.47188049164931001</v>
      </c>
      <c r="AG1115" s="17">
        <v>0.31132092040297399</v>
      </c>
      <c r="AH1115" s="17"/>
      <c r="AI1115" s="17">
        <v>0.39512774546016599</v>
      </c>
      <c r="AJ1115" s="17">
        <v>0.41397221828810798</v>
      </c>
      <c r="AK1115" s="17">
        <v>0.49610362811386799</v>
      </c>
      <c r="AL1115" s="17"/>
      <c r="AM1115" s="17">
        <v>0.39772618234468499</v>
      </c>
      <c r="AN1115" s="17">
        <v>0.40096103985808201</v>
      </c>
      <c r="AO1115" s="17">
        <v>0.41473924684964297</v>
      </c>
      <c r="AP1115" s="17"/>
      <c r="AQ1115" s="17">
        <v>0.37130554179551101</v>
      </c>
      <c r="AR1115" s="17">
        <v>0.38026372067548297</v>
      </c>
      <c r="AS1115" s="17">
        <v>0.45574458896046299</v>
      </c>
      <c r="AT1115" s="17">
        <v>0.36315835713205402</v>
      </c>
      <c r="AU1115" s="17">
        <v>0.35224043040984598</v>
      </c>
    </row>
    <row r="1116" spans="2:47" x14ac:dyDescent="0.3">
      <c r="B1116" t="s">
        <v>426</v>
      </c>
      <c r="C1116" s="17">
        <v>0.37641386124840698</v>
      </c>
      <c r="D1116" s="17">
        <v>0.35675272707379202</v>
      </c>
      <c r="E1116" s="17">
        <v>0.39626118732244198</v>
      </c>
      <c r="F1116" s="17"/>
      <c r="G1116" s="17">
        <v>0.28931069921618302</v>
      </c>
      <c r="H1116" s="17">
        <v>0.321798275013152</v>
      </c>
      <c r="I1116" s="17">
        <v>0.289234894370686</v>
      </c>
      <c r="J1116" s="17">
        <v>0.32389341758388701</v>
      </c>
      <c r="K1116" s="17">
        <v>0.47886042518917499</v>
      </c>
      <c r="L1116" s="17">
        <v>0.52181701744099296</v>
      </c>
      <c r="M1116" s="17"/>
      <c r="N1116" s="17">
        <v>0.32118237071248801</v>
      </c>
      <c r="O1116" s="17">
        <v>0.34719173689365601</v>
      </c>
      <c r="P1116" s="17">
        <v>0.416423279918127</v>
      </c>
      <c r="Q1116" s="17">
        <v>0.42267403072723803</v>
      </c>
      <c r="R1116" s="17"/>
      <c r="S1116" s="17">
        <v>0.31766180269378602</v>
      </c>
      <c r="T1116" s="17">
        <v>0.432111473563627</v>
      </c>
      <c r="U1116" s="17">
        <v>0.37057341020714601</v>
      </c>
      <c r="V1116" s="17">
        <v>0.35721394228228498</v>
      </c>
      <c r="W1116" s="17">
        <v>0.43958094372664602</v>
      </c>
      <c r="X1116" s="17">
        <v>0.37140114391094697</v>
      </c>
      <c r="Y1116" s="17">
        <v>0.31459011639208401</v>
      </c>
      <c r="Z1116" s="17">
        <v>0.383907777600696</v>
      </c>
      <c r="AA1116" s="17">
        <v>0.36172671203877399</v>
      </c>
      <c r="AB1116" s="17">
        <v>0.48628300804508101</v>
      </c>
      <c r="AC1116" s="17"/>
      <c r="AD1116" s="17">
        <v>0.46483539984804301</v>
      </c>
      <c r="AE1116" s="17">
        <v>0.344180501225123</v>
      </c>
      <c r="AF1116" s="17">
        <v>0.47962618286404102</v>
      </c>
      <c r="AG1116" s="17">
        <v>0.31405284444550302</v>
      </c>
      <c r="AH1116" s="17"/>
      <c r="AI1116" s="17">
        <v>0.40944667560429998</v>
      </c>
      <c r="AJ1116" s="17">
        <v>0.33706430056715703</v>
      </c>
      <c r="AK1116" s="17">
        <v>0.50001614189265098</v>
      </c>
      <c r="AL1116" s="17"/>
      <c r="AM1116" s="17">
        <v>0.352572992023784</v>
      </c>
      <c r="AN1116" s="17">
        <v>0.35651995350697602</v>
      </c>
      <c r="AO1116" s="17">
        <v>0.42499722476281498</v>
      </c>
      <c r="AP1116" s="17"/>
      <c r="AQ1116" s="17">
        <v>0.42050839281018298</v>
      </c>
      <c r="AR1116" s="17">
        <v>0.38682918076175099</v>
      </c>
      <c r="AS1116" s="17">
        <v>0.37754814066352799</v>
      </c>
      <c r="AT1116" s="17">
        <v>0.24070179540077899</v>
      </c>
      <c r="AU1116" s="17">
        <v>0.328160060074145</v>
      </c>
    </row>
    <row r="1117" spans="2:47" x14ac:dyDescent="0.3">
      <c r="B1117" t="s">
        <v>427</v>
      </c>
      <c r="C1117" s="17">
        <v>0.34859923998548897</v>
      </c>
      <c r="D1117" s="17">
        <v>0.37046991536386598</v>
      </c>
      <c r="E1117" s="17">
        <v>0.32807598674557897</v>
      </c>
      <c r="F1117" s="17"/>
      <c r="G1117" s="17">
        <v>0.32811431594326101</v>
      </c>
      <c r="H1117" s="17">
        <v>0.27652237814294101</v>
      </c>
      <c r="I1117" s="17">
        <v>0.32077242135079298</v>
      </c>
      <c r="J1117" s="17">
        <v>0.33593329648180098</v>
      </c>
      <c r="K1117" s="17">
        <v>0.36101295993517901</v>
      </c>
      <c r="L1117" s="17">
        <v>0.44455246782548602</v>
      </c>
      <c r="M1117" s="17"/>
      <c r="N1117" s="17">
        <v>0.32045612222472902</v>
      </c>
      <c r="O1117" s="17">
        <v>0.37357302843150803</v>
      </c>
      <c r="P1117" s="17">
        <v>0.32885862982421399</v>
      </c>
      <c r="Q1117" s="17">
        <v>0.36123336561099201</v>
      </c>
      <c r="R1117" s="17"/>
      <c r="S1117" s="17">
        <v>0.31958849588221</v>
      </c>
      <c r="T1117" s="17">
        <v>0.37894160006120597</v>
      </c>
      <c r="U1117" s="17">
        <v>0.30228071224570302</v>
      </c>
      <c r="V1117" s="17">
        <v>0.33769729343615301</v>
      </c>
      <c r="W1117" s="17">
        <v>0.341116181782957</v>
      </c>
      <c r="X1117" s="17">
        <v>0.37225574820299701</v>
      </c>
      <c r="Y1117" s="17">
        <v>0.37982704935905498</v>
      </c>
      <c r="Z1117" s="17">
        <v>0.31663689134552903</v>
      </c>
      <c r="AA1117" s="17">
        <v>0.35714246774685499</v>
      </c>
      <c r="AB1117" s="17">
        <v>0.36975048249353498</v>
      </c>
      <c r="AC1117" s="17"/>
      <c r="AD1117" s="17">
        <v>0.39097393935736102</v>
      </c>
      <c r="AE1117" s="17">
        <v>0.31697477192816798</v>
      </c>
      <c r="AF1117" s="17">
        <v>0.46355548437226501</v>
      </c>
      <c r="AG1117" s="17">
        <v>0.296228089242977</v>
      </c>
      <c r="AH1117" s="17"/>
      <c r="AI1117" s="17">
        <v>0.37839875704477099</v>
      </c>
      <c r="AJ1117" s="17">
        <v>0.29812781715756498</v>
      </c>
      <c r="AK1117" s="17">
        <v>0.44956664593378298</v>
      </c>
      <c r="AL1117" s="17"/>
      <c r="AM1117" s="17">
        <v>0.25279810570043898</v>
      </c>
      <c r="AN1117" s="17">
        <v>0.36316849300305298</v>
      </c>
      <c r="AO1117" s="17">
        <v>0.39845176323645598</v>
      </c>
      <c r="AP1117" s="17"/>
      <c r="AQ1117" s="17">
        <v>0.38819689535956298</v>
      </c>
      <c r="AR1117" s="17">
        <v>0.39852326794621601</v>
      </c>
      <c r="AS1117" s="17">
        <v>0.36045810649190102</v>
      </c>
      <c r="AT1117" s="17">
        <v>0.19820248786873401</v>
      </c>
      <c r="AU1117" s="17">
        <v>0.10348226818641</v>
      </c>
    </row>
    <row r="1118" spans="2:47" x14ac:dyDescent="0.3">
      <c r="B1118" t="s">
        <v>428</v>
      </c>
      <c r="C1118" s="17">
        <v>0.34017218444756397</v>
      </c>
      <c r="D1118" s="17">
        <v>0.34416860286499801</v>
      </c>
      <c r="E1118" s="17">
        <v>0.33698209879080199</v>
      </c>
      <c r="F1118" s="17"/>
      <c r="G1118" s="17">
        <v>0.26605093293082299</v>
      </c>
      <c r="H1118" s="17">
        <v>0.30475525772585998</v>
      </c>
      <c r="I1118" s="17">
        <v>0.28391546880686502</v>
      </c>
      <c r="J1118" s="17">
        <v>0.39482976026766597</v>
      </c>
      <c r="K1118" s="17">
        <v>0.37992965720301097</v>
      </c>
      <c r="L1118" s="17">
        <v>0.39190930831946003</v>
      </c>
      <c r="M1118" s="17"/>
      <c r="N1118" s="17">
        <v>0.29245156394458299</v>
      </c>
      <c r="O1118" s="17">
        <v>0.32309657864541802</v>
      </c>
      <c r="P1118" s="17">
        <v>0.38904102916528799</v>
      </c>
      <c r="Q1118" s="17">
        <v>0.357167106537853</v>
      </c>
      <c r="R1118" s="17"/>
      <c r="S1118" s="17">
        <v>0.35163437166668399</v>
      </c>
      <c r="T1118" s="17">
        <v>0.33013117626133598</v>
      </c>
      <c r="U1118" s="17">
        <v>0.35706006494773901</v>
      </c>
      <c r="V1118" s="17">
        <v>0.34355770289524801</v>
      </c>
      <c r="W1118" s="17">
        <v>0.42003036275069899</v>
      </c>
      <c r="X1118" s="17">
        <v>0.28377037602118799</v>
      </c>
      <c r="Y1118" s="17">
        <v>0.34612192538723602</v>
      </c>
      <c r="Z1118" s="17">
        <v>0.40576937097321703</v>
      </c>
      <c r="AA1118" s="17">
        <v>0.27214909324387598</v>
      </c>
      <c r="AB1118" s="17">
        <v>0.37857795725279902</v>
      </c>
      <c r="AC1118" s="17"/>
      <c r="AD1118" s="17">
        <v>0.382803713117364</v>
      </c>
      <c r="AE1118" s="17">
        <v>0.31155700074843901</v>
      </c>
      <c r="AF1118" s="17">
        <v>0.38213719092319298</v>
      </c>
      <c r="AG1118" s="17">
        <v>0.32005245317180198</v>
      </c>
      <c r="AH1118" s="17"/>
      <c r="AI1118" s="17">
        <v>0.405586631193041</v>
      </c>
      <c r="AJ1118" s="17">
        <v>0.29012998941764001</v>
      </c>
      <c r="AK1118" s="17">
        <v>0.37879774219833401</v>
      </c>
      <c r="AL1118" s="17"/>
      <c r="AM1118" s="17">
        <v>0.33781313195386198</v>
      </c>
      <c r="AN1118" s="17">
        <v>0.355804951161523</v>
      </c>
      <c r="AO1118" s="17">
        <v>0.31790299936105698</v>
      </c>
      <c r="AP1118" s="17"/>
      <c r="AQ1118" s="17">
        <v>0.34627968661175801</v>
      </c>
      <c r="AR1118" s="17">
        <v>0.35539773392145901</v>
      </c>
      <c r="AS1118" s="17">
        <v>0.31857905262541097</v>
      </c>
      <c r="AT1118" s="17">
        <v>0.28647978426540699</v>
      </c>
      <c r="AU1118" s="17">
        <v>0.331633122824122</v>
      </c>
    </row>
    <row r="1119" spans="2:47" x14ac:dyDescent="0.3">
      <c r="B1119" t="s">
        <v>429</v>
      </c>
      <c r="C1119" s="17">
        <v>0.33391654455630798</v>
      </c>
      <c r="D1119" s="17">
        <v>0.35469366333228403</v>
      </c>
      <c r="E1119" s="17">
        <v>0.312399096102845</v>
      </c>
      <c r="F1119" s="17"/>
      <c r="G1119" s="17">
        <v>0.2167438126447</v>
      </c>
      <c r="H1119" s="17">
        <v>0.33223609157198303</v>
      </c>
      <c r="I1119" s="17">
        <v>0.29467664035047503</v>
      </c>
      <c r="J1119" s="17">
        <v>0.32006117043893101</v>
      </c>
      <c r="K1119" s="17">
        <v>0.37652386681693201</v>
      </c>
      <c r="L1119" s="17">
        <v>0.42661076705560202</v>
      </c>
      <c r="M1119" s="17"/>
      <c r="N1119" s="17">
        <v>0.29848217884003603</v>
      </c>
      <c r="O1119" s="17">
        <v>0.321963076717517</v>
      </c>
      <c r="P1119" s="17">
        <v>0.36099258594449402</v>
      </c>
      <c r="Q1119" s="17">
        <v>0.35136784212723199</v>
      </c>
      <c r="R1119" s="17"/>
      <c r="S1119" s="17">
        <v>0.24647268311593201</v>
      </c>
      <c r="T1119" s="17">
        <v>0.35555384976336102</v>
      </c>
      <c r="U1119" s="17">
        <v>0.399543440708783</v>
      </c>
      <c r="V1119" s="17">
        <v>0.32063278632634101</v>
      </c>
      <c r="W1119" s="17">
        <v>0.30664183859626298</v>
      </c>
      <c r="X1119" s="17">
        <v>0.344706378435364</v>
      </c>
      <c r="Y1119" s="17">
        <v>0.38834328019902498</v>
      </c>
      <c r="Z1119" s="17">
        <v>0.34871725475100901</v>
      </c>
      <c r="AA1119" s="17">
        <v>0.27608748227802998</v>
      </c>
      <c r="AB1119" s="17">
        <v>0.49004773262873003</v>
      </c>
      <c r="AC1119" s="17"/>
      <c r="AD1119" s="17">
        <v>0.44398438404407098</v>
      </c>
      <c r="AE1119" s="17">
        <v>0.286912283374677</v>
      </c>
      <c r="AF1119" s="17">
        <v>0.44641105781212698</v>
      </c>
      <c r="AG1119" s="17">
        <v>0.25639287251460702</v>
      </c>
      <c r="AH1119" s="17"/>
      <c r="AI1119" s="17">
        <v>0.41392742353149797</v>
      </c>
      <c r="AJ1119" s="17">
        <v>0.29867829119648898</v>
      </c>
      <c r="AK1119" s="17">
        <v>0.41346399776825499</v>
      </c>
      <c r="AL1119" s="17"/>
      <c r="AM1119" s="17">
        <v>0.246921716451213</v>
      </c>
      <c r="AN1119" s="17">
        <v>0.34616796357857099</v>
      </c>
      <c r="AO1119" s="17">
        <v>0.38830456052781498</v>
      </c>
      <c r="AP1119" s="17"/>
      <c r="AQ1119" s="17">
        <v>0.37044544439507998</v>
      </c>
      <c r="AR1119" s="17">
        <v>0.33065115111327997</v>
      </c>
      <c r="AS1119" s="17">
        <v>0.31483728976983999</v>
      </c>
      <c r="AT1119" s="17">
        <v>0.31736284673696002</v>
      </c>
      <c r="AU1119" s="17">
        <v>0.26956914359879502</v>
      </c>
    </row>
    <row r="1120" spans="2:47" x14ac:dyDescent="0.3">
      <c r="B1120" t="s">
        <v>430</v>
      </c>
      <c r="C1120" s="17">
        <v>0.33084060957198103</v>
      </c>
      <c r="D1120" s="17">
        <v>0.307833494661087</v>
      </c>
      <c r="E1120" s="17">
        <v>0.35384349388111003</v>
      </c>
      <c r="F1120" s="17"/>
      <c r="G1120" s="17">
        <v>0.31626395686668102</v>
      </c>
      <c r="H1120" s="17">
        <v>0.24964312554979001</v>
      </c>
      <c r="I1120" s="17">
        <v>0.32218017729128701</v>
      </c>
      <c r="J1120" s="17">
        <v>0.29059703808206</v>
      </c>
      <c r="K1120" s="17">
        <v>0.39691614106086198</v>
      </c>
      <c r="L1120" s="17">
        <v>0.40105123018551397</v>
      </c>
      <c r="M1120" s="17"/>
      <c r="N1120" s="17">
        <v>0.30915738932902298</v>
      </c>
      <c r="O1120" s="17">
        <v>0.36207634335279598</v>
      </c>
      <c r="P1120" s="17">
        <v>0.326315391221359</v>
      </c>
      <c r="Q1120" s="17">
        <v>0.31627149021780199</v>
      </c>
      <c r="R1120" s="17"/>
      <c r="S1120" s="17">
        <v>0.39621627264605302</v>
      </c>
      <c r="T1120" s="17">
        <v>0.43012895601267298</v>
      </c>
      <c r="U1120" s="17">
        <v>0.270156125543214</v>
      </c>
      <c r="V1120" s="17">
        <v>0.34297794056838699</v>
      </c>
      <c r="W1120" s="17">
        <v>0.35995981291311202</v>
      </c>
      <c r="X1120" s="17">
        <v>0.29524955669977598</v>
      </c>
      <c r="Y1120" s="17">
        <v>0.20690628894972801</v>
      </c>
      <c r="Z1120" s="17">
        <v>0.24016724988514901</v>
      </c>
      <c r="AA1120" s="17">
        <v>0.287876692687217</v>
      </c>
      <c r="AB1120" s="17">
        <v>0.35390830617051799</v>
      </c>
      <c r="AC1120" s="17"/>
      <c r="AD1120" s="17">
        <v>0.37022164178313699</v>
      </c>
      <c r="AE1120" s="17">
        <v>0.313066157389078</v>
      </c>
      <c r="AF1120" s="17">
        <v>0.389002285319685</v>
      </c>
      <c r="AG1120" s="17">
        <v>0.213663740558344</v>
      </c>
      <c r="AH1120" s="17"/>
      <c r="AI1120" s="17">
        <v>0.360303507401873</v>
      </c>
      <c r="AJ1120" s="17">
        <v>0.30785973591779597</v>
      </c>
      <c r="AK1120" s="17">
        <v>0.356036334671682</v>
      </c>
      <c r="AL1120" s="17"/>
      <c r="AM1120" s="17">
        <v>0.38062675095640502</v>
      </c>
      <c r="AN1120" s="17">
        <v>0.30479711195466902</v>
      </c>
      <c r="AO1120" s="17">
        <v>0.35996120565087197</v>
      </c>
      <c r="AP1120" s="17"/>
      <c r="AQ1120" s="17">
        <v>0.30853421683689303</v>
      </c>
      <c r="AR1120" s="17">
        <v>0.36867073495313701</v>
      </c>
      <c r="AS1120" s="17">
        <v>0.36250243493381501</v>
      </c>
      <c r="AT1120" s="17">
        <v>0.342502200832635</v>
      </c>
      <c r="AU1120" s="17">
        <v>0.130487140295757</v>
      </c>
    </row>
    <row r="1121" spans="2:47" x14ac:dyDescent="0.3">
      <c r="B1121" t="s">
        <v>431</v>
      </c>
      <c r="C1121" s="17">
        <v>0.29559013211602603</v>
      </c>
      <c r="D1121" s="17">
        <v>0.31861498670016503</v>
      </c>
      <c r="E1121" s="17">
        <v>0.27383914296798001</v>
      </c>
      <c r="F1121" s="17"/>
      <c r="G1121" s="17">
        <v>0.204441058805372</v>
      </c>
      <c r="H1121" s="17">
        <v>0.30985241344228598</v>
      </c>
      <c r="I1121" s="17">
        <v>0.238921365515642</v>
      </c>
      <c r="J1121" s="17">
        <v>0.30939765833418098</v>
      </c>
      <c r="K1121" s="17">
        <v>0.29108336067472801</v>
      </c>
      <c r="L1121" s="17">
        <v>0.38165577195779599</v>
      </c>
      <c r="M1121" s="17"/>
      <c r="N1121" s="17">
        <v>0.26932578588900102</v>
      </c>
      <c r="O1121" s="17">
        <v>0.27979163210826902</v>
      </c>
      <c r="P1121" s="17">
        <v>0.35627723105262898</v>
      </c>
      <c r="Q1121" s="17">
        <v>0.28066095988898698</v>
      </c>
      <c r="R1121" s="17"/>
      <c r="S1121" s="17">
        <v>0.260668108092311</v>
      </c>
      <c r="T1121" s="17">
        <v>0.32064431438489999</v>
      </c>
      <c r="U1121" s="17">
        <v>0.276935972740602</v>
      </c>
      <c r="V1121" s="17">
        <v>0.394193707501795</v>
      </c>
      <c r="W1121" s="17">
        <v>0.328029716111915</v>
      </c>
      <c r="X1121" s="17">
        <v>0.30549238352833702</v>
      </c>
      <c r="Y1121" s="17">
        <v>0.236655605608454</v>
      </c>
      <c r="Z1121" s="17">
        <v>0.21903647736912499</v>
      </c>
      <c r="AA1121" s="17">
        <v>0.23860557630583401</v>
      </c>
      <c r="AB1121" s="17">
        <v>0.39828381365836901</v>
      </c>
      <c r="AC1121" s="17"/>
      <c r="AD1121" s="17">
        <v>0.34568104328455801</v>
      </c>
      <c r="AE1121" s="17">
        <v>0.288440677205824</v>
      </c>
      <c r="AF1121" s="17">
        <v>0.36786776061958498</v>
      </c>
      <c r="AG1121" s="17">
        <v>0.26122366782895901</v>
      </c>
      <c r="AH1121" s="17"/>
      <c r="AI1121" s="17">
        <v>0.352692156516411</v>
      </c>
      <c r="AJ1121" s="17">
        <v>0.270436308613066</v>
      </c>
      <c r="AK1121" s="17">
        <v>0.36667937289636998</v>
      </c>
      <c r="AL1121" s="17"/>
      <c r="AM1121" s="17">
        <v>0.22450539783309501</v>
      </c>
      <c r="AN1121" s="17">
        <v>0.282861392582201</v>
      </c>
      <c r="AO1121" s="17">
        <v>0.35948930123541301</v>
      </c>
      <c r="AP1121" s="17"/>
      <c r="AQ1121" s="17">
        <v>0.30115906011112098</v>
      </c>
      <c r="AR1121" s="17">
        <v>0.30121880544711499</v>
      </c>
      <c r="AS1121" s="17">
        <v>0.30234315035642401</v>
      </c>
      <c r="AT1121" s="17">
        <v>0.28655706075985599</v>
      </c>
      <c r="AU1121" s="17">
        <v>3.79954935017561E-2</v>
      </c>
    </row>
    <row r="1122" spans="2:47" x14ac:dyDescent="0.3">
      <c r="B1122" t="s">
        <v>432</v>
      </c>
      <c r="C1122" s="17">
        <v>0.157928041321824</v>
      </c>
      <c r="D1122" s="17">
        <v>0.160654712858395</v>
      </c>
      <c r="E1122" s="17">
        <v>0.155601260821737</v>
      </c>
      <c r="F1122" s="17"/>
      <c r="G1122" s="17">
        <v>0.183735299969914</v>
      </c>
      <c r="H1122" s="17">
        <v>0.12741734308022301</v>
      </c>
      <c r="I1122" s="17">
        <v>0.164586922674817</v>
      </c>
      <c r="J1122" s="17">
        <v>0.135689095417696</v>
      </c>
      <c r="K1122" s="17">
        <v>0.145936754454496</v>
      </c>
      <c r="L1122" s="17">
        <v>0.18623921039143701</v>
      </c>
      <c r="M1122" s="17"/>
      <c r="N1122" s="17">
        <v>0.193892992860941</v>
      </c>
      <c r="O1122" s="17">
        <v>0.120936317346771</v>
      </c>
      <c r="P1122" s="17">
        <v>0.19850395327979001</v>
      </c>
      <c r="Q1122" s="17">
        <v>0.121307333577283</v>
      </c>
      <c r="R1122" s="17"/>
      <c r="S1122" s="17">
        <v>0.19748261311885201</v>
      </c>
      <c r="T1122" s="17">
        <v>0.12990687256797701</v>
      </c>
      <c r="U1122" s="17">
        <v>0.18766834824405601</v>
      </c>
      <c r="V1122" s="17">
        <v>0.15918899826643301</v>
      </c>
      <c r="W1122" s="17">
        <v>0.176925924952022</v>
      </c>
      <c r="X1122" s="17">
        <v>0.162143528351787</v>
      </c>
      <c r="Y1122" s="17">
        <v>0.151115077841048</v>
      </c>
      <c r="Z1122" s="17">
        <v>0.21444010321446899</v>
      </c>
      <c r="AA1122" s="17">
        <v>0.10078301951794801</v>
      </c>
      <c r="AB1122" s="17">
        <v>0.12702406719903001</v>
      </c>
      <c r="AC1122" s="17"/>
      <c r="AD1122" s="17">
        <v>0.24307397074725801</v>
      </c>
      <c r="AE1122" s="17">
        <v>0.15075967263947501</v>
      </c>
      <c r="AF1122" s="17">
        <v>0.21616173644619199</v>
      </c>
      <c r="AG1122" s="17">
        <v>6.6301743523964701E-2</v>
      </c>
      <c r="AH1122" s="17"/>
      <c r="AI1122" s="17">
        <v>0.22064944722515101</v>
      </c>
      <c r="AJ1122" s="17">
        <v>0.16796526113091001</v>
      </c>
      <c r="AK1122" s="17">
        <v>0.198180822226832</v>
      </c>
      <c r="AL1122" s="17"/>
      <c r="AM1122" s="17">
        <v>0.12533208864743001</v>
      </c>
      <c r="AN1122" s="17">
        <v>0.137329031715166</v>
      </c>
      <c r="AO1122" s="17">
        <v>0.2171443784207</v>
      </c>
      <c r="AP1122" s="17"/>
      <c r="AQ1122" s="17">
        <v>0.14795921992211999</v>
      </c>
      <c r="AR1122" s="17">
        <v>0.16143185657247799</v>
      </c>
      <c r="AS1122" s="17">
        <v>0.167450313458645</v>
      </c>
      <c r="AT1122" s="17">
        <v>0.111624969953764</v>
      </c>
      <c r="AU1122" s="17">
        <v>0.16319711653205901</v>
      </c>
    </row>
    <row r="1123" spans="2:47" x14ac:dyDescent="0.3">
      <c r="B1123" t="s">
        <v>94</v>
      </c>
      <c r="C1123" s="17">
        <v>6.6629192269401005E-2</v>
      </c>
      <c r="D1123" s="17">
        <v>5.3118954349094701E-2</v>
      </c>
      <c r="E1123" s="17">
        <v>7.9878339926554007E-2</v>
      </c>
      <c r="F1123" s="17"/>
      <c r="G1123" s="17">
        <v>4.3965832981275002E-2</v>
      </c>
      <c r="H1123" s="17">
        <v>3.07142969530999E-2</v>
      </c>
      <c r="I1123" s="17">
        <v>9.4724898130736396E-2</v>
      </c>
      <c r="J1123" s="17">
        <v>7.9883561467743502E-2</v>
      </c>
      <c r="K1123" s="17">
        <v>8.2801292634292201E-2</v>
      </c>
      <c r="L1123" s="17">
        <v>6.6181983749364001E-2</v>
      </c>
      <c r="M1123" s="17"/>
      <c r="N1123" s="17">
        <v>4.3502512513124897E-2</v>
      </c>
      <c r="O1123" s="17">
        <v>5.1434070002181198E-2</v>
      </c>
      <c r="P1123" s="17">
        <v>7.6489925559693195E-2</v>
      </c>
      <c r="Q1123" s="17">
        <v>0.10006407211401901</v>
      </c>
      <c r="R1123" s="17"/>
      <c r="S1123" s="17">
        <v>3.39712994965891E-2</v>
      </c>
      <c r="T1123" s="17">
        <v>7.1642673483108099E-2</v>
      </c>
      <c r="U1123" s="17">
        <v>8.9437079680524598E-2</v>
      </c>
      <c r="V1123" s="17">
        <v>4.7379941373563501E-2</v>
      </c>
      <c r="W1123" s="17">
        <v>6.5407463437526694E-2</v>
      </c>
      <c r="X1123" s="17">
        <v>9.3895446108432701E-2</v>
      </c>
      <c r="Y1123" s="17">
        <v>4.0619128442981198E-2</v>
      </c>
      <c r="Z1123" s="17">
        <v>8.0072914544934204E-2</v>
      </c>
      <c r="AA1123" s="17">
        <v>7.6622135419785603E-2</v>
      </c>
      <c r="AB1123" s="17">
        <v>0.104731504867469</v>
      </c>
      <c r="AC1123" s="17"/>
      <c r="AD1123" s="17">
        <v>6.2344536474675499E-2</v>
      </c>
      <c r="AE1123" s="17">
        <v>3.77174124373192E-2</v>
      </c>
      <c r="AF1123" s="17">
        <v>6.22882312135409E-2</v>
      </c>
      <c r="AG1123" s="17">
        <v>0.13772759234291501</v>
      </c>
      <c r="AH1123" s="17"/>
      <c r="AI1123" s="17">
        <v>5.36449319886547E-2</v>
      </c>
      <c r="AJ1123" s="17">
        <v>2.3272342166251202E-2</v>
      </c>
      <c r="AK1123" s="17">
        <v>5.6829363060706697E-2</v>
      </c>
      <c r="AL1123" s="17"/>
      <c r="AM1123" s="17">
        <v>4.5147510703521597E-2</v>
      </c>
      <c r="AN1123" s="17">
        <v>7.4671689140308597E-2</v>
      </c>
      <c r="AO1123" s="17">
        <v>4.0704998858597803E-2</v>
      </c>
      <c r="AP1123" s="17"/>
      <c r="AQ1123" s="17">
        <v>7.9880699006090197E-2</v>
      </c>
      <c r="AR1123" s="17">
        <v>7.0237378595772698E-2</v>
      </c>
      <c r="AS1123" s="17">
        <v>4.9098419669736902E-2</v>
      </c>
      <c r="AT1123" s="17">
        <v>4.0508824793589901E-2</v>
      </c>
      <c r="AU1123" s="17">
        <v>4.9112147584203E-2</v>
      </c>
    </row>
    <row r="1124" spans="2:47" x14ac:dyDescent="0.3">
      <c r="B1124" t="s">
        <v>433</v>
      </c>
      <c r="C1124" s="17">
        <v>4.7680358939446499E-2</v>
      </c>
      <c r="D1124" s="17">
        <v>5.3727237736743198E-2</v>
      </c>
      <c r="E1124" s="17">
        <v>4.1907353307964398E-2</v>
      </c>
      <c r="F1124" s="17"/>
      <c r="G1124" s="17">
        <v>2.9346237621900698E-2</v>
      </c>
      <c r="H1124" s="17">
        <v>5.2581506067316201E-2</v>
      </c>
      <c r="I1124" s="17">
        <v>8.7757033250650499E-2</v>
      </c>
      <c r="J1124" s="17">
        <v>4.2057032663783599E-2</v>
      </c>
      <c r="K1124" s="17">
        <v>4.3901769821098703E-2</v>
      </c>
      <c r="L1124" s="17">
        <v>3.0512375935879198E-2</v>
      </c>
      <c r="M1124" s="17"/>
      <c r="N1124" s="17">
        <v>6.7787189356764005E-2</v>
      </c>
      <c r="O1124" s="17">
        <v>5.4261225151999298E-2</v>
      </c>
      <c r="P1124" s="17">
        <v>3.3173887127305499E-2</v>
      </c>
      <c r="Q1124" s="17">
        <v>3.28401836011614E-2</v>
      </c>
      <c r="R1124" s="17"/>
      <c r="S1124" s="17">
        <v>6.5491569200262695E-2</v>
      </c>
      <c r="T1124" s="17">
        <v>1.9931919702007601E-2</v>
      </c>
      <c r="U1124" s="17">
        <v>4.2438342974029299E-2</v>
      </c>
      <c r="V1124" s="17">
        <v>4.0582966044072202E-2</v>
      </c>
      <c r="W1124" s="17">
        <v>3.7709915073638203E-2</v>
      </c>
      <c r="X1124" s="17">
        <v>5.56938385294889E-2</v>
      </c>
      <c r="Y1124" s="17">
        <v>0.135123422739064</v>
      </c>
      <c r="Z1124" s="17">
        <v>2.6316182399530499E-2</v>
      </c>
      <c r="AA1124" s="17">
        <v>3.3207906316876597E-2</v>
      </c>
      <c r="AB1124" s="17">
        <v>0</v>
      </c>
      <c r="AC1124" s="17"/>
      <c r="AD1124" s="17">
        <v>3.38056551543678E-2</v>
      </c>
      <c r="AE1124" s="17">
        <v>4.63251025166442E-2</v>
      </c>
      <c r="AF1124" s="17">
        <v>4.6874787978689103E-2</v>
      </c>
      <c r="AG1124" s="17">
        <v>6.3106825731098007E-2</v>
      </c>
      <c r="AH1124" s="17"/>
      <c r="AI1124" s="17">
        <v>5.0705660413399599E-2</v>
      </c>
      <c r="AJ1124" s="17">
        <v>4.9200428449002298E-2</v>
      </c>
      <c r="AK1124" s="17">
        <v>3.8640866697154497E-2</v>
      </c>
      <c r="AL1124" s="17"/>
      <c r="AM1124" s="17">
        <v>6.65116353373751E-2</v>
      </c>
      <c r="AN1124" s="17">
        <v>4.8994078909386403E-2</v>
      </c>
      <c r="AO1124" s="17">
        <v>3.2577903174179398E-2</v>
      </c>
      <c r="AP1124" s="17"/>
      <c r="AQ1124" s="17">
        <v>4.0064840067633403E-2</v>
      </c>
      <c r="AR1124" s="17">
        <v>2.5235712419398801E-2</v>
      </c>
      <c r="AS1124" s="17">
        <v>5.0279116702547803E-2</v>
      </c>
      <c r="AT1124" s="17">
        <v>8.1391646733692993E-2</v>
      </c>
      <c r="AU1124" s="17">
        <v>6.7860387415246304E-2</v>
      </c>
    </row>
    <row r="1125" spans="2:47" x14ac:dyDescent="0.3">
      <c r="B1125" t="s">
        <v>257</v>
      </c>
      <c r="C1125" s="17">
        <v>1.3395359516118501E-3</v>
      </c>
      <c r="D1125" s="17">
        <v>0</v>
      </c>
      <c r="E1125" s="17">
        <v>2.6425147777457201E-3</v>
      </c>
      <c r="F1125" s="17"/>
      <c r="G1125" s="17">
        <v>9.6818088208564298E-3</v>
      </c>
      <c r="H1125" s="17">
        <v>0</v>
      </c>
      <c r="I1125" s="17">
        <v>0</v>
      </c>
      <c r="J1125" s="17">
        <v>0</v>
      </c>
      <c r="K1125" s="17">
        <v>0</v>
      </c>
      <c r="L1125" s="17">
        <v>0</v>
      </c>
      <c r="M1125" s="17"/>
      <c r="N1125" s="17">
        <v>4.9860504865552298E-3</v>
      </c>
      <c r="O1125" s="17">
        <v>0</v>
      </c>
      <c r="P1125" s="17">
        <v>0</v>
      </c>
      <c r="Q1125" s="17">
        <v>0</v>
      </c>
      <c r="R1125" s="17"/>
      <c r="S1125" s="17">
        <v>0</v>
      </c>
      <c r="T1125" s="17">
        <v>0</v>
      </c>
      <c r="U1125" s="17">
        <v>0</v>
      </c>
      <c r="V1125" s="17">
        <v>1.30578953327391E-2</v>
      </c>
      <c r="W1125" s="17">
        <v>0</v>
      </c>
      <c r="X1125" s="17">
        <v>0</v>
      </c>
      <c r="Y1125" s="17">
        <v>0</v>
      </c>
      <c r="Z1125" s="17">
        <v>0</v>
      </c>
      <c r="AA1125" s="17">
        <v>0</v>
      </c>
      <c r="AB1125" s="17">
        <v>0</v>
      </c>
      <c r="AC1125" s="17"/>
      <c r="AD1125" s="17">
        <v>0</v>
      </c>
      <c r="AE1125" s="17">
        <v>3.82469258209416E-3</v>
      </c>
      <c r="AF1125" s="17">
        <v>0</v>
      </c>
      <c r="AG1125" s="17">
        <v>0</v>
      </c>
      <c r="AH1125" s="17"/>
      <c r="AI1125" s="17">
        <v>0</v>
      </c>
      <c r="AJ1125" s="17">
        <v>4.8789330770863002E-3</v>
      </c>
      <c r="AK1125" s="17">
        <v>0</v>
      </c>
      <c r="AL1125" s="17"/>
      <c r="AM1125" s="17">
        <v>6.27400711816937E-3</v>
      </c>
      <c r="AN1125" s="17">
        <v>0</v>
      </c>
      <c r="AO1125" s="17">
        <v>0</v>
      </c>
      <c r="AP1125" s="17"/>
      <c r="AQ1125" s="17">
        <v>0</v>
      </c>
      <c r="AR1125" s="17">
        <v>0</v>
      </c>
      <c r="AS1125" s="17">
        <v>0</v>
      </c>
      <c r="AT1125" s="17">
        <v>1.1617216222222599E-2</v>
      </c>
      <c r="AU1125" s="17">
        <v>0</v>
      </c>
    </row>
    <row r="1126" spans="2:47" x14ac:dyDescent="0.3">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c r="AD1126" s="17"/>
      <c r="AE1126" s="17"/>
      <c r="AF1126" s="17"/>
      <c r="AG1126" s="17"/>
      <c r="AH1126" s="17"/>
      <c r="AI1126" s="17"/>
      <c r="AJ1126" s="17"/>
      <c r="AK1126" s="17"/>
      <c r="AL1126" s="17"/>
      <c r="AM1126" s="17"/>
      <c r="AN1126" s="17"/>
      <c r="AO1126" s="17"/>
      <c r="AP1126" s="17"/>
      <c r="AQ1126" s="17"/>
      <c r="AR1126" s="17"/>
      <c r="AS1126" s="17"/>
      <c r="AT1126" s="17"/>
      <c r="AU1126" s="17"/>
    </row>
    <row r="1127" spans="2:47" x14ac:dyDescent="0.3">
      <c r="B1127" s="6" t="s">
        <v>445</v>
      </c>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c r="AD1127" s="17"/>
      <c r="AE1127" s="17"/>
      <c r="AF1127" s="17"/>
      <c r="AG1127" s="17"/>
      <c r="AH1127" s="17"/>
      <c r="AI1127" s="17"/>
      <c r="AJ1127" s="17"/>
      <c r="AK1127" s="17"/>
      <c r="AL1127" s="17"/>
      <c r="AM1127" s="17"/>
      <c r="AN1127" s="17"/>
      <c r="AO1127" s="17"/>
      <c r="AP1127" s="17"/>
      <c r="AQ1127" s="17"/>
      <c r="AR1127" s="17"/>
      <c r="AS1127" s="17"/>
      <c r="AT1127" s="17"/>
      <c r="AU1127" s="17"/>
    </row>
    <row r="1128" spans="2:47" x14ac:dyDescent="0.3">
      <c r="B1128" s="24" t="s">
        <v>79</v>
      </c>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c r="AF1128" s="17"/>
      <c r="AG1128" s="17"/>
      <c r="AH1128" s="17"/>
      <c r="AI1128" s="17"/>
      <c r="AJ1128" s="17"/>
      <c r="AK1128" s="17"/>
      <c r="AL1128" s="17"/>
      <c r="AM1128" s="17"/>
      <c r="AN1128" s="17"/>
      <c r="AO1128" s="17"/>
      <c r="AP1128" s="17"/>
      <c r="AQ1128" s="17"/>
      <c r="AR1128" s="17"/>
      <c r="AS1128" s="17"/>
      <c r="AT1128" s="17"/>
      <c r="AU1128" s="17"/>
    </row>
    <row r="1129" spans="2:47" x14ac:dyDescent="0.3">
      <c r="B1129" t="s">
        <v>435</v>
      </c>
      <c r="C1129" s="17">
        <v>0.38403283079556</v>
      </c>
      <c r="D1129" s="17">
        <v>0.37655561870542598</v>
      </c>
      <c r="E1129" s="17">
        <v>0.39004291857000101</v>
      </c>
      <c r="F1129" s="17"/>
      <c r="G1129" s="17">
        <v>0.338609726746955</v>
      </c>
      <c r="H1129" s="17">
        <v>0.45248011629247598</v>
      </c>
      <c r="I1129" s="17">
        <v>0.41216027266626698</v>
      </c>
      <c r="J1129" s="17">
        <v>0.39129967846326202</v>
      </c>
      <c r="K1129" s="17">
        <v>0.35557552829672401</v>
      </c>
      <c r="L1129" s="17">
        <v>0.34926186910246299</v>
      </c>
      <c r="M1129" s="17"/>
      <c r="N1129" s="17">
        <v>0.41910835406131203</v>
      </c>
      <c r="O1129" s="17">
        <v>0.38205544846273198</v>
      </c>
      <c r="P1129" s="17">
        <v>0.34905422710347001</v>
      </c>
      <c r="Q1129" s="17">
        <v>0.37064792111421502</v>
      </c>
      <c r="R1129" s="17"/>
      <c r="S1129" s="17">
        <v>0.47689289668958501</v>
      </c>
      <c r="T1129" s="17">
        <v>0.38929250127660298</v>
      </c>
      <c r="U1129" s="17">
        <v>0.420059848653977</v>
      </c>
      <c r="V1129" s="17">
        <v>0.37070770525557301</v>
      </c>
      <c r="W1129" s="17">
        <v>0.35391590459855699</v>
      </c>
      <c r="X1129" s="17">
        <v>0.35774532637965201</v>
      </c>
      <c r="Y1129" s="17">
        <v>0.35092212156851599</v>
      </c>
      <c r="Z1129" s="17">
        <v>0.27344594354362001</v>
      </c>
      <c r="AA1129" s="17">
        <v>0.361527246040654</v>
      </c>
      <c r="AB1129" s="17">
        <v>0.35789190358689299</v>
      </c>
      <c r="AC1129" s="17"/>
      <c r="AD1129" s="17">
        <v>0.29804039025187001</v>
      </c>
      <c r="AE1129" s="17">
        <v>0.43945761372503001</v>
      </c>
      <c r="AF1129" s="17">
        <v>0.31424013245360399</v>
      </c>
      <c r="AG1129" s="17">
        <v>0.381405741772469</v>
      </c>
      <c r="AH1129" s="17"/>
      <c r="AI1129" s="17">
        <v>0.34410922895836699</v>
      </c>
      <c r="AJ1129" s="17">
        <v>0.426141214601299</v>
      </c>
      <c r="AK1129" s="17">
        <v>0.30712365026546001</v>
      </c>
      <c r="AL1129" s="17"/>
      <c r="AM1129" s="17">
        <v>0.43662955014570798</v>
      </c>
      <c r="AN1129" s="17">
        <v>0.41526946313327401</v>
      </c>
      <c r="AO1129" s="17">
        <v>0.34523683298841001</v>
      </c>
      <c r="AP1129" s="17"/>
      <c r="AQ1129" s="17">
        <v>0.37962913671113702</v>
      </c>
      <c r="AR1129" s="17">
        <v>0.36068206513234802</v>
      </c>
      <c r="AS1129" s="17">
        <v>0.42018376718477501</v>
      </c>
      <c r="AT1129" s="17">
        <v>0.38141321052642202</v>
      </c>
      <c r="AU1129" s="17">
        <v>0.53258928637673497</v>
      </c>
    </row>
    <row r="1130" spans="2:47" x14ac:dyDescent="0.3">
      <c r="B1130" t="s">
        <v>436</v>
      </c>
      <c r="C1130" s="17">
        <v>0.35504124231818002</v>
      </c>
      <c r="D1130" s="17">
        <v>0.32489316505103599</v>
      </c>
      <c r="E1130" s="17">
        <v>0.38299882189601803</v>
      </c>
      <c r="F1130" s="17"/>
      <c r="G1130" s="17">
        <v>0.44888522854901203</v>
      </c>
      <c r="H1130" s="17">
        <v>0.38159337049470798</v>
      </c>
      <c r="I1130" s="17">
        <v>0.44319973101759302</v>
      </c>
      <c r="J1130" s="17">
        <v>0.33270271469058599</v>
      </c>
      <c r="K1130" s="17">
        <v>0.27799410122872897</v>
      </c>
      <c r="L1130" s="17">
        <v>0.27059480429534799</v>
      </c>
      <c r="M1130" s="17"/>
      <c r="N1130" s="17">
        <v>0.41918719468131499</v>
      </c>
      <c r="O1130" s="17">
        <v>0.37155461053000699</v>
      </c>
      <c r="P1130" s="17">
        <v>0.33217703006412402</v>
      </c>
      <c r="Q1130" s="17">
        <v>0.29125884199157598</v>
      </c>
      <c r="R1130" s="17"/>
      <c r="S1130" s="17">
        <v>0.410590369008136</v>
      </c>
      <c r="T1130" s="17">
        <v>0.35531603474180101</v>
      </c>
      <c r="U1130" s="17">
        <v>0.34994732673199103</v>
      </c>
      <c r="V1130" s="17">
        <v>0.36040200723867699</v>
      </c>
      <c r="W1130" s="17">
        <v>0.351944000212637</v>
      </c>
      <c r="X1130" s="17">
        <v>0.390849559373462</v>
      </c>
      <c r="Y1130" s="17">
        <v>0.25417477395986798</v>
      </c>
      <c r="Z1130" s="17">
        <v>0.33893748201406798</v>
      </c>
      <c r="AA1130" s="17">
        <v>0.31003510246862898</v>
      </c>
      <c r="AB1130" s="17">
        <v>0.40989934887136797</v>
      </c>
      <c r="AC1130" s="17"/>
      <c r="AD1130" s="17">
        <v>0.29139697999127001</v>
      </c>
      <c r="AE1130" s="17">
        <v>0.40877048997055498</v>
      </c>
      <c r="AF1130" s="17">
        <v>0.270756735343885</v>
      </c>
      <c r="AG1130" s="17">
        <v>0.355714249168394</v>
      </c>
      <c r="AH1130" s="17"/>
      <c r="AI1130" s="17">
        <v>0.32664803517945901</v>
      </c>
      <c r="AJ1130" s="17">
        <v>0.41729911101036199</v>
      </c>
      <c r="AK1130" s="17">
        <v>0.29791728785369598</v>
      </c>
      <c r="AL1130" s="17"/>
      <c r="AM1130" s="17">
        <v>0.44598230246262499</v>
      </c>
      <c r="AN1130" s="17">
        <v>0.35523814070260401</v>
      </c>
      <c r="AO1130" s="17">
        <v>0.32749792884364998</v>
      </c>
      <c r="AP1130" s="17"/>
      <c r="AQ1130" s="17">
        <v>0.27745248913664999</v>
      </c>
      <c r="AR1130" s="17">
        <v>0.37713784347703</v>
      </c>
      <c r="AS1130" s="17">
        <v>0.43015371940312602</v>
      </c>
      <c r="AT1130" s="17">
        <v>0.42443147313858798</v>
      </c>
      <c r="AU1130" s="17">
        <v>0.33126263029663999</v>
      </c>
    </row>
    <row r="1131" spans="2:47" x14ac:dyDescent="0.3">
      <c r="B1131" t="s">
        <v>437</v>
      </c>
      <c r="C1131" s="17">
        <v>0.31048066700169002</v>
      </c>
      <c r="D1131" s="17">
        <v>0.29362852568063802</v>
      </c>
      <c r="E1131" s="17">
        <v>0.32544182806423699</v>
      </c>
      <c r="F1131" s="17"/>
      <c r="G1131" s="17">
        <v>0.34478563489974801</v>
      </c>
      <c r="H1131" s="17">
        <v>0.39580485477042399</v>
      </c>
      <c r="I1131" s="17">
        <v>0.357498442237207</v>
      </c>
      <c r="J1131" s="17">
        <v>0.25225222639327499</v>
      </c>
      <c r="K1131" s="17">
        <v>0.30919344812133298</v>
      </c>
      <c r="L1131" s="17">
        <v>0.22920641725600699</v>
      </c>
      <c r="M1131" s="17"/>
      <c r="N1131" s="17">
        <v>0.33225873434889702</v>
      </c>
      <c r="O1131" s="17">
        <v>0.30938262958886098</v>
      </c>
      <c r="P1131" s="17">
        <v>0.309302090460572</v>
      </c>
      <c r="Q1131" s="17">
        <v>0.29079687340821397</v>
      </c>
      <c r="R1131" s="17"/>
      <c r="S1131" s="17">
        <v>0.424217662895578</v>
      </c>
      <c r="T1131" s="17">
        <v>0.29253153870946702</v>
      </c>
      <c r="U1131" s="17">
        <v>0.33217911149107898</v>
      </c>
      <c r="V1131" s="17">
        <v>0.23879897072728801</v>
      </c>
      <c r="W1131" s="17">
        <v>0.33657202661792801</v>
      </c>
      <c r="X1131" s="17">
        <v>0.34178281036673003</v>
      </c>
      <c r="Y1131" s="17">
        <v>0.23602449745500101</v>
      </c>
      <c r="Z1131" s="17">
        <v>0.26305571904684</v>
      </c>
      <c r="AA1131" s="17">
        <v>0.24502900233073199</v>
      </c>
      <c r="AB1131" s="17">
        <v>0.34129818577245102</v>
      </c>
      <c r="AC1131" s="17"/>
      <c r="AD1131" s="17">
        <v>0.25336444428073301</v>
      </c>
      <c r="AE1131" s="17">
        <v>0.361475276180238</v>
      </c>
      <c r="AF1131" s="17">
        <v>0.27826729163852998</v>
      </c>
      <c r="AG1131" s="17">
        <v>0.31228821062481499</v>
      </c>
      <c r="AH1131" s="17"/>
      <c r="AI1131" s="17">
        <v>0.26984662954549699</v>
      </c>
      <c r="AJ1131" s="17">
        <v>0.37903012255333302</v>
      </c>
      <c r="AK1131" s="17">
        <v>0.27717899229413301</v>
      </c>
      <c r="AL1131" s="17"/>
      <c r="AM1131" s="17">
        <v>0.37246901254384401</v>
      </c>
      <c r="AN1131" s="17">
        <v>0.31102288189232602</v>
      </c>
      <c r="AO1131" s="17">
        <v>0.29494841541786398</v>
      </c>
      <c r="AP1131" s="17"/>
      <c r="AQ1131" s="17">
        <v>0.31775163420929098</v>
      </c>
      <c r="AR1131" s="17">
        <v>0.25638663318708399</v>
      </c>
      <c r="AS1131" s="17">
        <v>0.343102898050959</v>
      </c>
      <c r="AT1131" s="17">
        <v>0.42618775714877299</v>
      </c>
      <c r="AU1131" s="17">
        <v>0.55522854448613002</v>
      </c>
    </row>
    <row r="1132" spans="2:47" x14ac:dyDescent="0.3">
      <c r="B1132" t="s">
        <v>438</v>
      </c>
      <c r="C1132" s="17">
        <v>0.26874283605946497</v>
      </c>
      <c r="D1132" s="17">
        <v>0.21755486824089801</v>
      </c>
      <c r="E1132" s="17">
        <v>0.31897459317015697</v>
      </c>
      <c r="F1132" s="17"/>
      <c r="G1132" s="17">
        <v>0.39303574899767602</v>
      </c>
      <c r="H1132" s="17">
        <v>0.36181080010823102</v>
      </c>
      <c r="I1132" s="17">
        <v>0.28714278360471601</v>
      </c>
      <c r="J1132" s="17">
        <v>0.18815554989623001</v>
      </c>
      <c r="K1132" s="17">
        <v>0.17785654790646899</v>
      </c>
      <c r="L1132" s="17">
        <v>0.223487850854063</v>
      </c>
      <c r="M1132" s="17"/>
      <c r="N1132" s="17">
        <v>0.32237294841447001</v>
      </c>
      <c r="O1132" s="17">
        <v>0.29806662286244201</v>
      </c>
      <c r="P1132" s="17">
        <v>0.223762659533182</v>
      </c>
      <c r="Q1132" s="17">
        <v>0.22073078804123</v>
      </c>
      <c r="R1132" s="17"/>
      <c r="S1132" s="17">
        <v>0.35029621209945999</v>
      </c>
      <c r="T1132" s="17">
        <v>0.30387010674662401</v>
      </c>
      <c r="U1132" s="17">
        <v>0.27110047031364198</v>
      </c>
      <c r="V1132" s="17">
        <v>0.18438254963585801</v>
      </c>
      <c r="W1132" s="17">
        <v>0.27552177320592097</v>
      </c>
      <c r="X1132" s="17">
        <v>0.25220900084218001</v>
      </c>
      <c r="Y1132" s="17">
        <v>0.231008172136071</v>
      </c>
      <c r="Z1132" s="17">
        <v>0.29614554241316199</v>
      </c>
      <c r="AA1132" s="17">
        <v>0.18825259250749399</v>
      </c>
      <c r="AB1132" s="17">
        <v>0.33368335143457101</v>
      </c>
      <c r="AC1132" s="17"/>
      <c r="AD1132" s="17">
        <v>0.21840070802974501</v>
      </c>
      <c r="AE1132" s="17">
        <v>0.32626476924049402</v>
      </c>
      <c r="AF1132" s="17">
        <v>0.203908817132959</v>
      </c>
      <c r="AG1132" s="17">
        <v>0.213371664343256</v>
      </c>
      <c r="AH1132" s="17"/>
      <c r="AI1132" s="17">
        <v>0.22613729041585501</v>
      </c>
      <c r="AJ1132" s="17">
        <v>0.33728133222437301</v>
      </c>
      <c r="AK1132" s="17">
        <v>0.16575143452881999</v>
      </c>
      <c r="AL1132" s="17"/>
      <c r="AM1132" s="17">
        <v>0.41046840227005299</v>
      </c>
      <c r="AN1132" s="17">
        <v>0.25807267170354198</v>
      </c>
      <c r="AO1132" s="17">
        <v>0.20622142162916399</v>
      </c>
      <c r="AP1132" s="17"/>
      <c r="AQ1132" s="17">
        <v>0.21700071649952299</v>
      </c>
      <c r="AR1132" s="17">
        <v>0.27775771983617997</v>
      </c>
      <c r="AS1132" s="17">
        <v>0.32805850376728801</v>
      </c>
      <c r="AT1132" s="17">
        <v>0.35913380681156798</v>
      </c>
      <c r="AU1132" s="17">
        <v>0.324515958456709</v>
      </c>
    </row>
    <row r="1133" spans="2:47" x14ac:dyDescent="0.3">
      <c r="B1133" t="s">
        <v>439</v>
      </c>
      <c r="C1133" s="17">
        <v>0.23961896416286099</v>
      </c>
      <c r="D1133" s="17">
        <v>0.23517700277127601</v>
      </c>
      <c r="E1133" s="17">
        <v>0.24441615635757399</v>
      </c>
      <c r="F1133" s="17"/>
      <c r="G1133" s="17">
        <v>0.281068797763456</v>
      </c>
      <c r="H1133" s="17">
        <v>0.25820513702215803</v>
      </c>
      <c r="I1133" s="17">
        <v>0.23863055771893599</v>
      </c>
      <c r="J1133" s="17">
        <v>0.250773130237751</v>
      </c>
      <c r="K1133" s="17">
        <v>0.23063849716650101</v>
      </c>
      <c r="L1133" s="17">
        <v>0.19517938684177899</v>
      </c>
      <c r="M1133" s="17"/>
      <c r="N1133" s="17">
        <v>0.26422951876317902</v>
      </c>
      <c r="O1133" s="17">
        <v>0.239122454676713</v>
      </c>
      <c r="P1133" s="17">
        <v>0.204515694337597</v>
      </c>
      <c r="Q1133" s="17">
        <v>0.244686991325549</v>
      </c>
      <c r="R1133" s="17"/>
      <c r="S1133" s="17">
        <v>0.23575591300578999</v>
      </c>
      <c r="T1133" s="17">
        <v>0.23897573865498001</v>
      </c>
      <c r="U1133" s="17">
        <v>0.25784274059822299</v>
      </c>
      <c r="V1133" s="17">
        <v>0.25335192625313202</v>
      </c>
      <c r="W1133" s="17">
        <v>0.25439267904609097</v>
      </c>
      <c r="X1133" s="17">
        <v>0.287898445624444</v>
      </c>
      <c r="Y1133" s="17">
        <v>0.217955470642647</v>
      </c>
      <c r="Z1133" s="17">
        <v>0.23820060966353401</v>
      </c>
      <c r="AA1133" s="17">
        <v>0.17275604069052999</v>
      </c>
      <c r="AB1133" s="17">
        <v>0.27354379030415998</v>
      </c>
      <c r="AC1133" s="17"/>
      <c r="AD1133" s="17">
        <v>0.18642424389408599</v>
      </c>
      <c r="AE1133" s="17">
        <v>0.31560146773914799</v>
      </c>
      <c r="AF1133" s="17">
        <v>0.17255464453789299</v>
      </c>
      <c r="AG1133" s="17">
        <v>0.21750050518465699</v>
      </c>
      <c r="AH1133" s="17"/>
      <c r="AI1133" s="17">
        <v>0.194226072271348</v>
      </c>
      <c r="AJ1133" s="17">
        <v>0.32469454553882698</v>
      </c>
      <c r="AK1133" s="17">
        <v>0.147168501891697</v>
      </c>
      <c r="AL1133" s="17"/>
      <c r="AM1133" s="17">
        <v>0.30705170318081898</v>
      </c>
      <c r="AN1133" s="17">
        <v>0.25469156542070698</v>
      </c>
      <c r="AO1133" s="17">
        <v>0.20519466089346899</v>
      </c>
      <c r="AP1133" s="17"/>
      <c r="AQ1133" s="17">
        <v>0.19199456976221399</v>
      </c>
      <c r="AR1133" s="17">
        <v>0.25552367922597202</v>
      </c>
      <c r="AS1133" s="17">
        <v>0.291475610080703</v>
      </c>
      <c r="AT1133" s="17">
        <v>0.27230066417382998</v>
      </c>
      <c r="AU1133" s="17">
        <v>0.23281180633193799</v>
      </c>
    </row>
    <row r="1134" spans="2:47" x14ac:dyDescent="0.3">
      <c r="B1134" t="s">
        <v>440</v>
      </c>
      <c r="C1134" s="17">
        <v>0.228467464351407</v>
      </c>
      <c r="D1134" s="17">
        <v>0.19887926702714701</v>
      </c>
      <c r="E1134" s="17">
        <v>0.25765109212593901</v>
      </c>
      <c r="F1134" s="17"/>
      <c r="G1134" s="17">
        <v>0.28451214483522702</v>
      </c>
      <c r="H1134" s="17">
        <v>0.20485767147008199</v>
      </c>
      <c r="I1134" s="17">
        <v>0.26961011149984199</v>
      </c>
      <c r="J1134" s="17">
        <v>0.20069352745938901</v>
      </c>
      <c r="K1134" s="17">
        <v>0.212660387722509</v>
      </c>
      <c r="L1134" s="17">
        <v>0.210526692709431</v>
      </c>
      <c r="M1134" s="17"/>
      <c r="N1134" s="17">
        <v>0.28463119962369199</v>
      </c>
      <c r="O1134" s="17">
        <v>0.21469486097004201</v>
      </c>
      <c r="P1134" s="17">
        <v>0.215158171244242</v>
      </c>
      <c r="Q1134" s="17">
        <v>0.189964302955756</v>
      </c>
      <c r="R1134" s="17"/>
      <c r="S1134" s="17">
        <v>0.251105356040772</v>
      </c>
      <c r="T1134" s="17">
        <v>0.27890756695324997</v>
      </c>
      <c r="U1134" s="17">
        <v>0.26093049110636002</v>
      </c>
      <c r="V1134" s="17">
        <v>0.19610498117816799</v>
      </c>
      <c r="W1134" s="17">
        <v>0.32782332722433399</v>
      </c>
      <c r="X1134" s="17">
        <v>0.16746178991039001</v>
      </c>
      <c r="Y1134" s="17">
        <v>0.14269118063619801</v>
      </c>
      <c r="Z1134" s="17">
        <v>0.19088736028800299</v>
      </c>
      <c r="AA1134" s="17">
        <v>0.21102519327025701</v>
      </c>
      <c r="AB1134" s="17">
        <v>0.21727142000865399</v>
      </c>
      <c r="AC1134" s="17"/>
      <c r="AD1134" s="17">
        <v>0.21147755136083199</v>
      </c>
      <c r="AE1134" s="17">
        <v>0.25366862938087298</v>
      </c>
      <c r="AF1134" s="17">
        <v>0.173930061938042</v>
      </c>
      <c r="AG1134" s="17">
        <v>0.229753728635648</v>
      </c>
      <c r="AH1134" s="17"/>
      <c r="AI1134" s="17">
        <v>0.22455130808801099</v>
      </c>
      <c r="AJ1134" s="17">
        <v>0.26510522572309603</v>
      </c>
      <c r="AK1134" s="17">
        <v>0.17211444613191801</v>
      </c>
      <c r="AL1134" s="17"/>
      <c r="AM1134" s="17">
        <v>0.34163861726801598</v>
      </c>
      <c r="AN1134" s="17">
        <v>0.18947922426424799</v>
      </c>
      <c r="AO1134" s="17">
        <v>0.20634187395636</v>
      </c>
      <c r="AP1134" s="17"/>
      <c r="AQ1134" s="17">
        <v>0.209829434359082</v>
      </c>
      <c r="AR1134" s="17">
        <v>0.19428249288347599</v>
      </c>
      <c r="AS1134" s="17">
        <v>0.27792897480432399</v>
      </c>
      <c r="AT1134" s="17">
        <v>0.28329979985342502</v>
      </c>
      <c r="AU1134" s="17">
        <v>0.376493788938143</v>
      </c>
    </row>
    <row r="1135" spans="2:47" x14ac:dyDescent="0.3">
      <c r="B1135" t="s">
        <v>441</v>
      </c>
      <c r="C1135" s="17">
        <v>0.219585505225596</v>
      </c>
      <c r="D1135" s="17">
        <v>0.233862846973415</v>
      </c>
      <c r="E1135" s="17">
        <v>0.20617159827574399</v>
      </c>
      <c r="F1135" s="17"/>
      <c r="G1135" s="17">
        <v>0.343319079495297</v>
      </c>
      <c r="H1135" s="17">
        <v>0.34300750226964799</v>
      </c>
      <c r="I1135" s="17">
        <v>0.24744065516389499</v>
      </c>
      <c r="J1135" s="17">
        <v>0.17478641642486401</v>
      </c>
      <c r="K1135" s="17">
        <v>0.101443639583913</v>
      </c>
      <c r="L1135" s="17">
        <v>0.131928094469484</v>
      </c>
      <c r="M1135" s="17"/>
      <c r="N1135" s="17">
        <v>0.30186942965650498</v>
      </c>
      <c r="O1135" s="17">
        <v>0.25089233829614599</v>
      </c>
      <c r="P1135" s="17">
        <v>0.167532526107083</v>
      </c>
      <c r="Q1135" s="17">
        <v>0.13993731502548401</v>
      </c>
      <c r="R1135" s="17"/>
      <c r="S1135" s="17">
        <v>0.27867171005059299</v>
      </c>
      <c r="T1135" s="17">
        <v>0.20602043962622699</v>
      </c>
      <c r="U1135" s="17">
        <v>0.25339056070731297</v>
      </c>
      <c r="V1135" s="17">
        <v>0.183110228809755</v>
      </c>
      <c r="W1135" s="17">
        <v>0.23542696363749999</v>
      </c>
      <c r="X1135" s="17">
        <v>0.20414599460881599</v>
      </c>
      <c r="Y1135" s="17">
        <v>0.116969728742931</v>
      </c>
      <c r="Z1135" s="17">
        <v>0.27968808969246001</v>
      </c>
      <c r="AA1135" s="17">
        <v>0.231655574805508</v>
      </c>
      <c r="AB1135" s="17">
        <v>0.19532055051483299</v>
      </c>
      <c r="AC1135" s="17"/>
      <c r="AD1135" s="17">
        <v>0.14666936985332699</v>
      </c>
      <c r="AE1135" s="17">
        <v>0.27178801733994701</v>
      </c>
      <c r="AF1135" s="17">
        <v>0.158600064212573</v>
      </c>
      <c r="AG1135" s="17">
        <v>0.22161262205575799</v>
      </c>
      <c r="AH1135" s="17"/>
      <c r="AI1135" s="17">
        <v>0.195675011775823</v>
      </c>
      <c r="AJ1135" s="17">
        <v>0.28792560519953497</v>
      </c>
      <c r="AK1135" s="17">
        <v>0.14763021796194201</v>
      </c>
      <c r="AL1135" s="17"/>
      <c r="AM1135" s="17">
        <v>0.33410829867285802</v>
      </c>
      <c r="AN1135" s="17">
        <v>0.19082804160487599</v>
      </c>
      <c r="AO1135" s="17">
        <v>0.20934162214254301</v>
      </c>
      <c r="AP1135" s="17"/>
      <c r="AQ1135" s="17">
        <v>0.12817652516893499</v>
      </c>
      <c r="AR1135" s="17">
        <v>0.23411341719308901</v>
      </c>
      <c r="AS1135" s="17">
        <v>0.26649940309810299</v>
      </c>
      <c r="AT1135" s="17">
        <v>0.30848839903021102</v>
      </c>
      <c r="AU1135" s="17">
        <v>0.39035596317000198</v>
      </c>
    </row>
    <row r="1136" spans="2:47" x14ac:dyDescent="0.3">
      <c r="B1136" t="s">
        <v>442</v>
      </c>
      <c r="C1136" s="17">
        <v>0.210474481568832</v>
      </c>
      <c r="D1136" s="17">
        <v>0.222219947051464</v>
      </c>
      <c r="E1136" s="17">
        <v>0.19949976584805301</v>
      </c>
      <c r="F1136" s="17"/>
      <c r="G1136" s="17">
        <v>0.33791032095790302</v>
      </c>
      <c r="H1136" s="17">
        <v>0.24986672734937501</v>
      </c>
      <c r="I1136" s="17">
        <v>0.23427492639490999</v>
      </c>
      <c r="J1136" s="17">
        <v>0.14030143208927501</v>
      </c>
      <c r="K1136" s="17">
        <v>0.16455491795820901</v>
      </c>
      <c r="L1136" s="17">
        <v>0.16339421207751401</v>
      </c>
      <c r="M1136" s="17"/>
      <c r="N1136" s="17">
        <v>0.211645968766736</v>
      </c>
      <c r="O1136" s="17">
        <v>0.24038980691572401</v>
      </c>
      <c r="P1136" s="17">
        <v>0.18868516730531401</v>
      </c>
      <c r="Q1136" s="17">
        <v>0.19692922275354699</v>
      </c>
      <c r="R1136" s="17"/>
      <c r="S1136" s="17">
        <v>0.25289900622706102</v>
      </c>
      <c r="T1136" s="17">
        <v>0.21234927428998801</v>
      </c>
      <c r="U1136" s="17">
        <v>0.23398611626256399</v>
      </c>
      <c r="V1136" s="17">
        <v>0.22527982903775201</v>
      </c>
      <c r="W1136" s="17">
        <v>0.18709788226728899</v>
      </c>
      <c r="X1136" s="17">
        <v>0.22810973062402501</v>
      </c>
      <c r="Y1136" s="17">
        <v>0.14836113993771599</v>
      </c>
      <c r="Z1136" s="17">
        <v>0.12449185629351101</v>
      </c>
      <c r="AA1136" s="17">
        <v>0.19342299566200799</v>
      </c>
      <c r="AB1136" s="17">
        <v>0.22935857192022399</v>
      </c>
      <c r="AC1136" s="17"/>
      <c r="AD1136" s="17">
        <v>0.205019452269012</v>
      </c>
      <c r="AE1136" s="17">
        <v>0.23113649740188499</v>
      </c>
      <c r="AF1136" s="17">
        <v>0.192313533935867</v>
      </c>
      <c r="AG1136" s="17">
        <v>0.201128629961563</v>
      </c>
      <c r="AH1136" s="17"/>
      <c r="AI1136" s="17">
        <v>0.207669721488561</v>
      </c>
      <c r="AJ1136" s="17">
        <v>0.25363554191884602</v>
      </c>
      <c r="AK1136" s="17">
        <v>0.17498263295857</v>
      </c>
      <c r="AL1136" s="17"/>
      <c r="AM1136" s="17">
        <v>0.27619338760345202</v>
      </c>
      <c r="AN1136" s="17">
        <v>0.20678199653195101</v>
      </c>
      <c r="AO1136" s="17">
        <v>0.187981238310309</v>
      </c>
      <c r="AP1136" s="17"/>
      <c r="AQ1136" s="17">
        <v>0.18928374461373501</v>
      </c>
      <c r="AR1136" s="17">
        <v>0.228655601641404</v>
      </c>
      <c r="AS1136" s="17">
        <v>0.21360913822816499</v>
      </c>
      <c r="AT1136" s="17">
        <v>0.291992117744862</v>
      </c>
      <c r="AU1136" s="17">
        <v>3.7618305412276398E-2</v>
      </c>
    </row>
    <row r="1137" spans="2:47" x14ac:dyDescent="0.3">
      <c r="B1137" t="s">
        <v>94</v>
      </c>
      <c r="C1137" s="17">
        <v>0.149640136561243</v>
      </c>
      <c r="D1137" s="17">
        <v>0.14727237227755999</v>
      </c>
      <c r="E1137" s="17">
        <v>0.15224164830718301</v>
      </c>
      <c r="F1137" s="17"/>
      <c r="G1137" s="17">
        <v>6.0649427482002499E-2</v>
      </c>
      <c r="H1137" s="17">
        <v>4.8845759890070201E-2</v>
      </c>
      <c r="I1137" s="17">
        <v>0.116449418683848</v>
      </c>
      <c r="J1137" s="17">
        <v>0.16501500657429599</v>
      </c>
      <c r="K1137" s="17">
        <v>0.22040715249922099</v>
      </c>
      <c r="L1137" s="17">
        <v>0.256193662946616</v>
      </c>
      <c r="M1137" s="17"/>
      <c r="N1137" s="17">
        <v>9.3716462092787001E-2</v>
      </c>
      <c r="O1137" s="17">
        <v>0.125973216442616</v>
      </c>
      <c r="P1137" s="17">
        <v>0.18623429878573</v>
      </c>
      <c r="Q1137" s="17">
        <v>0.201462891929648</v>
      </c>
      <c r="R1137" s="17"/>
      <c r="S1137" s="17">
        <v>9.9685047566043003E-2</v>
      </c>
      <c r="T1137" s="17">
        <v>0.17140809544993399</v>
      </c>
      <c r="U1137" s="17">
        <v>0.14851782795757201</v>
      </c>
      <c r="V1137" s="17">
        <v>0.108966389989992</v>
      </c>
      <c r="W1137" s="17">
        <v>0.19643957752852001</v>
      </c>
      <c r="X1137" s="17">
        <v>0.15850700176304899</v>
      </c>
      <c r="Y1137" s="17">
        <v>0.119627338172167</v>
      </c>
      <c r="Z1137" s="17">
        <v>0.15577720479129301</v>
      </c>
      <c r="AA1137" s="17">
        <v>0.203072554087394</v>
      </c>
      <c r="AB1137" s="17">
        <v>0.15198458961530101</v>
      </c>
      <c r="AC1137" s="17"/>
      <c r="AD1137" s="17">
        <v>0.189169853193494</v>
      </c>
      <c r="AE1137" s="17">
        <v>9.6058597936844001E-2</v>
      </c>
      <c r="AF1137" s="17">
        <v>0.15664523566938801</v>
      </c>
      <c r="AG1137" s="17">
        <v>0.24056267166417</v>
      </c>
      <c r="AH1137" s="17"/>
      <c r="AI1137" s="17">
        <v>0.17963747154554999</v>
      </c>
      <c r="AJ1137" s="17">
        <v>7.3183408174445103E-2</v>
      </c>
      <c r="AK1137" s="17">
        <v>0.16751186046390601</v>
      </c>
      <c r="AL1137" s="17"/>
      <c r="AM1137" s="17">
        <v>0.12458923333376599</v>
      </c>
      <c r="AN1137" s="17">
        <v>0.14995578219853201</v>
      </c>
      <c r="AO1137" s="17">
        <v>0.10608325918660499</v>
      </c>
      <c r="AP1137" s="17"/>
      <c r="AQ1137" s="17">
        <v>0.18596342093600099</v>
      </c>
      <c r="AR1137" s="17">
        <v>0.159262154640367</v>
      </c>
      <c r="AS1137" s="17">
        <v>9.4413641506457799E-2</v>
      </c>
      <c r="AT1137" s="17">
        <v>7.8249594458471905E-2</v>
      </c>
      <c r="AU1137" s="17">
        <v>5.0867848583992702E-2</v>
      </c>
    </row>
    <row r="1138" spans="2:47" x14ac:dyDescent="0.3">
      <c r="B1138" t="s">
        <v>443</v>
      </c>
      <c r="C1138" s="17">
        <v>0.136847537470942</v>
      </c>
      <c r="D1138" s="17">
        <v>0.137236016417288</v>
      </c>
      <c r="E1138" s="17">
        <v>0.13674769319830299</v>
      </c>
      <c r="F1138" s="17"/>
      <c r="G1138" s="17">
        <v>0.17394050404085601</v>
      </c>
      <c r="H1138" s="17">
        <v>0.14886995119845201</v>
      </c>
      <c r="I1138" s="17">
        <v>0.118146335282157</v>
      </c>
      <c r="J1138" s="17">
        <v>0.134201107225946</v>
      </c>
      <c r="K1138" s="17">
        <v>7.7982853509142094E-2</v>
      </c>
      <c r="L1138" s="17">
        <v>0.15957327086968701</v>
      </c>
      <c r="M1138" s="17"/>
      <c r="N1138" s="17">
        <v>0.204846827862639</v>
      </c>
      <c r="O1138" s="17">
        <v>0.12762977506687401</v>
      </c>
      <c r="P1138" s="17">
        <v>0.100657589045967</v>
      </c>
      <c r="Q1138" s="17">
        <v>0.103026681647487</v>
      </c>
      <c r="R1138" s="17"/>
      <c r="S1138" s="17">
        <v>0.24626024240983199</v>
      </c>
      <c r="T1138" s="17">
        <v>0.11470873528399</v>
      </c>
      <c r="U1138" s="17">
        <v>0.119547020136146</v>
      </c>
      <c r="V1138" s="17">
        <v>0.15635397393193501</v>
      </c>
      <c r="W1138" s="17">
        <v>0.17419544782487401</v>
      </c>
      <c r="X1138" s="17">
        <v>9.2501982716831799E-2</v>
      </c>
      <c r="Y1138" s="17">
        <v>0.11536139569822999</v>
      </c>
      <c r="Z1138" s="17">
        <v>8.9409173798567207E-2</v>
      </c>
      <c r="AA1138" s="17">
        <v>7.2105369360421501E-2</v>
      </c>
      <c r="AB1138" s="17">
        <v>0.122818240306166</v>
      </c>
      <c r="AC1138" s="17"/>
      <c r="AD1138" s="17">
        <v>0.15380133837548601</v>
      </c>
      <c r="AE1138" s="17">
        <v>0.143618359599574</v>
      </c>
      <c r="AF1138" s="17">
        <v>0.104989212500939</v>
      </c>
      <c r="AG1138" s="17">
        <v>7.5137388347326806E-2</v>
      </c>
      <c r="AH1138" s="17"/>
      <c r="AI1138" s="17">
        <v>0.161710641785827</v>
      </c>
      <c r="AJ1138" s="17">
        <v>0.15392318659426099</v>
      </c>
      <c r="AK1138" s="17">
        <v>9.6743592435309403E-2</v>
      </c>
      <c r="AL1138" s="17"/>
      <c r="AM1138" s="17">
        <v>0.145868556578822</v>
      </c>
      <c r="AN1138" s="17">
        <v>0.12929099187841001</v>
      </c>
      <c r="AO1138" s="17">
        <v>0.14941763508493899</v>
      </c>
      <c r="AP1138" s="17"/>
      <c r="AQ1138" s="17">
        <v>0.125547808880481</v>
      </c>
      <c r="AR1138" s="17">
        <v>0.11147442206177099</v>
      </c>
      <c r="AS1138" s="17">
        <v>0.16986056153735801</v>
      </c>
      <c r="AT1138" s="17">
        <v>0.181736475196105</v>
      </c>
      <c r="AU1138" s="17">
        <v>0.16501866406035001</v>
      </c>
    </row>
    <row r="1139" spans="2:47" x14ac:dyDescent="0.3">
      <c r="B1139" t="s">
        <v>444</v>
      </c>
      <c r="C1139" s="17">
        <v>0.135760962934799</v>
      </c>
      <c r="D1139" s="17">
        <v>0.15555505286695301</v>
      </c>
      <c r="E1139" s="17">
        <v>0.11682221740609799</v>
      </c>
      <c r="F1139" s="17"/>
      <c r="G1139" s="17">
        <v>0.211296771738084</v>
      </c>
      <c r="H1139" s="17">
        <v>0.19079415681134301</v>
      </c>
      <c r="I1139" s="17">
        <v>0.152886415531479</v>
      </c>
      <c r="J1139" s="17">
        <v>8.6677916616962003E-2</v>
      </c>
      <c r="K1139" s="17">
        <v>7.9317519346148696E-2</v>
      </c>
      <c r="L1139" s="17">
        <v>0.105588854676853</v>
      </c>
      <c r="M1139" s="17"/>
      <c r="N1139" s="17">
        <v>0.14672910896417099</v>
      </c>
      <c r="O1139" s="17">
        <v>0.12710250681008201</v>
      </c>
      <c r="P1139" s="17">
        <v>0.15157412895580599</v>
      </c>
      <c r="Q1139" s="17">
        <v>0.117167592288942</v>
      </c>
      <c r="R1139" s="17"/>
      <c r="S1139" s="17">
        <v>0.20842054324678899</v>
      </c>
      <c r="T1139" s="17">
        <v>0.13446409598417</v>
      </c>
      <c r="U1139" s="17">
        <v>0.14470967100269699</v>
      </c>
      <c r="V1139" s="17">
        <v>0.18042194082455401</v>
      </c>
      <c r="W1139" s="17">
        <v>0.127576384520177</v>
      </c>
      <c r="X1139" s="17">
        <v>0.13851947768193301</v>
      </c>
      <c r="Y1139" s="17">
        <v>4.35787050473792E-2</v>
      </c>
      <c r="Z1139" s="17">
        <v>9.2318409270814097E-2</v>
      </c>
      <c r="AA1139" s="17">
        <v>0.116979969800521</v>
      </c>
      <c r="AB1139" s="17">
        <v>7.0322431584975503E-2</v>
      </c>
      <c r="AC1139" s="17"/>
      <c r="AD1139" s="17">
        <v>0.12592334283572701</v>
      </c>
      <c r="AE1139" s="17">
        <v>0.15779953351263201</v>
      </c>
      <c r="AF1139" s="17">
        <v>8.9960700743932004E-2</v>
      </c>
      <c r="AG1139" s="17">
        <v>0.112163963368085</v>
      </c>
      <c r="AH1139" s="17"/>
      <c r="AI1139" s="17">
        <v>0.127687191926252</v>
      </c>
      <c r="AJ1139" s="17">
        <v>0.170297464114891</v>
      </c>
      <c r="AK1139" s="17">
        <v>7.9623204658220106E-2</v>
      </c>
      <c r="AL1139" s="17"/>
      <c r="AM1139" s="17">
        <v>0.154509148961638</v>
      </c>
      <c r="AN1139" s="17">
        <v>0.14201243969088101</v>
      </c>
      <c r="AO1139" s="17">
        <v>0.12543144308801901</v>
      </c>
      <c r="AP1139" s="17"/>
      <c r="AQ1139" s="17">
        <v>0.118348447484587</v>
      </c>
      <c r="AR1139" s="17">
        <v>0.11102504524416899</v>
      </c>
      <c r="AS1139" s="17">
        <v>0.15107619126104599</v>
      </c>
      <c r="AT1139" s="17">
        <v>0.20671090339576301</v>
      </c>
      <c r="AU1139" s="17">
        <v>8.7046754284902397E-2</v>
      </c>
    </row>
    <row r="1140" spans="2:47" x14ac:dyDescent="0.3">
      <c r="B1140" t="s">
        <v>77</v>
      </c>
      <c r="C1140" s="17">
        <v>9.3302175390022807E-2</v>
      </c>
      <c r="D1140" s="17">
        <v>0.115004878115224</v>
      </c>
      <c r="E1140" s="17">
        <v>7.2424752347656704E-2</v>
      </c>
      <c r="F1140" s="17"/>
      <c r="G1140" s="17">
        <v>1.8980756600512901E-2</v>
      </c>
      <c r="H1140" s="17">
        <v>4.4889139271202402E-2</v>
      </c>
      <c r="I1140" s="17">
        <v>5.9907295937467402E-2</v>
      </c>
      <c r="J1140" s="17">
        <v>0.12773737252623099</v>
      </c>
      <c r="K1140" s="17">
        <v>0.15090485625719999</v>
      </c>
      <c r="L1140" s="17">
        <v>0.14156610818898199</v>
      </c>
      <c r="M1140" s="17"/>
      <c r="N1140" s="17">
        <v>6.7261444751016697E-2</v>
      </c>
      <c r="O1140" s="17">
        <v>0.100440380290913</v>
      </c>
      <c r="P1140" s="17">
        <v>8.0223558352803301E-2</v>
      </c>
      <c r="Q1140" s="17">
        <v>0.127377657883777</v>
      </c>
      <c r="R1140" s="17"/>
      <c r="S1140" s="17">
        <v>4.2840574354001598E-2</v>
      </c>
      <c r="T1140" s="17">
        <v>0.120913359390315</v>
      </c>
      <c r="U1140" s="17">
        <v>9.1128148081289106E-2</v>
      </c>
      <c r="V1140" s="17">
        <v>0.139978724599852</v>
      </c>
      <c r="W1140" s="17">
        <v>3.7185654347873603E-2</v>
      </c>
      <c r="X1140" s="17">
        <v>6.3600441691369095E-2</v>
      </c>
      <c r="Y1140" s="17">
        <v>0.20693160994065199</v>
      </c>
      <c r="Z1140" s="17">
        <v>0.100295067717676</v>
      </c>
      <c r="AA1140" s="17">
        <v>5.7873806205162803E-2</v>
      </c>
      <c r="AB1140" s="17">
        <v>0.105903531151482</v>
      </c>
      <c r="AC1140" s="17"/>
      <c r="AD1140" s="17">
        <v>0.16840443311110601</v>
      </c>
      <c r="AE1140" s="17">
        <v>4.6661284430159003E-2</v>
      </c>
      <c r="AF1140" s="17">
        <v>0.199095274152644</v>
      </c>
      <c r="AG1140" s="17">
        <v>7.1781302386433404E-2</v>
      </c>
      <c r="AH1140" s="17"/>
      <c r="AI1140" s="17">
        <v>9.3752347684087203E-2</v>
      </c>
      <c r="AJ1140" s="17">
        <v>3.66945432110427E-2</v>
      </c>
      <c r="AK1140" s="17">
        <v>0.207723916802562</v>
      </c>
      <c r="AL1140" s="17"/>
      <c r="AM1140" s="17">
        <v>3.42824392567984E-2</v>
      </c>
      <c r="AN1140" s="17">
        <v>9.2982970724854702E-2</v>
      </c>
      <c r="AO1140" s="17">
        <v>0.135579395307145</v>
      </c>
      <c r="AP1140" s="17"/>
      <c r="AQ1140" s="17">
        <v>0.133049983583134</v>
      </c>
      <c r="AR1140" s="17">
        <v>8.0819535399200296E-2</v>
      </c>
      <c r="AS1140" s="17">
        <v>7.9057160959343994E-2</v>
      </c>
      <c r="AT1140" s="17">
        <v>3.5000169633224602E-2</v>
      </c>
      <c r="AU1140" s="17">
        <v>0</v>
      </c>
    </row>
    <row r="1141" spans="2:47" x14ac:dyDescent="0.3">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c r="AD1141" s="17"/>
      <c r="AE1141" s="17"/>
      <c r="AF1141" s="17"/>
      <c r="AG1141" s="17"/>
      <c r="AH1141" s="17"/>
      <c r="AI1141" s="17"/>
      <c r="AJ1141" s="17"/>
      <c r="AK1141" s="17"/>
      <c r="AL1141" s="17"/>
      <c r="AM1141" s="17"/>
      <c r="AN1141" s="17"/>
      <c r="AO1141" s="17"/>
      <c r="AP1141" s="17"/>
      <c r="AQ1141" s="17"/>
      <c r="AR1141" s="17"/>
      <c r="AS1141" s="17"/>
      <c r="AT1141" s="17"/>
      <c r="AU1141" s="17"/>
    </row>
    <row r="1142" spans="2:47" x14ac:dyDescent="0.3">
      <c r="B1142" s="6" t="s">
        <v>457</v>
      </c>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row>
    <row r="1143" spans="2:47" x14ac:dyDescent="0.3">
      <c r="B1143" s="24" t="s">
        <v>79</v>
      </c>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c r="AD1143" s="17"/>
      <c r="AE1143" s="17"/>
      <c r="AF1143" s="17"/>
      <c r="AG1143" s="17"/>
      <c r="AH1143" s="17"/>
      <c r="AI1143" s="17"/>
      <c r="AJ1143" s="17"/>
      <c r="AK1143" s="17"/>
      <c r="AL1143" s="17"/>
      <c r="AM1143" s="17"/>
      <c r="AN1143" s="17"/>
      <c r="AO1143" s="17"/>
      <c r="AP1143" s="17"/>
      <c r="AQ1143" s="17"/>
      <c r="AR1143" s="17"/>
      <c r="AS1143" s="17"/>
      <c r="AT1143" s="17"/>
      <c r="AU1143" s="17"/>
    </row>
    <row r="1144" spans="2:47" x14ac:dyDescent="0.3">
      <c r="B1144" t="s">
        <v>452</v>
      </c>
      <c r="C1144" s="17">
        <v>0.26107418149332301</v>
      </c>
      <c r="D1144" s="17">
        <v>0.220204426778733</v>
      </c>
      <c r="E1144" s="17">
        <v>0.30127468655919998</v>
      </c>
      <c r="F1144" s="17"/>
      <c r="G1144" s="17">
        <v>0.31242621030063</v>
      </c>
      <c r="H1144" s="17">
        <v>0.34001898504717498</v>
      </c>
      <c r="I1144" s="17">
        <v>0.30312373627829298</v>
      </c>
      <c r="J1144" s="17">
        <v>0.28823187390993998</v>
      </c>
      <c r="K1144" s="17">
        <v>0.20790137579456999</v>
      </c>
      <c r="L1144" s="17">
        <v>0.14345336978950601</v>
      </c>
      <c r="M1144" s="17"/>
      <c r="N1144" s="17">
        <v>0.31313201680038999</v>
      </c>
      <c r="O1144" s="17">
        <v>0.25109894970547397</v>
      </c>
      <c r="P1144" s="17">
        <v>0.27840625428544902</v>
      </c>
      <c r="Q1144" s="17">
        <v>0.20064301952979599</v>
      </c>
      <c r="R1144" s="17"/>
      <c r="S1144" s="17">
        <v>0.38488933854979201</v>
      </c>
      <c r="T1144" s="17">
        <v>0.269589553981605</v>
      </c>
      <c r="U1144" s="17">
        <v>0.23510874593957001</v>
      </c>
      <c r="V1144" s="17">
        <v>0.181353628267378</v>
      </c>
      <c r="W1144" s="17">
        <v>0.248544648316461</v>
      </c>
      <c r="X1144" s="17">
        <v>0.16149723977276501</v>
      </c>
      <c r="Y1144" s="17">
        <v>0.212055080192283</v>
      </c>
      <c r="Z1144" s="17">
        <v>0.25758620176545999</v>
      </c>
      <c r="AA1144" s="17">
        <v>0.306014334830016</v>
      </c>
      <c r="AB1144" s="17">
        <v>0.256543622032538</v>
      </c>
      <c r="AC1144" s="17"/>
      <c r="AD1144" s="17">
        <v>0.21273232033547401</v>
      </c>
      <c r="AE1144" s="17">
        <v>0.34134795320553701</v>
      </c>
      <c r="AF1144" s="17">
        <v>0.191104760132704</v>
      </c>
      <c r="AG1144" s="17">
        <v>0.223927277772592</v>
      </c>
      <c r="AH1144" s="17"/>
      <c r="AI1144" s="17">
        <v>0.216324184097127</v>
      </c>
      <c r="AJ1144" s="17">
        <v>0.341205609852964</v>
      </c>
      <c r="AK1144" s="17">
        <v>0.210141273868207</v>
      </c>
      <c r="AL1144" s="17"/>
      <c r="AM1144" s="17">
        <v>0.30800344193536899</v>
      </c>
      <c r="AN1144" s="17">
        <v>0.25186876853004098</v>
      </c>
      <c r="AO1144" s="17">
        <v>0.252536442610304</v>
      </c>
      <c r="AP1144" s="17"/>
      <c r="AQ1144" s="17">
        <v>0.18668765724043099</v>
      </c>
      <c r="AR1144" s="17">
        <v>0.230483299287703</v>
      </c>
      <c r="AS1144" s="17">
        <v>0.33283348432454202</v>
      </c>
      <c r="AT1144" s="17">
        <v>0.35021180156009202</v>
      </c>
      <c r="AU1144" s="17">
        <v>0.44615068696283899</v>
      </c>
    </row>
    <row r="1145" spans="2:47" x14ac:dyDescent="0.3">
      <c r="B1145" t="s">
        <v>453</v>
      </c>
      <c r="C1145" s="17">
        <v>0.44292313982843101</v>
      </c>
      <c r="D1145" s="17">
        <v>0.45315026811525599</v>
      </c>
      <c r="E1145" s="17">
        <v>0.43389317685954998</v>
      </c>
      <c r="F1145" s="17"/>
      <c r="G1145" s="17">
        <v>0.41929267913881801</v>
      </c>
      <c r="H1145" s="17">
        <v>0.44982023146558903</v>
      </c>
      <c r="I1145" s="17">
        <v>0.46140660401674999</v>
      </c>
      <c r="J1145" s="17">
        <v>0.42988300932135498</v>
      </c>
      <c r="K1145" s="17">
        <v>0.38758007768063002</v>
      </c>
      <c r="L1145" s="17">
        <v>0.485732435716828</v>
      </c>
      <c r="M1145" s="17"/>
      <c r="N1145" s="17">
        <v>0.45860969261078399</v>
      </c>
      <c r="O1145" s="17">
        <v>0.45183050356815802</v>
      </c>
      <c r="P1145" s="17">
        <v>0.40380378190626298</v>
      </c>
      <c r="Q1145" s="17">
        <v>0.45223376404065502</v>
      </c>
      <c r="R1145" s="17"/>
      <c r="S1145" s="17">
        <v>0.39769728675272298</v>
      </c>
      <c r="T1145" s="17">
        <v>0.406788202934043</v>
      </c>
      <c r="U1145" s="17">
        <v>0.47438836588286798</v>
      </c>
      <c r="V1145" s="17">
        <v>0.47389948186672598</v>
      </c>
      <c r="W1145" s="17">
        <v>0.47171121518329701</v>
      </c>
      <c r="X1145" s="17">
        <v>0.53691784946364196</v>
      </c>
      <c r="Y1145" s="17">
        <v>0.37663097841349802</v>
      </c>
      <c r="Z1145" s="17">
        <v>0.394180720592268</v>
      </c>
      <c r="AA1145" s="17">
        <v>0.44665132021779802</v>
      </c>
      <c r="AB1145" s="17">
        <v>0.484052697398271</v>
      </c>
      <c r="AC1145" s="17"/>
      <c r="AD1145" s="17">
        <v>0.41869962580232001</v>
      </c>
      <c r="AE1145" s="17">
        <v>0.44451802284123498</v>
      </c>
      <c r="AF1145" s="17">
        <v>0.39955909852000399</v>
      </c>
      <c r="AG1145" s="17">
        <v>0.424016593079029</v>
      </c>
      <c r="AH1145" s="17"/>
      <c r="AI1145" s="17">
        <v>0.42164700973639102</v>
      </c>
      <c r="AJ1145" s="17">
        <v>0.45868311588935701</v>
      </c>
      <c r="AK1145" s="17">
        <v>0.409230502780838</v>
      </c>
      <c r="AL1145" s="17"/>
      <c r="AM1145" s="17">
        <v>0.49429733642139501</v>
      </c>
      <c r="AN1145" s="17">
        <v>0.44467500308781399</v>
      </c>
      <c r="AO1145" s="17">
        <v>0.420237275641061</v>
      </c>
      <c r="AP1145" s="17"/>
      <c r="AQ1145" s="17">
        <v>0.48413577766265598</v>
      </c>
      <c r="AR1145" s="17">
        <v>0.47079068032462201</v>
      </c>
      <c r="AS1145" s="17">
        <v>0.43341957165377099</v>
      </c>
      <c r="AT1145" s="17">
        <v>0.42667269326648699</v>
      </c>
      <c r="AU1145" s="17">
        <v>0.29607920661986897</v>
      </c>
    </row>
    <row r="1146" spans="2:47" x14ac:dyDescent="0.3">
      <c r="B1146" t="s">
        <v>454</v>
      </c>
      <c r="C1146" s="17">
        <v>0.11736376250427299</v>
      </c>
      <c r="D1146" s="17">
        <v>0.14981626427792599</v>
      </c>
      <c r="E1146" s="17">
        <v>8.4074492104600607E-2</v>
      </c>
      <c r="F1146" s="17"/>
      <c r="G1146" s="17">
        <v>0.133453028357505</v>
      </c>
      <c r="H1146" s="17">
        <v>0.10899369437006701</v>
      </c>
      <c r="I1146" s="17">
        <v>0.109777385306031</v>
      </c>
      <c r="J1146" s="17">
        <v>9.8701221496863903E-2</v>
      </c>
      <c r="K1146" s="17">
        <v>0.108465452889397</v>
      </c>
      <c r="L1146" s="17">
        <v>0.14075224618550999</v>
      </c>
      <c r="M1146" s="17"/>
      <c r="N1146" s="17">
        <v>0.11682626534632901</v>
      </c>
      <c r="O1146" s="17">
        <v>0.13057008092608399</v>
      </c>
      <c r="P1146" s="17">
        <v>0.11324193080221701</v>
      </c>
      <c r="Q1146" s="17">
        <v>0.10648246410428699</v>
      </c>
      <c r="R1146" s="17"/>
      <c r="S1146" s="17">
        <v>0.112502479136558</v>
      </c>
      <c r="T1146" s="17">
        <v>0.136425198606097</v>
      </c>
      <c r="U1146" s="17">
        <v>0.10688853475124201</v>
      </c>
      <c r="V1146" s="17">
        <v>0.15055509657612801</v>
      </c>
      <c r="W1146" s="17">
        <v>8.3125356647562307E-2</v>
      </c>
      <c r="X1146" s="17">
        <v>9.8954817771488596E-2</v>
      </c>
      <c r="Y1146" s="17">
        <v>0.15070824168357799</v>
      </c>
      <c r="Z1146" s="17">
        <v>0.17253390682676201</v>
      </c>
      <c r="AA1146" s="17">
        <v>7.2887386843078703E-2</v>
      </c>
      <c r="AB1146" s="17">
        <v>0.11998492050717</v>
      </c>
      <c r="AC1146" s="17"/>
      <c r="AD1146" s="17">
        <v>0.127875630250886</v>
      </c>
      <c r="AE1146" s="17">
        <v>0.100615378806685</v>
      </c>
      <c r="AF1146" s="17">
        <v>0.17097375251719699</v>
      </c>
      <c r="AG1146" s="17">
        <v>0.13355086434954699</v>
      </c>
      <c r="AH1146" s="17"/>
      <c r="AI1146" s="17">
        <v>0.141174381547404</v>
      </c>
      <c r="AJ1146" s="17">
        <v>9.8826208343849198E-2</v>
      </c>
      <c r="AK1146" s="17">
        <v>0.16350197328421101</v>
      </c>
      <c r="AL1146" s="17"/>
      <c r="AM1146" s="17">
        <v>6.5387916943390606E-2</v>
      </c>
      <c r="AN1146" s="17">
        <v>0.12918032918668801</v>
      </c>
      <c r="AO1146" s="17">
        <v>0.14928692800009899</v>
      </c>
      <c r="AP1146" s="17"/>
      <c r="AQ1146" s="17">
        <v>0.11203411216170001</v>
      </c>
      <c r="AR1146" s="17">
        <v>0.104838458405643</v>
      </c>
      <c r="AS1146" s="17">
        <v>0.102228254156999</v>
      </c>
      <c r="AT1146" s="17">
        <v>0.104814706806414</v>
      </c>
      <c r="AU1146" s="17">
        <v>0.17017997991217501</v>
      </c>
    </row>
    <row r="1147" spans="2:47" x14ac:dyDescent="0.3">
      <c r="B1147" t="s">
        <v>455</v>
      </c>
      <c r="C1147" s="17">
        <v>5.3881671880969699E-2</v>
      </c>
      <c r="D1147" s="17">
        <v>6.5424157949658904E-2</v>
      </c>
      <c r="E1147" s="17">
        <v>4.27867363070151E-2</v>
      </c>
      <c r="F1147" s="17"/>
      <c r="G1147" s="17">
        <v>5.3553494257343001E-2</v>
      </c>
      <c r="H1147" s="17">
        <v>4.6931991048998603E-2</v>
      </c>
      <c r="I1147" s="17">
        <v>4.2363664134812302E-2</v>
      </c>
      <c r="J1147" s="17">
        <v>5.55269161570087E-2</v>
      </c>
      <c r="K1147" s="17">
        <v>8.2289977661423194E-2</v>
      </c>
      <c r="L1147" s="17">
        <v>4.8576668929733502E-2</v>
      </c>
      <c r="M1147" s="17"/>
      <c r="N1147" s="17">
        <v>3.87755103699325E-2</v>
      </c>
      <c r="O1147" s="17">
        <v>5.1874479916763902E-2</v>
      </c>
      <c r="P1147" s="17">
        <v>6.4647143196925105E-2</v>
      </c>
      <c r="Q1147" s="17">
        <v>5.9909474680665403E-2</v>
      </c>
      <c r="R1147" s="17"/>
      <c r="S1147" s="17">
        <v>2.66703131528899E-2</v>
      </c>
      <c r="T1147" s="17">
        <v>7.6595515129037894E-2</v>
      </c>
      <c r="U1147" s="17">
        <v>5.3712861968959802E-2</v>
      </c>
      <c r="V1147" s="17">
        <v>7.6207077782857402E-2</v>
      </c>
      <c r="W1147" s="17">
        <v>5.0545483262967601E-2</v>
      </c>
      <c r="X1147" s="17">
        <v>4.7152133742075102E-2</v>
      </c>
      <c r="Y1147" s="17">
        <v>7.7517740554411796E-2</v>
      </c>
      <c r="Z1147" s="17">
        <v>4.7387118006714399E-2</v>
      </c>
      <c r="AA1147" s="17">
        <v>3.8953290672373797E-2</v>
      </c>
      <c r="AB1147" s="17">
        <v>4.8484904772204997E-2</v>
      </c>
      <c r="AC1147" s="17"/>
      <c r="AD1147" s="17">
        <v>7.7816006552550596E-2</v>
      </c>
      <c r="AE1147" s="17">
        <v>2.8787994312425499E-2</v>
      </c>
      <c r="AF1147" s="17">
        <v>0.116758933858967</v>
      </c>
      <c r="AG1147" s="17">
        <v>3.4388652228400603E-2</v>
      </c>
      <c r="AH1147" s="17"/>
      <c r="AI1147" s="17">
        <v>8.5367875197274304E-2</v>
      </c>
      <c r="AJ1147" s="17">
        <v>3.0073345473437599E-2</v>
      </c>
      <c r="AK1147" s="17">
        <v>8.0803033134208502E-2</v>
      </c>
      <c r="AL1147" s="17"/>
      <c r="AM1147" s="17">
        <v>2.56273796484736E-2</v>
      </c>
      <c r="AN1147" s="17">
        <v>4.4480323774355499E-2</v>
      </c>
      <c r="AO1147" s="17">
        <v>8.3774623078957694E-2</v>
      </c>
      <c r="AP1147" s="17"/>
      <c r="AQ1147" s="17">
        <v>7.1356778522866399E-2</v>
      </c>
      <c r="AR1147" s="17">
        <v>4.1340186396123003E-2</v>
      </c>
      <c r="AS1147" s="17">
        <v>4.3354525047115899E-2</v>
      </c>
      <c r="AT1147" s="17">
        <v>4.1872348874712098E-2</v>
      </c>
      <c r="AU1147" s="17">
        <v>0</v>
      </c>
    </row>
    <row r="1148" spans="2:47" x14ac:dyDescent="0.3">
      <c r="B1148" t="s">
        <v>94</v>
      </c>
      <c r="C1148" s="17">
        <v>0.124757244293004</v>
      </c>
      <c r="D1148" s="17">
        <v>0.11140488287842699</v>
      </c>
      <c r="E1148" s="17">
        <v>0.137970908169634</v>
      </c>
      <c r="F1148" s="17"/>
      <c r="G1148" s="17">
        <v>8.1274587945703997E-2</v>
      </c>
      <c r="H1148" s="17">
        <v>5.4235098068169799E-2</v>
      </c>
      <c r="I1148" s="17">
        <v>8.33286102641147E-2</v>
      </c>
      <c r="J1148" s="17">
        <v>0.12765697911483201</v>
      </c>
      <c r="K1148" s="17">
        <v>0.21376311597398001</v>
      </c>
      <c r="L1148" s="17">
        <v>0.18148527937842299</v>
      </c>
      <c r="M1148" s="17"/>
      <c r="N1148" s="17">
        <v>7.2656514872563693E-2</v>
      </c>
      <c r="O1148" s="17">
        <v>0.11462598588352001</v>
      </c>
      <c r="P1148" s="17">
        <v>0.139900889809146</v>
      </c>
      <c r="Q1148" s="17">
        <v>0.18073127764459701</v>
      </c>
      <c r="R1148" s="17"/>
      <c r="S1148" s="17">
        <v>7.8240582408037898E-2</v>
      </c>
      <c r="T1148" s="17">
        <v>0.11060152934921701</v>
      </c>
      <c r="U1148" s="17">
        <v>0.12990149145735999</v>
      </c>
      <c r="V1148" s="17">
        <v>0.11798471550691</v>
      </c>
      <c r="W1148" s="17">
        <v>0.14607329658971199</v>
      </c>
      <c r="X1148" s="17">
        <v>0.155477959250029</v>
      </c>
      <c r="Y1148" s="17">
        <v>0.183087959156229</v>
      </c>
      <c r="Z1148" s="17">
        <v>0.12831205280879601</v>
      </c>
      <c r="AA1148" s="17">
        <v>0.135493667436733</v>
      </c>
      <c r="AB1148" s="17">
        <v>9.0933855289816096E-2</v>
      </c>
      <c r="AC1148" s="17"/>
      <c r="AD1148" s="17">
        <v>0.16287641705877001</v>
      </c>
      <c r="AE1148" s="17">
        <v>8.4730650834118001E-2</v>
      </c>
      <c r="AF1148" s="17">
        <v>0.121603454971128</v>
      </c>
      <c r="AG1148" s="17">
        <v>0.18411661257043099</v>
      </c>
      <c r="AH1148" s="17"/>
      <c r="AI1148" s="17">
        <v>0.13548654942180399</v>
      </c>
      <c r="AJ1148" s="17">
        <v>7.1211720440391896E-2</v>
      </c>
      <c r="AK1148" s="17">
        <v>0.13632321693253499</v>
      </c>
      <c r="AL1148" s="17"/>
      <c r="AM1148" s="17">
        <v>0.106683925051373</v>
      </c>
      <c r="AN1148" s="17">
        <v>0.12979557542110101</v>
      </c>
      <c r="AO1148" s="17">
        <v>9.41647306695787E-2</v>
      </c>
      <c r="AP1148" s="17"/>
      <c r="AQ1148" s="17">
        <v>0.14578567441234699</v>
      </c>
      <c r="AR1148" s="17">
        <v>0.152547375585909</v>
      </c>
      <c r="AS1148" s="17">
        <v>8.8164164817572999E-2</v>
      </c>
      <c r="AT1148" s="17">
        <v>7.6428449492294298E-2</v>
      </c>
      <c r="AU1148" s="17">
        <v>8.7590126505116994E-2</v>
      </c>
    </row>
    <row r="1149" spans="2:47" x14ac:dyDescent="0.3">
      <c r="C1149" s="17"/>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c r="AD1149" s="17"/>
      <c r="AE1149" s="17"/>
      <c r="AF1149" s="17"/>
      <c r="AG1149" s="17"/>
      <c r="AH1149" s="17"/>
      <c r="AI1149" s="17"/>
      <c r="AJ1149" s="17"/>
      <c r="AK1149" s="17"/>
      <c r="AL1149" s="17"/>
      <c r="AM1149" s="17"/>
      <c r="AN1149" s="17"/>
      <c r="AO1149" s="17"/>
      <c r="AP1149" s="17"/>
      <c r="AQ1149" s="17"/>
      <c r="AR1149" s="17"/>
      <c r="AS1149" s="17"/>
      <c r="AT1149" s="17"/>
      <c r="AU1149" s="17"/>
    </row>
    <row r="1150" spans="2:47" x14ac:dyDescent="0.3">
      <c r="B1150" s="6" t="s">
        <v>458</v>
      </c>
      <c r="C1150" s="17"/>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c r="AD1150" s="17"/>
      <c r="AE1150" s="17"/>
      <c r="AF1150" s="17"/>
      <c r="AG1150" s="17"/>
      <c r="AH1150" s="17"/>
      <c r="AI1150" s="17"/>
      <c r="AJ1150" s="17"/>
      <c r="AK1150" s="17"/>
      <c r="AL1150" s="17"/>
      <c r="AM1150" s="17"/>
      <c r="AN1150" s="17"/>
      <c r="AO1150" s="17"/>
      <c r="AP1150" s="17"/>
      <c r="AQ1150" s="17"/>
      <c r="AR1150" s="17"/>
      <c r="AS1150" s="17"/>
      <c r="AT1150" s="17"/>
      <c r="AU1150" s="17"/>
    </row>
    <row r="1151" spans="2:47" x14ac:dyDescent="0.3">
      <c r="B1151" s="24" t="s">
        <v>79</v>
      </c>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row>
    <row r="1152" spans="2:47" x14ac:dyDescent="0.3">
      <c r="B1152" t="s">
        <v>452</v>
      </c>
      <c r="C1152" s="17">
        <v>0.25706154378825702</v>
      </c>
      <c r="D1152" s="17">
        <v>0.211383118803046</v>
      </c>
      <c r="E1152" s="17">
        <v>0.301921614751196</v>
      </c>
      <c r="F1152" s="17"/>
      <c r="G1152" s="17">
        <v>0.30170505166005102</v>
      </c>
      <c r="H1152" s="17">
        <v>0.37988049030659798</v>
      </c>
      <c r="I1152" s="17">
        <v>0.31698462469095601</v>
      </c>
      <c r="J1152" s="17">
        <v>0.270319097997337</v>
      </c>
      <c r="K1152" s="17">
        <v>0.17115790103394701</v>
      </c>
      <c r="L1152" s="17">
        <v>0.12731234810643</v>
      </c>
      <c r="M1152" s="17"/>
      <c r="N1152" s="17">
        <v>0.31265380762592598</v>
      </c>
      <c r="O1152" s="17">
        <v>0.26684242090368898</v>
      </c>
      <c r="P1152" s="17">
        <v>0.26514702405661</v>
      </c>
      <c r="Q1152" s="17">
        <v>0.176455017732977</v>
      </c>
      <c r="R1152" s="17"/>
      <c r="S1152" s="17">
        <v>0.41037483361800797</v>
      </c>
      <c r="T1152" s="17">
        <v>0.24740134065144001</v>
      </c>
      <c r="U1152" s="17">
        <v>0.24306491342807099</v>
      </c>
      <c r="V1152" s="17">
        <v>0.21746071287503099</v>
      </c>
      <c r="W1152" s="17">
        <v>0.216583025901294</v>
      </c>
      <c r="X1152" s="17">
        <v>0.20532898069017499</v>
      </c>
      <c r="Y1152" s="17">
        <v>0.20585515870110199</v>
      </c>
      <c r="Z1152" s="17">
        <v>0.11585029974652999</v>
      </c>
      <c r="AA1152" s="17">
        <v>0.25723158608017099</v>
      </c>
      <c r="AB1152" s="17">
        <v>0.29147379367200399</v>
      </c>
      <c r="AC1152" s="17"/>
      <c r="AD1152" s="17">
        <v>0.16275786222682601</v>
      </c>
      <c r="AE1152" s="17">
        <v>0.312996136219656</v>
      </c>
      <c r="AF1152" s="17">
        <v>0.178297479562399</v>
      </c>
      <c r="AG1152" s="17">
        <v>0.27430751976394002</v>
      </c>
      <c r="AH1152" s="17"/>
      <c r="AI1152" s="17">
        <v>0.192810184826644</v>
      </c>
      <c r="AJ1152" s="17">
        <v>0.317994753327074</v>
      </c>
      <c r="AK1152" s="17">
        <v>0.21423968684776301</v>
      </c>
      <c r="AL1152" s="17"/>
      <c r="AM1152" s="17">
        <v>0.34775631146637198</v>
      </c>
      <c r="AN1152" s="17">
        <v>0.24215053857046401</v>
      </c>
      <c r="AO1152" s="17">
        <v>0.214645390732009</v>
      </c>
      <c r="AP1152" s="17"/>
      <c r="AQ1152" s="17">
        <v>0.20930700449703901</v>
      </c>
      <c r="AR1152" s="17">
        <v>0.2427575261231</v>
      </c>
      <c r="AS1152" s="17">
        <v>0.294304136945441</v>
      </c>
      <c r="AT1152" s="17">
        <v>0.34762455868724201</v>
      </c>
      <c r="AU1152" s="17">
        <v>0.40575944660248903</v>
      </c>
    </row>
    <row r="1153" spans="2:47" x14ac:dyDescent="0.3">
      <c r="B1153" t="s">
        <v>453</v>
      </c>
      <c r="C1153" s="17">
        <v>0.46378322509963499</v>
      </c>
      <c r="D1153" s="17">
        <v>0.46390946777229802</v>
      </c>
      <c r="E1153" s="17">
        <v>0.46257433731103198</v>
      </c>
      <c r="F1153" s="17"/>
      <c r="G1153" s="17">
        <v>0.48248028488386902</v>
      </c>
      <c r="H1153" s="17">
        <v>0.41410587915820402</v>
      </c>
      <c r="I1153" s="17">
        <v>0.45388621942718399</v>
      </c>
      <c r="J1153" s="17">
        <v>0.477951375444855</v>
      </c>
      <c r="K1153" s="17">
        <v>0.45554925341431202</v>
      </c>
      <c r="L1153" s="17">
        <v>0.49357577973343097</v>
      </c>
      <c r="M1153" s="17"/>
      <c r="N1153" s="17">
        <v>0.44176158979029001</v>
      </c>
      <c r="O1153" s="17">
        <v>0.45079556187227499</v>
      </c>
      <c r="P1153" s="17">
        <v>0.47379291581025201</v>
      </c>
      <c r="Q1153" s="17">
        <v>0.49394002477157301</v>
      </c>
      <c r="R1153" s="17"/>
      <c r="S1153" s="17">
        <v>0.37484126099655102</v>
      </c>
      <c r="T1153" s="17">
        <v>0.50526310297490895</v>
      </c>
      <c r="U1153" s="17">
        <v>0.497207404605159</v>
      </c>
      <c r="V1153" s="17">
        <v>0.45124192025286702</v>
      </c>
      <c r="W1153" s="17">
        <v>0.49896100652189102</v>
      </c>
      <c r="X1153" s="17">
        <v>0.50218289383346104</v>
      </c>
      <c r="Y1153" s="17">
        <v>0.42223875706610597</v>
      </c>
      <c r="Z1153" s="17">
        <v>0.48956389108720799</v>
      </c>
      <c r="AA1153" s="17">
        <v>0.473481589952083</v>
      </c>
      <c r="AB1153" s="17">
        <v>0.48038337018579402</v>
      </c>
      <c r="AC1153" s="17"/>
      <c r="AD1153" s="17">
        <v>0.43112992565161701</v>
      </c>
      <c r="AE1153" s="17">
        <v>0.48831571212085501</v>
      </c>
      <c r="AF1153" s="17">
        <v>0.43523451718769701</v>
      </c>
      <c r="AG1153" s="17">
        <v>0.43757517639177002</v>
      </c>
      <c r="AH1153" s="17"/>
      <c r="AI1153" s="17">
        <v>0.45168219152072497</v>
      </c>
      <c r="AJ1153" s="17">
        <v>0.48850422861055598</v>
      </c>
      <c r="AK1153" s="17">
        <v>0.43345824710484399</v>
      </c>
      <c r="AL1153" s="17"/>
      <c r="AM1153" s="17">
        <v>0.48504090128211103</v>
      </c>
      <c r="AN1153" s="17">
        <v>0.49551352406217403</v>
      </c>
      <c r="AO1153" s="17">
        <v>0.46152995452872497</v>
      </c>
      <c r="AP1153" s="17"/>
      <c r="AQ1153" s="17">
        <v>0.477284746902501</v>
      </c>
      <c r="AR1153" s="17">
        <v>0.499364519830507</v>
      </c>
      <c r="AS1153" s="17">
        <v>0.44665235946718401</v>
      </c>
      <c r="AT1153" s="17">
        <v>0.46266515620627502</v>
      </c>
      <c r="AU1153" s="17">
        <v>0.426232134003102</v>
      </c>
    </row>
    <row r="1154" spans="2:47" x14ac:dyDescent="0.3">
      <c r="B1154" t="s">
        <v>454</v>
      </c>
      <c r="C1154" s="17">
        <v>9.4985822463484096E-2</v>
      </c>
      <c r="D1154" s="17">
        <v>0.13992804701241601</v>
      </c>
      <c r="E1154" s="17">
        <v>5.1553597772729498E-2</v>
      </c>
      <c r="F1154" s="17"/>
      <c r="G1154" s="17">
        <v>0.14099560639273701</v>
      </c>
      <c r="H1154" s="17">
        <v>9.6076284517734895E-2</v>
      </c>
      <c r="I1154" s="17">
        <v>6.7378113908069595E-2</v>
      </c>
      <c r="J1154" s="17">
        <v>9.3467761757211498E-2</v>
      </c>
      <c r="K1154" s="17">
        <v>8.9732368027870907E-2</v>
      </c>
      <c r="L1154" s="17">
        <v>9.0907401429544996E-2</v>
      </c>
      <c r="M1154" s="17"/>
      <c r="N1154" s="17">
        <v>0.101247243261368</v>
      </c>
      <c r="O1154" s="17">
        <v>0.14169061216346099</v>
      </c>
      <c r="P1154" s="17">
        <v>7.7300917053287205E-2</v>
      </c>
      <c r="Q1154" s="17">
        <v>5.7112939924036203E-2</v>
      </c>
      <c r="R1154" s="17"/>
      <c r="S1154" s="17">
        <v>9.6261897180408507E-2</v>
      </c>
      <c r="T1154" s="17">
        <v>7.1017586887498305E-2</v>
      </c>
      <c r="U1154" s="17">
        <v>5.5027384217651E-2</v>
      </c>
      <c r="V1154" s="17">
        <v>0.13553176373272599</v>
      </c>
      <c r="W1154" s="17">
        <v>6.9840856114709596E-2</v>
      </c>
      <c r="X1154" s="17">
        <v>9.65643412893082E-2</v>
      </c>
      <c r="Y1154" s="17">
        <v>0.169117647402099</v>
      </c>
      <c r="Z1154" s="17">
        <v>0.146240988375931</v>
      </c>
      <c r="AA1154" s="17">
        <v>7.6766434919397802E-2</v>
      </c>
      <c r="AB1154" s="17">
        <v>5.7029671094843699E-2</v>
      </c>
      <c r="AC1154" s="17"/>
      <c r="AD1154" s="17">
        <v>0.12840829327649</v>
      </c>
      <c r="AE1154" s="17">
        <v>7.6169187702476895E-2</v>
      </c>
      <c r="AF1154" s="17">
        <v>0.16250345523958401</v>
      </c>
      <c r="AG1154" s="17">
        <v>7.6395198823241098E-2</v>
      </c>
      <c r="AH1154" s="17"/>
      <c r="AI1154" s="17">
        <v>0.129407436019609</v>
      </c>
      <c r="AJ1154" s="17">
        <v>8.2941984968299007E-2</v>
      </c>
      <c r="AK1154" s="17">
        <v>0.12990061194281799</v>
      </c>
      <c r="AL1154" s="17"/>
      <c r="AM1154" s="17">
        <v>2.0795707192281399E-2</v>
      </c>
      <c r="AN1154" s="17">
        <v>9.1084783846865303E-2</v>
      </c>
      <c r="AO1154" s="17">
        <v>0.15543473197475</v>
      </c>
      <c r="AP1154" s="17"/>
      <c r="AQ1154" s="17">
        <v>7.2734303201112904E-2</v>
      </c>
      <c r="AR1154" s="17">
        <v>9.3317478026635106E-2</v>
      </c>
      <c r="AS1154" s="17">
        <v>0.13176566139446999</v>
      </c>
      <c r="AT1154" s="17">
        <v>5.6059839964363603E-2</v>
      </c>
      <c r="AU1154" s="17">
        <v>0.12058358159962999</v>
      </c>
    </row>
    <row r="1155" spans="2:47" x14ac:dyDescent="0.3">
      <c r="B1155" t="s">
        <v>455</v>
      </c>
      <c r="C1155" s="17">
        <v>3.2785666694357E-2</v>
      </c>
      <c r="D1155" s="17">
        <v>3.9836870059012E-2</v>
      </c>
      <c r="E1155" s="17">
        <v>2.6007604271895701E-2</v>
      </c>
      <c r="F1155" s="17"/>
      <c r="G1155" s="17">
        <v>2.7861607923557099E-2</v>
      </c>
      <c r="H1155" s="17">
        <v>3.5532741260668202E-2</v>
      </c>
      <c r="I1155" s="17">
        <v>4.9557844417378698E-2</v>
      </c>
      <c r="J1155" s="17">
        <v>1.01141001368685E-2</v>
      </c>
      <c r="K1155" s="17">
        <v>2.3880460491512899E-2</v>
      </c>
      <c r="L1155" s="17">
        <v>4.4611448245382997E-2</v>
      </c>
      <c r="M1155" s="17"/>
      <c r="N1155" s="17">
        <v>3.0644361276745101E-2</v>
      </c>
      <c r="O1155" s="17">
        <v>2.8965983048729299E-2</v>
      </c>
      <c r="P1155" s="17">
        <v>3.2493219384283699E-2</v>
      </c>
      <c r="Q1155" s="17">
        <v>3.9983814503582599E-2</v>
      </c>
      <c r="R1155" s="17"/>
      <c r="S1155" s="17">
        <v>4.0707193627439103E-2</v>
      </c>
      <c r="T1155" s="17">
        <v>3.2472223808251502E-2</v>
      </c>
      <c r="U1155" s="17">
        <v>4.4527651019163499E-2</v>
      </c>
      <c r="V1155" s="17">
        <v>3.9166568636258801E-2</v>
      </c>
      <c r="W1155" s="17">
        <v>3.7413172553290901E-2</v>
      </c>
      <c r="X1155" s="17">
        <v>0</v>
      </c>
      <c r="Y1155" s="17">
        <v>4.9967734463135301E-2</v>
      </c>
      <c r="Z1155" s="17">
        <v>7.3218606868663494E-2</v>
      </c>
      <c r="AA1155" s="17">
        <v>6.0363315591600601E-3</v>
      </c>
      <c r="AB1155" s="17">
        <v>3.2833323468112997E-2</v>
      </c>
      <c r="AC1155" s="17"/>
      <c r="AD1155" s="17">
        <v>5.5963954344462198E-2</v>
      </c>
      <c r="AE1155" s="17">
        <v>2.4371631501071401E-2</v>
      </c>
      <c r="AF1155" s="17">
        <v>7.6725011770060705E-2</v>
      </c>
      <c r="AG1155" s="17">
        <v>6.5245446787023003E-3</v>
      </c>
      <c r="AH1155" s="17"/>
      <c r="AI1155" s="17">
        <v>3.00692555250529E-2</v>
      </c>
      <c r="AJ1155" s="17">
        <v>2.4123489972374498E-2</v>
      </c>
      <c r="AK1155" s="17">
        <v>7.41451254702825E-2</v>
      </c>
      <c r="AL1155" s="17"/>
      <c r="AM1155" s="17">
        <v>1.82852762533873E-2</v>
      </c>
      <c r="AN1155" s="17">
        <v>2.40416330572003E-2</v>
      </c>
      <c r="AO1155" s="17">
        <v>5.0131939175502897E-2</v>
      </c>
      <c r="AP1155" s="17"/>
      <c r="AQ1155" s="17">
        <v>2.9592937945061602E-2</v>
      </c>
      <c r="AR1155" s="17">
        <v>2.2076615664417099E-2</v>
      </c>
      <c r="AS1155" s="17">
        <v>2.54205970292973E-2</v>
      </c>
      <c r="AT1155" s="17">
        <v>4.92461502793256E-2</v>
      </c>
      <c r="AU1155" s="17">
        <v>0</v>
      </c>
    </row>
    <row r="1156" spans="2:47" x14ac:dyDescent="0.3">
      <c r="B1156" t="s">
        <v>94</v>
      </c>
      <c r="C1156" s="17">
        <v>0.15138374195426699</v>
      </c>
      <c r="D1156" s="17">
        <v>0.14494249635322801</v>
      </c>
      <c r="E1156" s="17">
        <v>0.157942845893147</v>
      </c>
      <c r="F1156" s="17"/>
      <c r="G1156" s="17">
        <v>4.6957449139786299E-2</v>
      </c>
      <c r="H1156" s="17">
        <v>7.4404604756794598E-2</v>
      </c>
      <c r="I1156" s="17">
        <v>0.112193197556411</v>
      </c>
      <c r="J1156" s="17">
        <v>0.148147664663729</v>
      </c>
      <c r="K1156" s="17">
        <v>0.25968001703235699</v>
      </c>
      <c r="L1156" s="17">
        <v>0.243593022485212</v>
      </c>
      <c r="M1156" s="17"/>
      <c r="N1156" s="17">
        <v>0.113692998045672</v>
      </c>
      <c r="O1156" s="17">
        <v>0.111705422011845</v>
      </c>
      <c r="P1156" s="17">
        <v>0.15126592369556799</v>
      </c>
      <c r="Q1156" s="17">
        <v>0.23250820306783099</v>
      </c>
      <c r="R1156" s="17"/>
      <c r="S1156" s="17">
        <v>7.78148145775934E-2</v>
      </c>
      <c r="T1156" s="17">
        <v>0.14384574567790201</v>
      </c>
      <c r="U1156" s="17">
        <v>0.16017264672995499</v>
      </c>
      <c r="V1156" s="17">
        <v>0.15659903450311799</v>
      </c>
      <c r="W1156" s="17">
        <v>0.177201938908814</v>
      </c>
      <c r="X1156" s="17">
        <v>0.195923784187056</v>
      </c>
      <c r="Y1156" s="17">
        <v>0.15282070236755799</v>
      </c>
      <c r="Z1156" s="17">
        <v>0.17512621392166799</v>
      </c>
      <c r="AA1156" s="17">
        <v>0.186484057489189</v>
      </c>
      <c r="AB1156" s="17">
        <v>0.138279841579245</v>
      </c>
      <c r="AC1156" s="17"/>
      <c r="AD1156" s="17">
        <v>0.22173996450060501</v>
      </c>
      <c r="AE1156" s="17">
        <v>9.8147332455940803E-2</v>
      </c>
      <c r="AF1156" s="17">
        <v>0.14723953624025901</v>
      </c>
      <c r="AG1156" s="17">
        <v>0.20519756034234601</v>
      </c>
      <c r="AH1156" s="17"/>
      <c r="AI1156" s="17">
        <v>0.19603093210797001</v>
      </c>
      <c r="AJ1156" s="17">
        <v>8.6435543121696004E-2</v>
      </c>
      <c r="AK1156" s="17">
        <v>0.148256328634292</v>
      </c>
      <c r="AL1156" s="17"/>
      <c r="AM1156" s="17">
        <v>0.128121803805849</v>
      </c>
      <c r="AN1156" s="17">
        <v>0.147209520463296</v>
      </c>
      <c r="AO1156" s="17">
        <v>0.118257983589013</v>
      </c>
      <c r="AP1156" s="17"/>
      <c r="AQ1156" s="17">
        <v>0.21108100745428501</v>
      </c>
      <c r="AR1156" s="17">
        <v>0.142483860355341</v>
      </c>
      <c r="AS1156" s="17">
        <v>0.101857245163606</v>
      </c>
      <c r="AT1156" s="17">
        <v>8.4404294862793994E-2</v>
      </c>
      <c r="AU1156" s="17">
        <v>4.7424837794778997E-2</v>
      </c>
    </row>
    <row r="1157" spans="2:47" x14ac:dyDescent="0.3">
      <c r="C1157" s="17"/>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c r="AD1157" s="17"/>
      <c r="AE1157" s="17"/>
      <c r="AF1157" s="17"/>
      <c r="AG1157" s="17"/>
      <c r="AH1157" s="17"/>
      <c r="AI1157" s="17"/>
      <c r="AJ1157" s="17"/>
      <c r="AK1157" s="17"/>
      <c r="AL1157" s="17"/>
      <c r="AM1157" s="17"/>
      <c r="AN1157" s="17"/>
      <c r="AO1157" s="17"/>
      <c r="AP1157" s="17"/>
      <c r="AQ1157" s="17"/>
      <c r="AR1157" s="17"/>
      <c r="AS1157" s="17"/>
      <c r="AT1157" s="17"/>
      <c r="AU1157" s="17"/>
    </row>
    <row r="1158" spans="2:47" x14ac:dyDescent="0.3">
      <c r="B1158" s="6" t="s">
        <v>459</v>
      </c>
      <c r="C1158" s="17"/>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c r="AD1158" s="17"/>
      <c r="AE1158" s="17"/>
      <c r="AF1158" s="17"/>
      <c r="AG1158" s="17"/>
      <c r="AH1158" s="17"/>
      <c r="AI1158" s="17"/>
      <c r="AJ1158" s="17"/>
      <c r="AK1158" s="17"/>
      <c r="AL1158" s="17"/>
      <c r="AM1158" s="17"/>
      <c r="AN1158" s="17"/>
      <c r="AO1158" s="17"/>
      <c r="AP1158" s="17"/>
      <c r="AQ1158" s="17"/>
      <c r="AR1158" s="17"/>
      <c r="AS1158" s="17"/>
      <c r="AT1158" s="17"/>
      <c r="AU1158" s="17"/>
    </row>
    <row r="1159" spans="2:47" x14ac:dyDescent="0.3">
      <c r="B1159" s="24" t="s">
        <v>79</v>
      </c>
      <c r="C1159" s="17"/>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c r="AD1159" s="17"/>
      <c r="AE1159" s="17"/>
      <c r="AF1159" s="17"/>
      <c r="AG1159" s="17"/>
      <c r="AH1159" s="17"/>
      <c r="AI1159" s="17"/>
      <c r="AJ1159" s="17"/>
      <c r="AK1159" s="17"/>
      <c r="AL1159" s="17"/>
      <c r="AM1159" s="17"/>
      <c r="AN1159" s="17"/>
      <c r="AO1159" s="17"/>
      <c r="AP1159" s="17"/>
      <c r="AQ1159" s="17"/>
      <c r="AR1159" s="17"/>
      <c r="AS1159" s="17"/>
      <c r="AT1159" s="17"/>
      <c r="AU1159" s="17"/>
    </row>
    <row r="1160" spans="2:47" x14ac:dyDescent="0.3">
      <c r="B1160" t="s">
        <v>452</v>
      </c>
      <c r="C1160" s="17">
        <v>0.26271629753332798</v>
      </c>
      <c r="D1160" s="17">
        <v>0.22482071095475001</v>
      </c>
      <c r="E1160" s="17">
        <v>0.30003315449413698</v>
      </c>
      <c r="F1160" s="17"/>
      <c r="G1160" s="17">
        <v>0.35267762244558198</v>
      </c>
      <c r="H1160" s="17">
        <v>0.34594416414842299</v>
      </c>
      <c r="I1160" s="17">
        <v>0.28557400092797303</v>
      </c>
      <c r="J1160" s="17">
        <v>0.27691253491878998</v>
      </c>
      <c r="K1160" s="17">
        <v>0.20410375826582899</v>
      </c>
      <c r="L1160" s="17">
        <v>0.14590754355144001</v>
      </c>
      <c r="M1160" s="17"/>
      <c r="N1160" s="17">
        <v>0.32443418571955102</v>
      </c>
      <c r="O1160" s="17">
        <v>0.25192165570074698</v>
      </c>
      <c r="P1160" s="17">
        <v>0.27730996746236902</v>
      </c>
      <c r="Q1160" s="17">
        <v>0.19514710174715</v>
      </c>
      <c r="R1160" s="17"/>
      <c r="S1160" s="17">
        <v>0.36369666229242498</v>
      </c>
      <c r="T1160" s="17">
        <v>0.22610871645340799</v>
      </c>
      <c r="U1160" s="17">
        <v>0.28784499473242298</v>
      </c>
      <c r="V1160" s="17">
        <v>0.275556886539846</v>
      </c>
      <c r="W1160" s="17">
        <v>0.27544697915372301</v>
      </c>
      <c r="X1160" s="17">
        <v>0.25700385633266398</v>
      </c>
      <c r="Y1160" s="17">
        <v>0.201293729685528</v>
      </c>
      <c r="Z1160" s="17">
        <v>0.227174854296886</v>
      </c>
      <c r="AA1160" s="17">
        <v>0.19848937138828501</v>
      </c>
      <c r="AB1160" s="17">
        <v>0.271981279484174</v>
      </c>
      <c r="AC1160" s="17"/>
      <c r="AD1160" s="17">
        <v>0.19847243560970801</v>
      </c>
      <c r="AE1160" s="17">
        <v>0.32683611887070801</v>
      </c>
      <c r="AF1160" s="17">
        <v>0.19304442301887001</v>
      </c>
      <c r="AG1160" s="17">
        <v>0.26480342882366997</v>
      </c>
      <c r="AH1160" s="17"/>
      <c r="AI1160" s="17">
        <v>0.19819473697905399</v>
      </c>
      <c r="AJ1160" s="17">
        <v>0.33875585416009302</v>
      </c>
      <c r="AK1160" s="17">
        <v>0.198663784860209</v>
      </c>
      <c r="AL1160" s="17"/>
      <c r="AM1160" s="17">
        <v>0.374873488368758</v>
      </c>
      <c r="AN1160" s="17">
        <v>0.246102599466514</v>
      </c>
      <c r="AO1160" s="17">
        <v>0.207965621792954</v>
      </c>
      <c r="AP1160" s="17"/>
      <c r="AQ1160" s="17">
        <v>0.23425898387041999</v>
      </c>
      <c r="AR1160" s="17">
        <v>0.25620014733562602</v>
      </c>
      <c r="AS1160" s="17">
        <v>0.30147716689496401</v>
      </c>
      <c r="AT1160" s="17">
        <v>0.33246052309957203</v>
      </c>
      <c r="AU1160" s="17">
        <v>0.39301566609219302</v>
      </c>
    </row>
    <row r="1161" spans="2:47" x14ac:dyDescent="0.3">
      <c r="B1161" t="s">
        <v>453</v>
      </c>
      <c r="C1161" s="17">
        <v>0.41918003738311699</v>
      </c>
      <c r="D1161" s="17">
        <v>0.43905050272127899</v>
      </c>
      <c r="E1161" s="17">
        <v>0.39871540137906902</v>
      </c>
      <c r="F1161" s="17"/>
      <c r="G1161" s="17">
        <v>0.37848285213253002</v>
      </c>
      <c r="H1161" s="17">
        <v>0.42722196925579098</v>
      </c>
      <c r="I1161" s="17">
        <v>0.40990167593870802</v>
      </c>
      <c r="J1161" s="17">
        <v>0.41623302505892401</v>
      </c>
      <c r="K1161" s="17">
        <v>0.37912970549334002</v>
      </c>
      <c r="L1161" s="17">
        <v>0.47626071787366298</v>
      </c>
      <c r="M1161" s="17"/>
      <c r="N1161" s="17">
        <v>0.45224618347413897</v>
      </c>
      <c r="O1161" s="17">
        <v>0.44495584247580999</v>
      </c>
      <c r="P1161" s="17">
        <v>0.35682861702174901</v>
      </c>
      <c r="Q1161" s="17">
        <v>0.41214687471248201</v>
      </c>
      <c r="R1161" s="17"/>
      <c r="S1161" s="17">
        <v>0.40043508344592499</v>
      </c>
      <c r="T1161" s="17">
        <v>0.43456426877295401</v>
      </c>
      <c r="U1161" s="17">
        <v>0.42389017958775199</v>
      </c>
      <c r="V1161" s="17">
        <v>0.35117257597903401</v>
      </c>
      <c r="W1161" s="17">
        <v>0.41529766918067101</v>
      </c>
      <c r="X1161" s="17">
        <v>0.45307020616171401</v>
      </c>
      <c r="Y1161" s="17">
        <v>0.41117579840444701</v>
      </c>
      <c r="Z1161" s="17">
        <v>0.34045652678702598</v>
      </c>
      <c r="AA1161" s="17">
        <v>0.49979897544392299</v>
      </c>
      <c r="AB1161" s="17">
        <v>0.38984236808751699</v>
      </c>
      <c r="AC1161" s="17"/>
      <c r="AD1161" s="17">
        <v>0.40723726698238399</v>
      </c>
      <c r="AE1161" s="17">
        <v>0.43463188764713201</v>
      </c>
      <c r="AF1161" s="17">
        <v>0.381938876692826</v>
      </c>
      <c r="AG1161" s="17">
        <v>0.32096649391718202</v>
      </c>
      <c r="AH1161" s="17"/>
      <c r="AI1161" s="17">
        <v>0.44281487221800198</v>
      </c>
      <c r="AJ1161" s="17">
        <v>0.44320038042002902</v>
      </c>
      <c r="AK1161" s="17">
        <v>0.38884993143368202</v>
      </c>
      <c r="AL1161" s="17"/>
      <c r="AM1161" s="17">
        <v>0.39532480283773103</v>
      </c>
      <c r="AN1161" s="17">
        <v>0.453050045899202</v>
      </c>
      <c r="AO1161" s="17">
        <v>0.43592730875852997</v>
      </c>
      <c r="AP1161" s="17"/>
      <c r="AQ1161" s="17">
        <v>0.38875429591118399</v>
      </c>
      <c r="AR1161" s="17">
        <v>0.442179298858421</v>
      </c>
      <c r="AS1161" s="17">
        <v>0.45543602658409899</v>
      </c>
      <c r="AT1161" s="17">
        <v>0.42560926531467302</v>
      </c>
      <c r="AU1161" s="17">
        <v>0.55955949611302802</v>
      </c>
    </row>
    <row r="1162" spans="2:47" x14ac:dyDescent="0.3">
      <c r="B1162" t="s">
        <v>454</v>
      </c>
      <c r="C1162" s="17">
        <v>9.3948771767013106E-2</v>
      </c>
      <c r="D1162" s="17">
        <v>0.11401616761365101</v>
      </c>
      <c r="E1162" s="17">
        <v>7.4660023552583901E-2</v>
      </c>
      <c r="F1162" s="17"/>
      <c r="G1162" s="17">
        <v>0.15974391306788899</v>
      </c>
      <c r="H1162" s="17">
        <v>0.10594612428503</v>
      </c>
      <c r="I1162" s="17">
        <v>9.2146065184441295E-2</v>
      </c>
      <c r="J1162" s="17">
        <v>7.4652948997120494E-2</v>
      </c>
      <c r="K1162" s="17">
        <v>8.9624576157495403E-2</v>
      </c>
      <c r="L1162" s="17">
        <v>6.1000687906889998E-2</v>
      </c>
      <c r="M1162" s="17"/>
      <c r="N1162" s="17">
        <v>8.6152251514648406E-2</v>
      </c>
      <c r="O1162" s="17">
        <v>0.10920188662545199</v>
      </c>
      <c r="P1162" s="17">
        <v>0.109665786102811</v>
      </c>
      <c r="Q1162" s="17">
        <v>7.0852065686853094E-2</v>
      </c>
      <c r="R1162" s="17"/>
      <c r="S1162" s="17">
        <v>0.106093900373099</v>
      </c>
      <c r="T1162" s="17">
        <v>7.1281321262749997E-2</v>
      </c>
      <c r="U1162" s="17">
        <v>8.3474602927467598E-2</v>
      </c>
      <c r="V1162" s="17">
        <v>0.13570344786177799</v>
      </c>
      <c r="W1162" s="17">
        <v>3.68427627149873E-2</v>
      </c>
      <c r="X1162" s="17">
        <v>7.9798447513232396E-2</v>
      </c>
      <c r="Y1162" s="17">
        <v>0.10319539093118101</v>
      </c>
      <c r="Z1162" s="17">
        <v>0.14622289229653301</v>
      </c>
      <c r="AA1162" s="17">
        <v>7.7416582677981294E-2</v>
      </c>
      <c r="AB1162" s="17">
        <v>0.14521406272712001</v>
      </c>
      <c r="AC1162" s="17"/>
      <c r="AD1162" s="17">
        <v>8.8403012178568399E-2</v>
      </c>
      <c r="AE1162" s="17">
        <v>7.5635237214129403E-2</v>
      </c>
      <c r="AF1162" s="17">
        <v>0.15261916464470299</v>
      </c>
      <c r="AG1162" s="17">
        <v>0.118731615781523</v>
      </c>
      <c r="AH1162" s="17"/>
      <c r="AI1162" s="17">
        <v>7.1623980063015305E-2</v>
      </c>
      <c r="AJ1162" s="17">
        <v>8.7927504801146403E-2</v>
      </c>
      <c r="AK1162" s="17">
        <v>0.141543886798871</v>
      </c>
      <c r="AL1162" s="17"/>
      <c r="AM1162" s="17">
        <v>3.96426428614692E-2</v>
      </c>
      <c r="AN1162" s="17">
        <v>7.3154366566456006E-2</v>
      </c>
      <c r="AO1162" s="17">
        <v>0.15845653862991199</v>
      </c>
      <c r="AP1162" s="17"/>
      <c r="AQ1162" s="17">
        <v>8.4046029356561996E-2</v>
      </c>
      <c r="AR1162" s="17">
        <v>9.3562437596426004E-2</v>
      </c>
      <c r="AS1162" s="17">
        <v>8.2882470056604707E-2</v>
      </c>
      <c r="AT1162" s="17">
        <v>9.2126074070499595E-2</v>
      </c>
      <c r="AU1162" s="17">
        <v>0</v>
      </c>
    </row>
    <row r="1163" spans="2:47" x14ac:dyDescent="0.3">
      <c r="B1163" t="s">
        <v>455</v>
      </c>
      <c r="C1163" s="17">
        <v>3.7483694602676899E-2</v>
      </c>
      <c r="D1163" s="17">
        <v>4.3294779835811099E-2</v>
      </c>
      <c r="E1163" s="17">
        <v>3.1918911924812603E-2</v>
      </c>
      <c r="F1163" s="17"/>
      <c r="G1163" s="17">
        <v>2.73791034604077E-2</v>
      </c>
      <c r="H1163" s="17">
        <v>3.7187122290261901E-2</v>
      </c>
      <c r="I1163" s="17">
        <v>5.1613520941050997E-2</v>
      </c>
      <c r="J1163" s="17">
        <v>3.5577933341622903E-2</v>
      </c>
      <c r="K1163" s="17">
        <v>4.37611094209737E-2</v>
      </c>
      <c r="L1163" s="17">
        <v>3.0280237246537198E-2</v>
      </c>
      <c r="M1163" s="17"/>
      <c r="N1163" s="17">
        <v>3.8493038531172301E-2</v>
      </c>
      <c r="O1163" s="17">
        <v>4.63163051692594E-2</v>
      </c>
      <c r="P1163" s="17">
        <v>4.3889987980468101E-2</v>
      </c>
      <c r="Q1163" s="17">
        <v>2.2319823890253401E-2</v>
      </c>
      <c r="R1163" s="17"/>
      <c r="S1163" s="17">
        <v>4.1218466908097801E-2</v>
      </c>
      <c r="T1163" s="17">
        <v>3.3467800682250602E-2</v>
      </c>
      <c r="U1163" s="17">
        <v>2.3228929269950099E-2</v>
      </c>
      <c r="V1163" s="17">
        <v>4.7854356273334099E-2</v>
      </c>
      <c r="W1163" s="17">
        <v>2.5645975981415499E-2</v>
      </c>
      <c r="X1163" s="17">
        <v>2.6316567630482901E-2</v>
      </c>
      <c r="Y1163" s="17">
        <v>9.8026758582736601E-2</v>
      </c>
      <c r="Z1163" s="17">
        <v>3.5423250941237397E-2</v>
      </c>
      <c r="AA1163" s="17">
        <v>1.50127301981923E-2</v>
      </c>
      <c r="AB1163" s="17">
        <v>3.2833323468112997E-2</v>
      </c>
      <c r="AC1163" s="17"/>
      <c r="AD1163" s="17">
        <v>5.6680751590343303E-2</v>
      </c>
      <c r="AE1163" s="17">
        <v>3.6639506241238601E-2</v>
      </c>
      <c r="AF1163" s="17">
        <v>7.9142351608191899E-2</v>
      </c>
      <c r="AG1163" s="17">
        <v>1.19400697096695E-2</v>
      </c>
      <c r="AH1163" s="17"/>
      <c r="AI1163" s="17">
        <v>4.6461832960804902E-2</v>
      </c>
      <c r="AJ1163" s="17">
        <v>3.9772888864083797E-2</v>
      </c>
      <c r="AK1163" s="17">
        <v>6.4617078554801505E-2</v>
      </c>
      <c r="AL1163" s="17"/>
      <c r="AM1163" s="17">
        <v>3.2156376014344103E-2</v>
      </c>
      <c r="AN1163" s="17">
        <v>4.3357300567083999E-2</v>
      </c>
      <c r="AO1163" s="17">
        <v>3.5077898431272403E-2</v>
      </c>
      <c r="AP1163" s="17"/>
      <c r="AQ1163" s="17">
        <v>3.6518328479031102E-2</v>
      </c>
      <c r="AR1163" s="17">
        <v>2.3990656173606399E-2</v>
      </c>
      <c r="AS1163" s="17">
        <v>5.2626094140498403E-2</v>
      </c>
      <c r="AT1163" s="17">
        <v>4.1834135770469599E-2</v>
      </c>
      <c r="AU1163" s="17">
        <v>0</v>
      </c>
    </row>
    <row r="1164" spans="2:47" x14ac:dyDescent="0.3">
      <c r="B1164" t="s">
        <v>94</v>
      </c>
      <c r="C1164" s="17">
        <v>0.18667119871386501</v>
      </c>
      <c r="D1164" s="17">
        <v>0.178817838874509</v>
      </c>
      <c r="E1164" s="17">
        <v>0.194672508649398</v>
      </c>
      <c r="F1164" s="17"/>
      <c r="G1164" s="17">
        <v>8.1716508893591194E-2</v>
      </c>
      <c r="H1164" s="17">
        <v>8.3700620020494096E-2</v>
      </c>
      <c r="I1164" s="17">
        <v>0.16076473700782701</v>
      </c>
      <c r="J1164" s="17">
        <v>0.196623557683543</v>
      </c>
      <c r="K1164" s="17">
        <v>0.28338085066236202</v>
      </c>
      <c r="L1164" s="17">
        <v>0.28655081342146999</v>
      </c>
      <c r="M1164" s="17"/>
      <c r="N1164" s="17">
        <v>9.8674340760489296E-2</v>
      </c>
      <c r="O1164" s="17">
        <v>0.14760431002873201</v>
      </c>
      <c r="P1164" s="17">
        <v>0.212305641432603</v>
      </c>
      <c r="Q1164" s="17">
        <v>0.29953413396326201</v>
      </c>
      <c r="R1164" s="17"/>
      <c r="S1164" s="17">
        <v>8.8555886980453399E-2</v>
      </c>
      <c r="T1164" s="17">
        <v>0.234577892828637</v>
      </c>
      <c r="U1164" s="17">
        <v>0.18156129348240699</v>
      </c>
      <c r="V1164" s="17">
        <v>0.18971273334600799</v>
      </c>
      <c r="W1164" s="17">
        <v>0.24676661296920299</v>
      </c>
      <c r="X1164" s="17">
        <v>0.18381092236190699</v>
      </c>
      <c r="Y1164" s="17">
        <v>0.18630832239610801</v>
      </c>
      <c r="Z1164" s="17">
        <v>0.25072247567831701</v>
      </c>
      <c r="AA1164" s="17">
        <v>0.20928234029161799</v>
      </c>
      <c r="AB1164" s="17">
        <v>0.16012896623307599</v>
      </c>
      <c r="AC1164" s="17"/>
      <c r="AD1164" s="17">
        <v>0.249206533638996</v>
      </c>
      <c r="AE1164" s="17">
        <v>0.126257250026793</v>
      </c>
      <c r="AF1164" s="17">
        <v>0.19325518403541</v>
      </c>
      <c r="AG1164" s="17">
        <v>0.283558391767956</v>
      </c>
      <c r="AH1164" s="17"/>
      <c r="AI1164" s="17">
        <v>0.240904577779124</v>
      </c>
      <c r="AJ1164" s="17">
        <v>9.0343371754647905E-2</v>
      </c>
      <c r="AK1164" s="17">
        <v>0.206325318352436</v>
      </c>
      <c r="AL1164" s="17"/>
      <c r="AM1164" s="17">
        <v>0.158002689917698</v>
      </c>
      <c r="AN1164" s="17">
        <v>0.184335687500744</v>
      </c>
      <c r="AO1164" s="17">
        <v>0.16257263238733199</v>
      </c>
      <c r="AP1164" s="17"/>
      <c r="AQ1164" s="17">
        <v>0.25642236238280303</v>
      </c>
      <c r="AR1164" s="17">
        <v>0.184067460035921</v>
      </c>
      <c r="AS1164" s="17">
        <v>0.10757824232383301</v>
      </c>
      <c r="AT1164" s="17">
        <v>0.10797000174478601</v>
      </c>
      <c r="AU1164" s="17">
        <v>4.7424837794778997E-2</v>
      </c>
    </row>
    <row r="1165" spans="2:47" x14ac:dyDescent="0.3">
      <c r="C1165" s="17"/>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c r="AD1165" s="17"/>
      <c r="AE1165" s="17"/>
      <c r="AF1165" s="17"/>
      <c r="AG1165" s="17"/>
      <c r="AH1165" s="17"/>
      <c r="AI1165" s="17"/>
      <c r="AJ1165" s="17"/>
      <c r="AK1165" s="17"/>
      <c r="AL1165" s="17"/>
      <c r="AM1165" s="17"/>
      <c r="AN1165" s="17"/>
      <c r="AO1165" s="17"/>
      <c r="AP1165" s="17"/>
      <c r="AQ1165" s="17"/>
      <c r="AR1165" s="17"/>
      <c r="AS1165" s="17"/>
      <c r="AT1165" s="17"/>
      <c r="AU1165" s="17"/>
    </row>
    <row r="1166" spans="2:47" x14ac:dyDescent="0.3">
      <c r="B1166" s="6" t="s">
        <v>460</v>
      </c>
      <c r="C1166" s="17"/>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c r="AD1166" s="17"/>
      <c r="AE1166" s="17"/>
      <c r="AF1166" s="17"/>
      <c r="AG1166" s="17"/>
      <c r="AH1166" s="17"/>
      <c r="AI1166" s="17"/>
      <c r="AJ1166" s="17"/>
      <c r="AK1166" s="17"/>
      <c r="AL1166" s="17"/>
      <c r="AM1166" s="17"/>
      <c r="AN1166" s="17"/>
      <c r="AO1166" s="17"/>
      <c r="AP1166" s="17"/>
      <c r="AQ1166" s="17"/>
      <c r="AR1166" s="17"/>
      <c r="AS1166" s="17"/>
      <c r="AT1166" s="17"/>
      <c r="AU1166" s="17"/>
    </row>
    <row r="1167" spans="2:47" x14ac:dyDescent="0.3">
      <c r="B1167" s="24" t="s">
        <v>79</v>
      </c>
      <c r="C1167" s="17"/>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c r="AD1167" s="17"/>
      <c r="AE1167" s="17"/>
      <c r="AF1167" s="17"/>
      <c r="AG1167" s="17"/>
      <c r="AH1167" s="17"/>
      <c r="AI1167" s="17"/>
      <c r="AJ1167" s="17"/>
      <c r="AK1167" s="17"/>
      <c r="AL1167" s="17"/>
      <c r="AM1167" s="17"/>
      <c r="AN1167" s="17"/>
      <c r="AO1167" s="17"/>
      <c r="AP1167" s="17"/>
      <c r="AQ1167" s="17"/>
      <c r="AR1167" s="17"/>
      <c r="AS1167" s="17"/>
      <c r="AT1167" s="17"/>
      <c r="AU1167" s="17"/>
    </row>
    <row r="1168" spans="2:47" x14ac:dyDescent="0.3">
      <c r="B1168" t="s">
        <v>452</v>
      </c>
      <c r="C1168" s="17">
        <v>0.13676492409123001</v>
      </c>
      <c r="D1168" s="17">
        <v>0.124953281379205</v>
      </c>
      <c r="E1168" s="17">
        <v>0.14850736516844401</v>
      </c>
      <c r="F1168" s="17"/>
      <c r="G1168" s="17">
        <v>0.21895168742089099</v>
      </c>
      <c r="H1168" s="17">
        <v>0.213164705521103</v>
      </c>
      <c r="I1168" s="17">
        <v>0.17253584803928099</v>
      </c>
      <c r="J1168" s="17">
        <v>0.15162423156802601</v>
      </c>
      <c r="K1168" s="17">
        <v>5.6657908086224999E-2</v>
      </c>
      <c r="L1168" s="17">
        <v>3.4050877156702297E-2</v>
      </c>
      <c r="M1168" s="17"/>
      <c r="N1168" s="17">
        <v>0.19581085470823101</v>
      </c>
      <c r="O1168" s="17">
        <v>0.12574550272759799</v>
      </c>
      <c r="P1168" s="17">
        <v>0.145089584418301</v>
      </c>
      <c r="Q1168" s="17">
        <v>7.9865114637047194E-2</v>
      </c>
      <c r="R1168" s="17"/>
      <c r="S1168" s="17">
        <v>0.26659975147514497</v>
      </c>
      <c r="T1168" s="17">
        <v>8.3815210820190805E-2</v>
      </c>
      <c r="U1168" s="17">
        <v>0.12571033544243199</v>
      </c>
      <c r="V1168" s="17">
        <v>9.1264961419196294E-2</v>
      </c>
      <c r="W1168" s="17">
        <v>5.6961508254475997E-2</v>
      </c>
      <c r="X1168" s="17">
        <v>0.117087001144104</v>
      </c>
      <c r="Y1168" s="17">
        <v>0.14397799036438</v>
      </c>
      <c r="Z1168" s="17">
        <v>9.6246268641064101E-2</v>
      </c>
      <c r="AA1168" s="17">
        <v>0.14647370101391999</v>
      </c>
      <c r="AB1168" s="17">
        <v>0.15709571375878201</v>
      </c>
      <c r="AC1168" s="17"/>
      <c r="AD1168" s="17">
        <v>7.8537059243180704E-2</v>
      </c>
      <c r="AE1168" s="17">
        <v>0.20485665383076801</v>
      </c>
      <c r="AF1168" s="17">
        <v>6.7508982192331604E-2</v>
      </c>
      <c r="AG1168" s="17">
        <v>0.127255977417224</v>
      </c>
      <c r="AH1168" s="17"/>
      <c r="AI1168" s="17">
        <v>7.5970668084690496E-2</v>
      </c>
      <c r="AJ1168" s="17">
        <v>0.22143981663960599</v>
      </c>
      <c r="AK1168" s="17">
        <v>6.9376256132231306E-2</v>
      </c>
      <c r="AL1168" s="17"/>
      <c r="AM1168" s="17">
        <v>0.182531457630281</v>
      </c>
      <c r="AN1168" s="17">
        <v>0.11936432717552201</v>
      </c>
      <c r="AO1168" s="17">
        <v>0.12946843558305299</v>
      </c>
      <c r="AP1168" s="17"/>
      <c r="AQ1168" s="17">
        <v>0.10838675874312199</v>
      </c>
      <c r="AR1168" s="17">
        <v>9.0705906636969605E-2</v>
      </c>
      <c r="AS1168" s="17">
        <v>0.194898658770884</v>
      </c>
      <c r="AT1168" s="17">
        <v>0.25811890013127098</v>
      </c>
      <c r="AU1168" s="17">
        <v>0.16501866406035001</v>
      </c>
    </row>
    <row r="1169" spans="2:47" x14ac:dyDescent="0.3">
      <c r="B1169" t="s">
        <v>453</v>
      </c>
      <c r="C1169" s="17">
        <v>0.35848073217468301</v>
      </c>
      <c r="D1169" s="17">
        <v>0.31540691730410703</v>
      </c>
      <c r="E1169" s="17">
        <v>0.398992075875859</v>
      </c>
      <c r="F1169" s="17"/>
      <c r="G1169" s="17">
        <v>0.40709736013421899</v>
      </c>
      <c r="H1169" s="17">
        <v>0.38127176426224901</v>
      </c>
      <c r="I1169" s="17">
        <v>0.36924177215158999</v>
      </c>
      <c r="J1169" s="17">
        <v>0.31182185864381201</v>
      </c>
      <c r="K1169" s="17">
        <v>0.32893107919808201</v>
      </c>
      <c r="L1169" s="17">
        <v>0.35709984702964198</v>
      </c>
      <c r="M1169" s="17"/>
      <c r="N1169" s="17">
        <v>0.37730712004689099</v>
      </c>
      <c r="O1169" s="17">
        <v>0.40068103685907402</v>
      </c>
      <c r="P1169" s="17">
        <v>0.34370515926564599</v>
      </c>
      <c r="Q1169" s="17">
        <v>0.31443203520437701</v>
      </c>
      <c r="R1169" s="17"/>
      <c r="S1169" s="17">
        <v>0.32777509204313099</v>
      </c>
      <c r="T1169" s="17">
        <v>0.35610120741842199</v>
      </c>
      <c r="U1169" s="17">
        <v>0.38090957349878402</v>
      </c>
      <c r="V1169" s="17">
        <v>0.367427187089582</v>
      </c>
      <c r="W1169" s="17">
        <v>0.36442894689175398</v>
      </c>
      <c r="X1169" s="17">
        <v>0.425564054283326</v>
      </c>
      <c r="Y1169" s="17">
        <v>0.28750721559278097</v>
      </c>
      <c r="Z1169" s="17">
        <v>0.33959110799077002</v>
      </c>
      <c r="AA1169" s="17">
        <v>0.33657423783417001</v>
      </c>
      <c r="AB1169" s="17">
        <v>0.44619094392740599</v>
      </c>
      <c r="AC1169" s="17"/>
      <c r="AD1169" s="17">
        <v>0.330897549437771</v>
      </c>
      <c r="AE1169" s="17">
        <v>0.388128047807558</v>
      </c>
      <c r="AF1169" s="17">
        <v>0.30992763658919498</v>
      </c>
      <c r="AG1169" s="17">
        <v>0.28575142562025502</v>
      </c>
      <c r="AH1169" s="17"/>
      <c r="AI1169" s="17">
        <v>0.37245055009905598</v>
      </c>
      <c r="AJ1169" s="17">
        <v>0.36855012262427</v>
      </c>
      <c r="AK1169" s="17">
        <v>0.33850451113191299</v>
      </c>
      <c r="AL1169" s="17"/>
      <c r="AM1169" s="17">
        <v>0.41451250484401098</v>
      </c>
      <c r="AN1169" s="17">
        <v>0.35471797430553997</v>
      </c>
      <c r="AO1169" s="17">
        <v>0.35654360026023602</v>
      </c>
      <c r="AP1169" s="17"/>
      <c r="AQ1169" s="17">
        <v>0.341931715771498</v>
      </c>
      <c r="AR1169" s="17">
        <v>0.391953370208734</v>
      </c>
      <c r="AS1169" s="17">
        <v>0.41898156042203299</v>
      </c>
      <c r="AT1169" s="17">
        <v>0.33287095491019503</v>
      </c>
      <c r="AU1169" s="17">
        <v>0.46302640146229301</v>
      </c>
    </row>
    <row r="1170" spans="2:47" x14ac:dyDescent="0.3">
      <c r="B1170" t="s">
        <v>454</v>
      </c>
      <c r="C1170" s="17">
        <v>0.23025186697633299</v>
      </c>
      <c r="D1170" s="17">
        <v>0.27089265999699502</v>
      </c>
      <c r="E1170" s="17">
        <v>0.191269011142808</v>
      </c>
      <c r="F1170" s="17"/>
      <c r="G1170" s="17">
        <v>0.18337972764638699</v>
      </c>
      <c r="H1170" s="17">
        <v>0.22942244604033599</v>
      </c>
      <c r="I1170" s="17">
        <v>0.236305720280928</v>
      </c>
      <c r="J1170" s="17">
        <v>0.25049391725438602</v>
      </c>
      <c r="K1170" s="17">
        <v>0.23185568048415001</v>
      </c>
      <c r="L1170" s="17">
        <v>0.23938280268665099</v>
      </c>
      <c r="M1170" s="17"/>
      <c r="N1170" s="17">
        <v>0.24392634445124001</v>
      </c>
      <c r="O1170" s="17">
        <v>0.229751688426961</v>
      </c>
      <c r="P1170" s="17">
        <v>0.213117053337254</v>
      </c>
      <c r="Q1170" s="17">
        <v>0.22791955207510101</v>
      </c>
      <c r="R1170" s="17"/>
      <c r="S1170" s="17">
        <v>0.25519523186173099</v>
      </c>
      <c r="T1170" s="17">
        <v>0.243174058481646</v>
      </c>
      <c r="U1170" s="17">
        <v>0.18922401876685499</v>
      </c>
      <c r="V1170" s="17">
        <v>0.27781474114615501</v>
      </c>
      <c r="W1170" s="17">
        <v>0.271458671709642</v>
      </c>
      <c r="X1170" s="17">
        <v>0.171975752015113</v>
      </c>
      <c r="Y1170" s="17">
        <v>0.25015075687642202</v>
      </c>
      <c r="Z1170" s="17">
        <v>0.24779404840785901</v>
      </c>
      <c r="AA1170" s="17">
        <v>0.20848949205519199</v>
      </c>
      <c r="AB1170" s="17">
        <v>0.155778355434119</v>
      </c>
      <c r="AC1170" s="17"/>
      <c r="AD1170" s="17">
        <v>0.29764854336517199</v>
      </c>
      <c r="AE1170" s="17">
        <v>0.20193196870425201</v>
      </c>
      <c r="AF1170" s="17">
        <v>0.29772445123678898</v>
      </c>
      <c r="AG1170" s="17">
        <v>0.186918225872717</v>
      </c>
      <c r="AH1170" s="17"/>
      <c r="AI1170" s="17">
        <v>0.29807544818609</v>
      </c>
      <c r="AJ1170" s="17">
        <v>0.20270852584740701</v>
      </c>
      <c r="AK1170" s="17">
        <v>0.28877696891625898</v>
      </c>
      <c r="AL1170" s="17"/>
      <c r="AM1170" s="17">
        <v>0.15641226208822401</v>
      </c>
      <c r="AN1170" s="17">
        <v>0.25372076803343702</v>
      </c>
      <c r="AO1170" s="17">
        <v>0.28191497724211401</v>
      </c>
      <c r="AP1170" s="17"/>
      <c r="AQ1170" s="17">
        <v>0.20710068769297299</v>
      </c>
      <c r="AR1170" s="17">
        <v>0.234768115372192</v>
      </c>
      <c r="AS1170" s="17">
        <v>0.217793902544411</v>
      </c>
      <c r="AT1170" s="17">
        <v>0.18998643312715299</v>
      </c>
      <c r="AU1170" s="17">
        <v>0.27366224809858503</v>
      </c>
    </row>
    <row r="1171" spans="2:47" x14ac:dyDescent="0.3">
      <c r="B1171" t="s">
        <v>455</v>
      </c>
      <c r="C1171" s="17">
        <v>6.1293994913490801E-2</v>
      </c>
      <c r="D1171" s="17">
        <v>8.5057819676888094E-2</v>
      </c>
      <c r="E1171" s="17">
        <v>3.8351028564546398E-2</v>
      </c>
      <c r="F1171" s="17"/>
      <c r="G1171" s="17">
        <v>7.0001720916465393E-2</v>
      </c>
      <c r="H1171" s="17">
        <v>7.2690217809156396E-2</v>
      </c>
      <c r="I1171" s="17">
        <v>4.2384378284639201E-2</v>
      </c>
      <c r="J1171" s="17">
        <v>4.5509124066832399E-2</v>
      </c>
      <c r="K1171" s="17">
        <v>6.8238553383305103E-2</v>
      </c>
      <c r="L1171" s="17">
        <v>6.9773901841624797E-2</v>
      </c>
      <c r="M1171" s="17"/>
      <c r="N1171" s="17">
        <v>4.5843360489605099E-2</v>
      </c>
      <c r="O1171" s="17">
        <v>7.1727869537014793E-2</v>
      </c>
      <c r="P1171" s="17">
        <v>5.4873424378543298E-2</v>
      </c>
      <c r="Q1171" s="17">
        <v>7.0303721132069993E-2</v>
      </c>
      <c r="R1171" s="17"/>
      <c r="S1171" s="17">
        <v>2.8373961584587E-2</v>
      </c>
      <c r="T1171" s="17">
        <v>6.28286657356672E-2</v>
      </c>
      <c r="U1171" s="17">
        <v>6.5923532650789707E-2</v>
      </c>
      <c r="V1171" s="17">
        <v>5.0817786642714101E-2</v>
      </c>
      <c r="W1171" s="17">
        <v>7.3001081002652193E-2</v>
      </c>
      <c r="X1171" s="17">
        <v>6.3528174297516199E-2</v>
      </c>
      <c r="Y1171" s="17">
        <v>0.12661869754831201</v>
      </c>
      <c r="Z1171" s="17">
        <v>6.6938955412269394E-2</v>
      </c>
      <c r="AA1171" s="17">
        <v>5.3528401721801303E-2</v>
      </c>
      <c r="AB1171" s="17">
        <v>4.90716437169905E-2</v>
      </c>
      <c r="AC1171" s="17"/>
      <c r="AD1171" s="17">
        <v>6.3603812862129197E-2</v>
      </c>
      <c r="AE1171" s="17">
        <v>5.61091779683194E-2</v>
      </c>
      <c r="AF1171" s="17">
        <v>9.7944159067129499E-2</v>
      </c>
      <c r="AG1171" s="17">
        <v>5.22352104887156E-2</v>
      </c>
      <c r="AH1171" s="17"/>
      <c r="AI1171" s="17">
        <v>4.2571668492346601E-2</v>
      </c>
      <c r="AJ1171" s="17">
        <v>7.3525271715826596E-2</v>
      </c>
      <c r="AK1171" s="17">
        <v>8.7444337052414403E-2</v>
      </c>
      <c r="AL1171" s="17"/>
      <c r="AM1171" s="17">
        <v>4.0395632243260697E-2</v>
      </c>
      <c r="AN1171" s="17">
        <v>5.7396291039814501E-2</v>
      </c>
      <c r="AO1171" s="17">
        <v>8.2153675861157405E-2</v>
      </c>
      <c r="AP1171" s="17"/>
      <c r="AQ1171" s="17">
        <v>5.3128704316854097E-2</v>
      </c>
      <c r="AR1171" s="17">
        <v>5.9998967601387697E-2</v>
      </c>
      <c r="AS1171" s="17">
        <v>4.9551168819557401E-2</v>
      </c>
      <c r="AT1171" s="17">
        <v>6.6062649994613004E-2</v>
      </c>
      <c r="AU1171" s="17">
        <v>0</v>
      </c>
    </row>
    <row r="1172" spans="2:47" x14ac:dyDescent="0.3">
      <c r="B1172" t="s">
        <v>94</v>
      </c>
      <c r="C1172" s="17">
        <v>0.213208481844264</v>
      </c>
      <c r="D1172" s="17">
        <v>0.20368932164280501</v>
      </c>
      <c r="E1172" s="17">
        <v>0.22288051924834301</v>
      </c>
      <c r="F1172" s="17"/>
      <c r="G1172" s="17">
        <v>0.12056950388203801</v>
      </c>
      <c r="H1172" s="17">
        <v>0.103450866367155</v>
      </c>
      <c r="I1172" s="17">
        <v>0.17953228124356199</v>
      </c>
      <c r="J1172" s="17">
        <v>0.24055086846694401</v>
      </c>
      <c r="K1172" s="17">
        <v>0.314316778848238</v>
      </c>
      <c r="L1172" s="17">
        <v>0.29969257128538002</v>
      </c>
      <c r="M1172" s="17"/>
      <c r="N1172" s="17">
        <v>0.137112320304033</v>
      </c>
      <c r="O1172" s="17">
        <v>0.17209390244935299</v>
      </c>
      <c r="P1172" s="17">
        <v>0.243214778600256</v>
      </c>
      <c r="Q1172" s="17">
        <v>0.30747957695140499</v>
      </c>
      <c r="R1172" s="17"/>
      <c r="S1172" s="17">
        <v>0.122055963035406</v>
      </c>
      <c r="T1172" s="17">
        <v>0.254080857544074</v>
      </c>
      <c r="U1172" s="17">
        <v>0.23823253964114</v>
      </c>
      <c r="V1172" s="17">
        <v>0.21267532370235301</v>
      </c>
      <c r="W1172" s="17">
        <v>0.23414979214147599</v>
      </c>
      <c r="X1172" s="17">
        <v>0.22184501825994099</v>
      </c>
      <c r="Y1172" s="17">
        <v>0.191745339618106</v>
      </c>
      <c r="Z1172" s="17">
        <v>0.249429619548038</v>
      </c>
      <c r="AA1172" s="17">
        <v>0.25493416737491698</v>
      </c>
      <c r="AB1172" s="17">
        <v>0.19186334316270301</v>
      </c>
      <c r="AC1172" s="17"/>
      <c r="AD1172" s="17">
        <v>0.229313035091747</v>
      </c>
      <c r="AE1172" s="17">
        <v>0.148974151689103</v>
      </c>
      <c r="AF1172" s="17">
        <v>0.22689477091455501</v>
      </c>
      <c r="AG1172" s="17">
        <v>0.34783916060108899</v>
      </c>
      <c r="AH1172" s="17"/>
      <c r="AI1172" s="17">
        <v>0.210931665137817</v>
      </c>
      <c r="AJ1172" s="17">
        <v>0.13377626317289101</v>
      </c>
      <c r="AK1172" s="17">
        <v>0.215897926767182</v>
      </c>
      <c r="AL1172" s="17"/>
      <c r="AM1172" s="17">
        <v>0.206148143194224</v>
      </c>
      <c r="AN1172" s="17">
        <v>0.214800639445687</v>
      </c>
      <c r="AO1172" s="17">
        <v>0.149919311053439</v>
      </c>
      <c r="AP1172" s="17"/>
      <c r="AQ1172" s="17">
        <v>0.28945213347555299</v>
      </c>
      <c r="AR1172" s="17">
        <v>0.22257364018071699</v>
      </c>
      <c r="AS1172" s="17">
        <v>0.118774709443115</v>
      </c>
      <c r="AT1172" s="17">
        <v>0.152961061836768</v>
      </c>
      <c r="AU1172" s="17">
        <v>9.8292686378771699E-2</v>
      </c>
    </row>
    <row r="1173" spans="2:47" x14ac:dyDescent="0.3">
      <c r="C1173" s="17"/>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c r="AD1173" s="17"/>
      <c r="AE1173" s="17"/>
      <c r="AF1173" s="17"/>
      <c r="AG1173" s="17"/>
      <c r="AH1173" s="17"/>
      <c r="AI1173" s="17"/>
      <c r="AJ1173" s="17"/>
      <c r="AK1173" s="17"/>
      <c r="AL1173" s="17"/>
      <c r="AM1173" s="17"/>
      <c r="AN1173" s="17"/>
      <c r="AO1173" s="17"/>
      <c r="AP1173" s="17"/>
      <c r="AQ1173" s="17"/>
      <c r="AR1173" s="17"/>
      <c r="AS1173" s="17"/>
      <c r="AT1173" s="17"/>
      <c r="AU1173" s="17"/>
    </row>
    <row r="1174" spans="2:47" x14ac:dyDescent="0.3">
      <c r="B1174" s="6" t="s">
        <v>461</v>
      </c>
      <c r="C1174" s="17"/>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c r="AD1174" s="17"/>
      <c r="AE1174" s="17"/>
      <c r="AF1174" s="17"/>
      <c r="AG1174" s="17"/>
      <c r="AH1174" s="17"/>
      <c r="AI1174" s="17"/>
      <c r="AJ1174" s="17"/>
      <c r="AK1174" s="17"/>
      <c r="AL1174" s="17"/>
      <c r="AM1174" s="17"/>
      <c r="AN1174" s="17"/>
      <c r="AO1174" s="17"/>
      <c r="AP1174" s="17"/>
      <c r="AQ1174" s="17"/>
      <c r="AR1174" s="17"/>
      <c r="AS1174" s="17"/>
      <c r="AT1174" s="17"/>
      <c r="AU1174" s="17"/>
    </row>
    <row r="1175" spans="2:47" x14ac:dyDescent="0.3">
      <c r="B1175" s="24" t="s">
        <v>79</v>
      </c>
      <c r="C1175" s="17"/>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c r="AD1175" s="17"/>
      <c r="AE1175" s="17"/>
      <c r="AF1175" s="17"/>
      <c r="AG1175" s="17"/>
      <c r="AH1175" s="17"/>
      <c r="AI1175" s="17"/>
      <c r="AJ1175" s="17"/>
      <c r="AK1175" s="17"/>
      <c r="AL1175" s="17"/>
      <c r="AM1175" s="17"/>
      <c r="AN1175" s="17"/>
      <c r="AO1175" s="17"/>
      <c r="AP1175" s="17"/>
      <c r="AQ1175" s="17"/>
      <c r="AR1175" s="17"/>
      <c r="AS1175" s="17"/>
      <c r="AT1175" s="17"/>
      <c r="AU1175" s="17"/>
    </row>
    <row r="1176" spans="2:47" x14ac:dyDescent="0.3">
      <c r="B1176" t="s">
        <v>452</v>
      </c>
      <c r="C1176" s="17">
        <v>0.25783194176911201</v>
      </c>
      <c r="D1176" s="17">
        <v>0.194492202016398</v>
      </c>
      <c r="E1176" s="17">
        <v>0.31983711445545399</v>
      </c>
      <c r="F1176" s="17"/>
      <c r="G1176" s="17">
        <v>0.41873672515582699</v>
      </c>
      <c r="H1176" s="17">
        <v>0.28977786964208402</v>
      </c>
      <c r="I1176" s="17">
        <v>0.35063643115874898</v>
      </c>
      <c r="J1176" s="17">
        <v>0.199653284746488</v>
      </c>
      <c r="K1176" s="17">
        <v>0.185201693558496</v>
      </c>
      <c r="L1176" s="17">
        <v>0.14724438651177699</v>
      </c>
      <c r="M1176" s="17"/>
      <c r="N1176" s="17">
        <v>0.28707358010857897</v>
      </c>
      <c r="O1176" s="17">
        <v>0.277397491287806</v>
      </c>
      <c r="P1176" s="17">
        <v>0.24213770254827</v>
      </c>
      <c r="Q1176" s="17">
        <v>0.216449593062606</v>
      </c>
      <c r="R1176" s="17"/>
      <c r="S1176" s="17">
        <v>0.33111589623423798</v>
      </c>
      <c r="T1176" s="17">
        <v>0.22719214730552301</v>
      </c>
      <c r="U1176" s="17">
        <v>0.24557575722376301</v>
      </c>
      <c r="V1176" s="17">
        <v>0.27405641634978301</v>
      </c>
      <c r="W1176" s="17">
        <v>0.24939187448198699</v>
      </c>
      <c r="X1176" s="17">
        <v>0.24538242262368101</v>
      </c>
      <c r="Y1176" s="17">
        <v>0.18886922040181001</v>
      </c>
      <c r="Z1176" s="17">
        <v>0.195347353523115</v>
      </c>
      <c r="AA1176" s="17">
        <v>0.24451073564077999</v>
      </c>
      <c r="AB1176" s="17">
        <v>0.34622710223962599</v>
      </c>
      <c r="AC1176" s="17"/>
      <c r="AD1176" s="17">
        <v>0.20304683891976599</v>
      </c>
      <c r="AE1176" s="17">
        <v>0.314021270890881</v>
      </c>
      <c r="AF1176" s="17">
        <v>0.14199225028559401</v>
      </c>
      <c r="AG1176" s="17">
        <v>0.27595831767485801</v>
      </c>
      <c r="AH1176" s="17"/>
      <c r="AI1176" s="17">
        <v>0.20874332549406899</v>
      </c>
      <c r="AJ1176" s="17">
        <v>0.31948464499214901</v>
      </c>
      <c r="AK1176" s="17">
        <v>0.170040669340108</v>
      </c>
      <c r="AL1176" s="17"/>
      <c r="AM1176" s="17">
        <v>0.341354219721556</v>
      </c>
      <c r="AN1176" s="17">
        <v>0.26235300146673401</v>
      </c>
      <c r="AO1176" s="17">
        <v>0.198814848364225</v>
      </c>
      <c r="AP1176" s="17"/>
      <c r="AQ1176" s="17">
        <v>0.20417873986855101</v>
      </c>
      <c r="AR1176" s="17">
        <v>0.26811967868398601</v>
      </c>
      <c r="AS1176" s="17">
        <v>0.29254482121410202</v>
      </c>
      <c r="AT1176" s="17">
        <v>0.30478968735516099</v>
      </c>
      <c r="AU1176" s="17">
        <v>0.28642186653982199</v>
      </c>
    </row>
    <row r="1177" spans="2:47" x14ac:dyDescent="0.3">
      <c r="B1177" t="s">
        <v>453</v>
      </c>
      <c r="C1177" s="17">
        <v>0.46391073810984901</v>
      </c>
      <c r="D1177" s="17">
        <v>0.48710514321544301</v>
      </c>
      <c r="E1177" s="17">
        <v>0.44031023170553402</v>
      </c>
      <c r="F1177" s="17"/>
      <c r="G1177" s="17">
        <v>0.35132171391981099</v>
      </c>
      <c r="H1177" s="17">
        <v>0.52651360357940202</v>
      </c>
      <c r="I1177" s="17">
        <v>0.39879973324507301</v>
      </c>
      <c r="J1177" s="17">
        <v>0.549181001523117</v>
      </c>
      <c r="K1177" s="17">
        <v>0.41487571708137599</v>
      </c>
      <c r="L1177" s="17">
        <v>0.50397863694488498</v>
      </c>
      <c r="M1177" s="17"/>
      <c r="N1177" s="17">
        <v>0.47938952028987097</v>
      </c>
      <c r="O1177" s="17">
        <v>0.46599602589935102</v>
      </c>
      <c r="P1177" s="17">
        <v>0.48024982244026199</v>
      </c>
      <c r="Q1177" s="17">
        <v>0.43602561303029103</v>
      </c>
      <c r="R1177" s="17"/>
      <c r="S1177" s="17">
        <v>0.49465150705539201</v>
      </c>
      <c r="T1177" s="17">
        <v>0.43847681160839203</v>
      </c>
      <c r="U1177" s="17">
        <v>0.47644096776740402</v>
      </c>
      <c r="V1177" s="17">
        <v>0.42815154156391899</v>
      </c>
      <c r="W1177" s="17">
        <v>0.45256434273121698</v>
      </c>
      <c r="X1177" s="17">
        <v>0.48208186198395597</v>
      </c>
      <c r="Y1177" s="17">
        <v>0.42686760820842801</v>
      </c>
      <c r="Z1177" s="17">
        <v>0.46192320700947398</v>
      </c>
      <c r="AA1177" s="17">
        <v>0.51982975839218004</v>
      </c>
      <c r="AB1177" s="17">
        <v>0.40869383998951198</v>
      </c>
      <c r="AC1177" s="17"/>
      <c r="AD1177" s="17">
        <v>0.42662500981840501</v>
      </c>
      <c r="AE1177" s="17">
        <v>0.478014266532859</v>
      </c>
      <c r="AF1177" s="17">
        <v>0.49859168317681202</v>
      </c>
      <c r="AG1177" s="17">
        <v>0.43406505985147198</v>
      </c>
      <c r="AH1177" s="17"/>
      <c r="AI1177" s="17">
        <v>0.47435450110576799</v>
      </c>
      <c r="AJ1177" s="17">
        <v>0.45944202704301701</v>
      </c>
      <c r="AK1177" s="17">
        <v>0.48045859600305602</v>
      </c>
      <c r="AL1177" s="17"/>
      <c r="AM1177" s="17">
        <v>0.45484419493593298</v>
      </c>
      <c r="AN1177" s="17">
        <v>0.46111861612844601</v>
      </c>
      <c r="AO1177" s="17">
        <v>0.50548908005488002</v>
      </c>
      <c r="AP1177" s="17"/>
      <c r="AQ1177" s="17">
        <v>0.46251097171649302</v>
      </c>
      <c r="AR1177" s="17">
        <v>0.44607176980803498</v>
      </c>
      <c r="AS1177" s="17">
        <v>0.472585531503037</v>
      </c>
      <c r="AT1177" s="17">
        <v>0.492810560293587</v>
      </c>
      <c r="AU1177" s="17">
        <v>0.66615329566539905</v>
      </c>
    </row>
    <row r="1178" spans="2:47" x14ac:dyDescent="0.3">
      <c r="B1178" t="s">
        <v>454</v>
      </c>
      <c r="C1178" s="17">
        <v>8.5818535983859995E-2</v>
      </c>
      <c r="D1178" s="17">
        <v>0.118616811295256</v>
      </c>
      <c r="E1178" s="17">
        <v>5.4155665963854502E-2</v>
      </c>
      <c r="F1178" s="17"/>
      <c r="G1178" s="17">
        <v>0.108272335370975</v>
      </c>
      <c r="H1178" s="17">
        <v>8.4095295893269806E-2</v>
      </c>
      <c r="I1178" s="17">
        <v>9.1325906765658299E-2</v>
      </c>
      <c r="J1178" s="17">
        <v>8.5639454932665393E-2</v>
      </c>
      <c r="K1178" s="17">
        <v>8.2961483377103101E-2</v>
      </c>
      <c r="L1178" s="17">
        <v>7.0057550086048595E-2</v>
      </c>
      <c r="M1178" s="17"/>
      <c r="N1178" s="17">
        <v>8.1934398775875106E-2</v>
      </c>
      <c r="O1178" s="17">
        <v>0.11392832114154899</v>
      </c>
      <c r="P1178" s="17">
        <v>6.9901038544580393E-2</v>
      </c>
      <c r="Q1178" s="17">
        <v>7.2801284750954598E-2</v>
      </c>
      <c r="R1178" s="17"/>
      <c r="S1178" s="17">
        <v>5.8897402466094803E-2</v>
      </c>
      <c r="T1178" s="17">
        <v>7.7215159856226595E-2</v>
      </c>
      <c r="U1178" s="17">
        <v>4.8557353201265703E-2</v>
      </c>
      <c r="V1178" s="17">
        <v>0.11425738291559399</v>
      </c>
      <c r="W1178" s="17">
        <v>6.5007046660601697E-2</v>
      </c>
      <c r="X1178" s="17">
        <v>8.9019865783606794E-2</v>
      </c>
      <c r="Y1178" s="17">
        <v>0.16428367300816901</v>
      </c>
      <c r="Z1178" s="17">
        <v>0.14325927143019099</v>
      </c>
      <c r="AA1178" s="17">
        <v>6.5073256066210394E-2</v>
      </c>
      <c r="AB1178" s="17">
        <v>8.9365773682717906E-2</v>
      </c>
      <c r="AC1178" s="17"/>
      <c r="AD1178" s="17">
        <v>0.104421215678853</v>
      </c>
      <c r="AE1178" s="17">
        <v>7.5377471396223902E-2</v>
      </c>
      <c r="AF1178" s="17">
        <v>0.145715796483051</v>
      </c>
      <c r="AG1178" s="17">
        <v>5.42079193184999E-2</v>
      </c>
      <c r="AH1178" s="17"/>
      <c r="AI1178" s="17">
        <v>9.6515091265666597E-2</v>
      </c>
      <c r="AJ1178" s="17">
        <v>8.8603267106768094E-2</v>
      </c>
      <c r="AK1178" s="17">
        <v>0.111389175577951</v>
      </c>
      <c r="AL1178" s="17"/>
      <c r="AM1178" s="17">
        <v>3.7158523355947902E-2</v>
      </c>
      <c r="AN1178" s="17">
        <v>8.3728354318343703E-2</v>
      </c>
      <c r="AO1178" s="17">
        <v>0.12870857359888799</v>
      </c>
      <c r="AP1178" s="17"/>
      <c r="AQ1178" s="17">
        <v>7.4659901284483299E-2</v>
      </c>
      <c r="AR1178" s="17">
        <v>0.108009436455262</v>
      </c>
      <c r="AS1178" s="17">
        <v>7.2741812748134405E-2</v>
      </c>
      <c r="AT1178" s="17">
        <v>8.5087673227839195E-2</v>
      </c>
      <c r="AU1178" s="17">
        <v>0</v>
      </c>
    </row>
    <row r="1179" spans="2:47" x14ac:dyDescent="0.3">
      <c r="B1179" t="s">
        <v>455</v>
      </c>
      <c r="C1179" s="17">
        <v>2.9076227881544299E-2</v>
      </c>
      <c r="D1179" s="17">
        <v>4.0218244060735202E-2</v>
      </c>
      <c r="E1179" s="17">
        <v>1.8319767201518199E-2</v>
      </c>
      <c r="F1179" s="17"/>
      <c r="G1179" s="17">
        <v>2.6868020432402401E-2</v>
      </c>
      <c r="H1179" s="17">
        <v>2.5157954884336701E-2</v>
      </c>
      <c r="I1179" s="17">
        <v>4.3168120808906599E-2</v>
      </c>
      <c r="J1179" s="17">
        <v>1.5525220671884599E-2</v>
      </c>
      <c r="K1179" s="17">
        <v>3.1751139545739403E-2</v>
      </c>
      <c r="L1179" s="17">
        <v>3.1482656286886603E-2</v>
      </c>
      <c r="M1179" s="17"/>
      <c r="N1179" s="17">
        <v>3.9789894577638998E-2</v>
      </c>
      <c r="O1179" s="17">
        <v>2.78654218702988E-2</v>
      </c>
      <c r="P1179" s="17">
        <v>3.4008698388412799E-2</v>
      </c>
      <c r="Q1179" s="17">
        <v>1.5005656613043801E-2</v>
      </c>
      <c r="R1179" s="17"/>
      <c r="S1179" s="17">
        <v>1.8767051495109901E-2</v>
      </c>
      <c r="T1179" s="17">
        <v>4.82108698505061E-2</v>
      </c>
      <c r="U1179" s="17">
        <v>4.4620419952005698E-2</v>
      </c>
      <c r="V1179" s="17">
        <v>3.0551869069321901E-2</v>
      </c>
      <c r="W1179" s="17">
        <v>5.3502197579771697E-2</v>
      </c>
      <c r="X1179" s="17">
        <v>0</v>
      </c>
      <c r="Y1179" s="17">
        <v>3.2274547756836303E-2</v>
      </c>
      <c r="Z1179" s="17">
        <v>1.8441058385055002E-2</v>
      </c>
      <c r="AA1179" s="17">
        <v>1.5378083182844201E-2</v>
      </c>
      <c r="AB1179" s="17">
        <v>3.2833323468112997E-2</v>
      </c>
      <c r="AC1179" s="17"/>
      <c r="AD1179" s="17">
        <v>4.3708448707681903E-2</v>
      </c>
      <c r="AE1179" s="17">
        <v>2.15579560681615E-2</v>
      </c>
      <c r="AF1179" s="17">
        <v>6.0274914819992698E-2</v>
      </c>
      <c r="AG1179" s="17">
        <v>0</v>
      </c>
      <c r="AH1179" s="17"/>
      <c r="AI1179" s="17">
        <v>3.2835237401073497E-2</v>
      </c>
      <c r="AJ1179" s="17">
        <v>2.0676516667176799E-2</v>
      </c>
      <c r="AK1179" s="17">
        <v>6.4098688651031202E-2</v>
      </c>
      <c r="AL1179" s="17"/>
      <c r="AM1179" s="17">
        <v>1.2893790176008699E-2</v>
      </c>
      <c r="AN1179" s="17">
        <v>1.9798957568925701E-2</v>
      </c>
      <c r="AO1179" s="17">
        <v>5.2729397205566297E-2</v>
      </c>
      <c r="AP1179" s="17"/>
      <c r="AQ1179" s="17">
        <v>2.6524807999787701E-2</v>
      </c>
      <c r="AR1179" s="17">
        <v>2.0906934633024399E-2</v>
      </c>
      <c r="AS1179" s="17">
        <v>3.82753851857651E-2</v>
      </c>
      <c r="AT1179" s="17">
        <v>3.3907354641770401E-2</v>
      </c>
      <c r="AU1179" s="17">
        <v>0</v>
      </c>
    </row>
    <row r="1180" spans="2:47" x14ac:dyDescent="0.3">
      <c r="B1180" t="s">
        <v>94</v>
      </c>
      <c r="C1180" s="17">
        <v>0.163362556255636</v>
      </c>
      <c r="D1180" s="17">
        <v>0.159567599412168</v>
      </c>
      <c r="E1180" s="17">
        <v>0.167377220673639</v>
      </c>
      <c r="F1180" s="17"/>
      <c r="G1180" s="17">
        <v>9.4801205120984902E-2</v>
      </c>
      <c r="H1180" s="17">
        <v>7.4455276000908094E-2</v>
      </c>
      <c r="I1180" s="17">
        <v>0.116069808021613</v>
      </c>
      <c r="J1180" s="17">
        <v>0.150001038125845</v>
      </c>
      <c r="K1180" s="17">
        <v>0.28520996643728502</v>
      </c>
      <c r="L1180" s="17">
        <v>0.24723677017040299</v>
      </c>
      <c r="M1180" s="17"/>
      <c r="N1180" s="17">
        <v>0.111812606248036</v>
      </c>
      <c r="O1180" s="17">
        <v>0.114812739800996</v>
      </c>
      <c r="P1180" s="17">
        <v>0.173702738078475</v>
      </c>
      <c r="Q1180" s="17">
        <v>0.25971785254310498</v>
      </c>
      <c r="R1180" s="17"/>
      <c r="S1180" s="17">
        <v>9.6568142749165906E-2</v>
      </c>
      <c r="T1180" s="17">
        <v>0.208905011379352</v>
      </c>
      <c r="U1180" s="17">
        <v>0.18480550185556099</v>
      </c>
      <c r="V1180" s="17">
        <v>0.15298279010138199</v>
      </c>
      <c r="W1180" s="17">
        <v>0.17953453854642301</v>
      </c>
      <c r="X1180" s="17">
        <v>0.183515849608757</v>
      </c>
      <c r="Y1180" s="17">
        <v>0.18770495062475701</v>
      </c>
      <c r="Z1180" s="17">
        <v>0.18102910965216501</v>
      </c>
      <c r="AA1180" s="17">
        <v>0.15520816671798501</v>
      </c>
      <c r="AB1180" s="17">
        <v>0.122879960620031</v>
      </c>
      <c r="AC1180" s="17"/>
      <c r="AD1180" s="17">
        <v>0.222198486875294</v>
      </c>
      <c r="AE1180" s="17">
        <v>0.11102903511187499</v>
      </c>
      <c r="AF1180" s="17">
        <v>0.15342535523455</v>
      </c>
      <c r="AG1180" s="17">
        <v>0.23576870315517001</v>
      </c>
      <c r="AH1180" s="17"/>
      <c r="AI1180" s="17">
        <v>0.18755184473342301</v>
      </c>
      <c r="AJ1180" s="17">
        <v>0.11179354419088899</v>
      </c>
      <c r="AK1180" s="17">
        <v>0.17401287042785299</v>
      </c>
      <c r="AL1180" s="17"/>
      <c r="AM1180" s="17">
        <v>0.153749271810555</v>
      </c>
      <c r="AN1180" s="17">
        <v>0.17300107051755001</v>
      </c>
      <c r="AO1180" s="17">
        <v>0.11425810077644</v>
      </c>
      <c r="AP1180" s="17"/>
      <c r="AQ1180" s="17">
        <v>0.23212557913068499</v>
      </c>
      <c r="AR1180" s="17">
        <v>0.156892180419692</v>
      </c>
      <c r="AS1180" s="17">
        <v>0.123852449348961</v>
      </c>
      <c r="AT1180" s="17">
        <v>8.34047244816426E-2</v>
      </c>
      <c r="AU1180" s="17">
        <v>4.7424837794778997E-2</v>
      </c>
    </row>
    <row r="1181" spans="2:47" x14ac:dyDescent="0.3">
      <c r="C1181" s="17"/>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c r="AD1181" s="17"/>
      <c r="AE1181" s="17"/>
      <c r="AF1181" s="17"/>
      <c r="AG1181" s="17"/>
      <c r="AH1181" s="17"/>
      <c r="AI1181" s="17"/>
      <c r="AJ1181" s="17"/>
      <c r="AK1181" s="17"/>
      <c r="AL1181" s="17"/>
      <c r="AM1181" s="17"/>
      <c r="AN1181" s="17"/>
      <c r="AO1181" s="17"/>
      <c r="AP1181" s="17"/>
      <c r="AQ1181" s="17"/>
      <c r="AR1181" s="17"/>
      <c r="AS1181" s="17"/>
      <c r="AT1181" s="17"/>
      <c r="AU1181" s="17"/>
    </row>
    <row r="1182" spans="2:47" x14ac:dyDescent="0.3">
      <c r="B1182" s="6" t="s">
        <v>462</v>
      </c>
      <c r="C1182" s="17"/>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c r="AD1182" s="17"/>
      <c r="AE1182" s="17"/>
      <c r="AF1182" s="17"/>
      <c r="AG1182" s="17"/>
      <c r="AH1182" s="17"/>
      <c r="AI1182" s="17"/>
      <c r="AJ1182" s="17"/>
      <c r="AK1182" s="17"/>
      <c r="AL1182" s="17"/>
      <c r="AM1182" s="17"/>
      <c r="AN1182" s="17"/>
      <c r="AO1182" s="17"/>
      <c r="AP1182" s="17"/>
      <c r="AQ1182" s="17"/>
      <c r="AR1182" s="17"/>
      <c r="AS1182" s="17"/>
      <c r="AT1182" s="17"/>
      <c r="AU1182" s="17"/>
    </row>
    <row r="1183" spans="2:47" x14ac:dyDescent="0.3">
      <c r="B1183" s="24" t="s">
        <v>79</v>
      </c>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c r="AD1183" s="17"/>
      <c r="AE1183" s="17"/>
      <c r="AF1183" s="17"/>
      <c r="AG1183" s="17"/>
      <c r="AH1183" s="17"/>
      <c r="AI1183" s="17"/>
      <c r="AJ1183" s="17"/>
      <c r="AK1183" s="17"/>
      <c r="AL1183" s="17"/>
      <c r="AM1183" s="17"/>
      <c r="AN1183" s="17"/>
      <c r="AO1183" s="17"/>
      <c r="AP1183" s="17"/>
      <c r="AQ1183" s="17"/>
      <c r="AR1183" s="17"/>
      <c r="AS1183" s="17"/>
      <c r="AT1183" s="17"/>
      <c r="AU1183" s="17"/>
    </row>
    <row r="1184" spans="2:47" x14ac:dyDescent="0.3">
      <c r="B1184" t="s">
        <v>452</v>
      </c>
      <c r="C1184" s="17">
        <v>0.18744500963093999</v>
      </c>
      <c r="D1184" s="17">
        <v>0.14597455441354201</v>
      </c>
      <c r="E1184" s="17">
        <v>0.22807943584746601</v>
      </c>
      <c r="F1184" s="17"/>
      <c r="G1184" s="17">
        <v>0.26353663538870598</v>
      </c>
      <c r="H1184" s="17">
        <v>0.26169942381105699</v>
      </c>
      <c r="I1184" s="17">
        <v>0.22948863585878701</v>
      </c>
      <c r="J1184" s="17">
        <v>0.19179642712299499</v>
      </c>
      <c r="K1184" s="17">
        <v>0.124352593390387</v>
      </c>
      <c r="L1184" s="17">
        <v>8.2478215925213094E-2</v>
      </c>
      <c r="M1184" s="17"/>
      <c r="N1184" s="17">
        <v>0.247214360201994</v>
      </c>
      <c r="O1184" s="17">
        <v>0.182087109460153</v>
      </c>
      <c r="P1184" s="17">
        <v>0.20418559702344999</v>
      </c>
      <c r="Q1184" s="17">
        <v>0.117483510479029</v>
      </c>
      <c r="R1184" s="17"/>
      <c r="S1184" s="17">
        <v>0.27375777508577898</v>
      </c>
      <c r="T1184" s="17">
        <v>0.144540235288803</v>
      </c>
      <c r="U1184" s="17">
        <v>0.168219728880143</v>
      </c>
      <c r="V1184" s="17">
        <v>0.216241598205099</v>
      </c>
      <c r="W1184" s="17">
        <v>0.18583757104057899</v>
      </c>
      <c r="X1184" s="17">
        <v>0.13949889420029801</v>
      </c>
      <c r="Y1184" s="17">
        <v>0.15050098438700099</v>
      </c>
      <c r="Z1184" s="17">
        <v>0.14076338921079901</v>
      </c>
      <c r="AA1184" s="17">
        <v>0.17344690107367899</v>
      </c>
      <c r="AB1184" s="17">
        <v>0.251684578679854</v>
      </c>
      <c r="AC1184" s="17"/>
      <c r="AD1184" s="17">
        <v>0.13145963145002301</v>
      </c>
      <c r="AE1184" s="17">
        <v>0.25530946896294099</v>
      </c>
      <c r="AF1184" s="17">
        <v>0.12480477101983301</v>
      </c>
      <c r="AG1184" s="17">
        <v>0.199052167007538</v>
      </c>
      <c r="AH1184" s="17"/>
      <c r="AI1184" s="17">
        <v>0.13233633463879299</v>
      </c>
      <c r="AJ1184" s="17">
        <v>0.28165483115523499</v>
      </c>
      <c r="AK1184" s="17">
        <v>0.12232477348430899</v>
      </c>
      <c r="AL1184" s="17"/>
      <c r="AM1184" s="17">
        <v>0.26602563975392002</v>
      </c>
      <c r="AN1184" s="17">
        <v>0.16928003698799499</v>
      </c>
      <c r="AO1184" s="17">
        <v>0.166296407675915</v>
      </c>
      <c r="AP1184" s="17"/>
      <c r="AQ1184" s="17">
        <v>0.13892338914757901</v>
      </c>
      <c r="AR1184" s="17">
        <v>0.163539899137988</v>
      </c>
      <c r="AS1184" s="17">
        <v>0.25685032017827503</v>
      </c>
      <c r="AT1184" s="17">
        <v>0.26401697801292701</v>
      </c>
      <c r="AU1184" s="17">
        <v>0.27811230091393202</v>
      </c>
    </row>
    <row r="1185" spans="2:47" x14ac:dyDescent="0.3">
      <c r="B1185" t="s">
        <v>453</v>
      </c>
      <c r="C1185" s="17">
        <v>0.40892609459205198</v>
      </c>
      <c r="D1185" s="17">
        <v>0.40732860948982502</v>
      </c>
      <c r="E1185" s="17">
        <v>0.40927926276169002</v>
      </c>
      <c r="F1185" s="17"/>
      <c r="G1185" s="17">
        <v>0.402813405692036</v>
      </c>
      <c r="H1185" s="17">
        <v>0.43297969049263102</v>
      </c>
      <c r="I1185" s="17">
        <v>0.42733571696037298</v>
      </c>
      <c r="J1185" s="17">
        <v>0.37170958167961698</v>
      </c>
      <c r="K1185" s="17">
        <v>0.40288881142094901</v>
      </c>
      <c r="L1185" s="17">
        <v>0.41289279777125198</v>
      </c>
      <c r="M1185" s="17"/>
      <c r="N1185" s="17">
        <v>0.43092877064260399</v>
      </c>
      <c r="O1185" s="17">
        <v>0.44087469038480298</v>
      </c>
      <c r="P1185" s="17">
        <v>0.38931876452341402</v>
      </c>
      <c r="Q1185" s="17">
        <v>0.372817436721185</v>
      </c>
      <c r="R1185" s="17"/>
      <c r="S1185" s="17">
        <v>0.39757336861361903</v>
      </c>
      <c r="T1185" s="17">
        <v>0.45823731504930398</v>
      </c>
      <c r="U1185" s="17">
        <v>0.46413033758197902</v>
      </c>
      <c r="V1185" s="17">
        <v>0.35009448100971002</v>
      </c>
      <c r="W1185" s="17">
        <v>0.462941422809173</v>
      </c>
      <c r="X1185" s="17">
        <v>0.38907477895882397</v>
      </c>
      <c r="Y1185" s="17">
        <v>0.38836681940810702</v>
      </c>
      <c r="Z1185" s="17">
        <v>0.35703412641125598</v>
      </c>
      <c r="AA1185" s="17">
        <v>0.420830009262536</v>
      </c>
      <c r="AB1185" s="17">
        <v>0.339494919213918</v>
      </c>
      <c r="AC1185" s="17"/>
      <c r="AD1185" s="17">
        <v>0.36567004384560797</v>
      </c>
      <c r="AE1185" s="17">
        <v>0.44135329204679002</v>
      </c>
      <c r="AF1185" s="17">
        <v>0.35144888023177101</v>
      </c>
      <c r="AG1185" s="17">
        <v>0.33670288114073399</v>
      </c>
      <c r="AH1185" s="17"/>
      <c r="AI1185" s="17">
        <v>0.40454801813449798</v>
      </c>
      <c r="AJ1185" s="17">
        <v>0.39702025677512998</v>
      </c>
      <c r="AK1185" s="17">
        <v>0.36411838465474899</v>
      </c>
      <c r="AL1185" s="17"/>
      <c r="AM1185" s="17">
        <v>0.414325761030993</v>
      </c>
      <c r="AN1185" s="17">
        <v>0.43730821634460598</v>
      </c>
      <c r="AO1185" s="17">
        <v>0.392457397457527</v>
      </c>
      <c r="AP1185" s="17"/>
      <c r="AQ1185" s="17">
        <v>0.38270538997724202</v>
      </c>
      <c r="AR1185" s="17">
        <v>0.43107485342384699</v>
      </c>
      <c r="AS1185" s="17">
        <v>0.43616668022707999</v>
      </c>
      <c r="AT1185" s="17">
        <v>0.40405947105298001</v>
      </c>
      <c r="AU1185" s="17">
        <v>0.53197798008402197</v>
      </c>
    </row>
    <row r="1186" spans="2:47" x14ac:dyDescent="0.3">
      <c r="B1186" t="s">
        <v>454</v>
      </c>
      <c r="C1186" s="17">
        <v>0.168314041613816</v>
      </c>
      <c r="D1186" s="17">
        <v>0.201722205793883</v>
      </c>
      <c r="E1186" s="17">
        <v>0.13622629416321999</v>
      </c>
      <c r="F1186" s="17"/>
      <c r="G1186" s="17">
        <v>0.182056481375653</v>
      </c>
      <c r="H1186" s="17">
        <v>0.18355713917810301</v>
      </c>
      <c r="I1186" s="17">
        <v>0.16133158903976499</v>
      </c>
      <c r="J1186" s="17">
        <v>0.21763428009508601</v>
      </c>
      <c r="K1186" s="17">
        <v>0.102855124629618</v>
      </c>
      <c r="L1186" s="17">
        <v>0.156675707520327</v>
      </c>
      <c r="M1186" s="17"/>
      <c r="N1186" s="17">
        <v>0.17232872001574101</v>
      </c>
      <c r="O1186" s="17">
        <v>0.15655473402432499</v>
      </c>
      <c r="P1186" s="17">
        <v>0.135734725643508</v>
      </c>
      <c r="Q1186" s="17">
        <v>0.20434478614347101</v>
      </c>
      <c r="R1186" s="17"/>
      <c r="S1186" s="17">
        <v>0.16382402718420999</v>
      </c>
      <c r="T1186" s="17">
        <v>0.17550960708002999</v>
      </c>
      <c r="U1186" s="17">
        <v>0.117866613525868</v>
      </c>
      <c r="V1186" s="17">
        <v>0.170397350423034</v>
      </c>
      <c r="W1186" s="17">
        <v>0.13063570031042501</v>
      </c>
      <c r="X1186" s="17">
        <v>0.22657370540200999</v>
      </c>
      <c r="Y1186" s="17">
        <v>0.151006628221098</v>
      </c>
      <c r="Z1186" s="17">
        <v>0.28886675479757201</v>
      </c>
      <c r="AA1186" s="17">
        <v>0.147742004355496</v>
      </c>
      <c r="AB1186" s="17">
        <v>0.162377897771359</v>
      </c>
      <c r="AC1186" s="17"/>
      <c r="AD1186" s="17">
        <v>0.17356212235288199</v>
      </c>
      <c r="AE1186" s="17">
        <v>0.15105660332533799</v>
      </c>
      <c r="AF1186" s="17">
        <v>0.26276541558646199</v>
      </c>
      <c r="AG1186" s="17">
        <v>0.16575475383393401</v>
      </c>
      <c r="AH1186" s="17"/>
      <c r="AI1186" s="17">
        <v>0.14960144924381999</v>
      </c>
      <c r="AJ1186" s="17">
        <v>0.18596734738836401</v>
      </c>
      <c r="AK1186" s="17">
        <v>0.21929997472741</v>
      </c>
      <c r="AL1186" s="17"/>
      <c r="AM1186" s="17">
        <v>0.14757448072381699</v>
      </c>
      <c r="AN1186" s="17">
        <v>0.14828713417147299</v>
      </c>
      <c r="AO1186" s="17">
        <v>0.219566026240722</v>
      </c>
      <c r="AP1186" s="17"/>
      <c r="AQ1186" s="17">
        <v>0.15357451714880099</v>
      </c>
      <c r="AR1186" s="17">
        <v>0.188752172155154</v>
      </c>
      <c r="AS1186" s="17">
        <v>0.13638674808879001</v>
      </c>
      <c r="AT1186" s="17">
        <v>0.15609870172223</v>
      </c>
      <c r="AU1186" s="17">
        <v>0.102319592496929</v>
      </c>
    </row>
    <row r="1187" spans="2:47" x14ac:dyDescent="0.3">
      <c r="B1187" t="s">
        <v>455</v>
      </c>
      <c r="C1187" s="17">
        <v>6.6485562799232803E-2</v>
      </c>
      <c r="D1187" s="17">
        <v>8.5377662332525597E-2</v>
      </c>
      <c r="E1187" s="17">
        <v>4.8282015957216602E-2</v>
      </c>
      <c r="F1187" s="17"/>
      <c r="G1187" s="17">
        <v>6.1152420214895302E-2</v>
      </c>
      <c r="H1187" s="17">
        <v>6.2026182877897101E-2</v>
      </c>
      <c r="I1187" s="17">
        <v>5.0065352506021003E-2</v>
      </c>
      <c r="J1187" s="17">
        <v>5.9530779111569301E-2</v>
      </c>
      <c r="K1187" s="17">
        <v>0.111732720115241</v>
      </c>
      <c r="L1187" s="17">
        <v>6.2073463288858398E-2</v>
      </c>
      <c r="M1187" s="17"/>
      <c r="N1187" s="17">
        <v>6.0600172484792103E-2</v>
      </c>
      <c r="O1187" s="17">
        <v>7.2541200330089595E-2</v>
      </c>
      <c r="P1187" s="17">
        <v>6.0244538669492503E-2</v>
      </c>
      <c r="Q1187" s="17">
        <v>6.5685672522540803E-2</v>
      </c>
      <c r="R1187" s="17"/>
      <c r="S1187" s="17">
        <v>6.8887496662320899E-2</v>
      </c>
      <c r="T1187" s="17">
        <v>5.1736807568659497E-2</v>
      </c>
      <c r="U1187" s="17">
        <v>8.8305138190175006E-2</v>
      </c>
      <c r="V1187" s="17">
        <v>0.106362882563455</v>
      </c>
      <c r="W1187" s="17">
        <v>3.7816749620268E-2</v>
      </c>
      <c r="X1187" s="17">
        <v>3.9519531702126097E-2</v>
      </c>
      <c r="Y1187" s="17">
        <v>0.113519859132329</v>
      </c>
      <c r="Z1187" s="17">
        <v>1.8441058385055002E-2</v>
      </c>
      <c r="AA1187" s="17">
        <v>4.3002141527573298E-2</v>
      </c>
      <c r="AB1187" s="17">
        <v>9.5571224796728096E-2</v>
      </c>
      <c r="AC1187" s="17"/>
      <c r="AD1187" s="17">
        <v>0.10500229867863201</v>
      </c>
      <c r="AE1187" s="17">
        <v>4.63879634666787E-2</v>
      </c>
      <c r="AF1187" s="17">
        <v>0.102983610543388</v>
      </c>
      <c r="AG1187" s="17">
        <v>4.9177404873274898E-2</v>
      </c>
      <c r="AH1187" s="17"/>
      <c r="AI1187" s="17">
        <v>0.106119604246488</v>
      </c>
      <c r="AJ1187" s="17">
        <v>4.6540820265523197E-2</v>
      </c>
      <c r="AK1187" s="17">
        <v>0.111759158922503</v>
      </c>
      <c r="AL1187" s="17"/>
      <c r="AM1187" s="17">
        <v>2.6757392988012399E-2</v>
      </c>
      <c r="AN1187" s="17">
        <v>6.9669098649466493E-2</v>
      </c>
      <c r="AO1187" s="17">
        <v>9.0839411327619204E-2</v>
      </c>
      <c r="AP1187" s="17"/>
      <c r="AQ1187" s="17">
        <v>7.9000220726979306E-2</v>
      </c>
      <c r="AR1187" s="17">
        <v>4.9420618045787401E-2</v>
      </c>
      <c r="AS1187" s="17">
        <v>6.5380705562299496E-2</v>
      </c>
      <c r="AT1187" s="17">
        <v>8.68869840452971E-2</v>
      </c>
      <c r="AU1187" s="17">
        <v>0</v>
      </c>
    </row>
    <row r="1188" spans="2:47" x14ac:dyDescent="0.3">
      <c r="B1188" t="s">
        <v>94</v>
      </c>
      <c r="C1188" s="17">
        <v>0.16882929136395999</v>
      </c>
      <c r="D1188" s="17">
        <v>0.15959696797022499</v>
      </c>
      <c r="E1188" s="17">
        <v>0.17813299127040699</v>
      </c>
      <c r="F1188" s="17"/>
      <c r="G1188" s="17">
        <v>9.0441057328709704E-2</v>
      </c>
      <c r="H1188" s="17">
        <v>5.9737563640311499E-2</v>
      </c>
      <c r="I1188" s="17">
        <v>0.13177870563505401</v>
      </c>
      <c r="J1188" s="17">
        <v>0.159328931990733</v>
      </c>
      <c r="K1188" s="17">
        <v>0.258170750443804</v>
      </c>
      <c r="L1188" s="17">
        <v>0.28587981549434999</v>
      </c>
      <c r="M1188" s="17"/>
      <c r="N1188" s="17">
        <v>8.8927976654869498E-2</v>
      </c>
      <c r="O1188" s="17">
        <v>0.14794226580063</v>
      </c>
      <c r="P1188" s="17">
        <v>0.21051637414013499</v>
      </c>
      <c r="Q1188" s="17">
        <v>0.239668594133774</v>
      </c>
      <c r="R1188" s="17"/>
      <c r="S1188" s="17">
        <v>9.5957332454070801E-2</v>
      </c>
      <c r="T1188" s="17">
        <v>0.16997603501320299</v>
      </c>
      <c r="U1188" s="17">
        <v>0.16147818182183599</v>
      </c>
      <c r="V1188" s="17">
        <v>0.15690368779870201</v>
      </c>
      <c r="W1188" s="17">
        <v>0.18276855621955501</v>
      </c>
      <c r="X1188" s="17">
        <v>0.205333089736741</v>
      </c>
      <c r="Y1188" s="17">
        <v>0.196605708851465</v>
      </c>
      <c r="Z1188" s="17">
        <v>0.194894671195317</v>
      </c>
      <c r="AA1188" s="17">
        <v>0.214978943780716</v>
      </c>
      <c r="AB1188" s="17">
        <v>0.150871379538141</v>
      </c>
      <c r="AC1188" s="17"/>
      <c r="AD1188" s="17">
        <v>0.224305903672854</v>
      </c>
      <c r="AE1188" s="17">
        <v>0.10589267219825201</v>
      </c>
      <c r="AF1188" s="17">
        <v>0.15799732261854599</v>
      </c>
      <c r="AG1188" s="17">
        <v>0.24931279314451901</v>
      </c>
      <c r="AH1188" s="17"/>
      <c r="AI1188" s="17">
        <v>0.20739459373640101</v>
      </c>
      <c r="AJ1188" s="17">
        <v>8.8816744415747995E-2</v>
      </c>
      <c r="AK1188" s="17">
        <v>0.18249770821102901</v>
      </c>
      <c r="AL1188" s="17"/>
      <c r="AM1188" s="17">
        <v>0.145316725503257</v>
      </c>
      <c r="AN1188" s="17">
        <v>0.17545551384645999</v>
      </c>
      <c r="AO1188" s="17">
        <v>0.13084075729821701</v>
      </c>
      <c r="AP1188" s="17"/>
      <c r="AQ1188" s="17">
        <v>0.24579648299939899</v>
      </c>
      <c r="AR1188" s="17">
        <v>0.167212457237223</v>
      </c>
      <c r="AS1188" s="17">
        <v>0.10521554594355501</v>
      </c>
      <c r="AT1188" s="17">
        <v>8.8937865166566002E-2</v>
      </c>
      <c r="AU1188" s="17">
        <v>8.7590126505116994E-2</v>
      </c>
    </row>
    <row r="1189" spans="2:47" x14ac:dyDescent="0.3">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row>
    <row r="1190" spans="2:47" x14ac:dyDescent="0.3">
      <c r="B1190" s="6" t="s">
        <v>463</v>
      </c>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row>
    <row r="1191" spans="2:47" x14ac:dyDescent="0.3">
      <c r="B1191" s="24" t="s">
        <v>79</v>
      </c>
      <c r="C1191" s="17"/>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c r="AD1191" s="17"/>
      <c r="AE1191" s="17"/>
      <c r="AF1191" s="17"/>
      <c r="AG1191" s="17"/>
      <c r="AH1191" s="17"/>
      <c r="AI1191" s="17"/>
      <c r="AJ1191" s="17"/>
      <c r="AK1191" s="17"/>
      <c r="AL1191" s="17"/>
      <c r="AM1191" s="17"/>
      <c r="AN1191" s="17"/>
      <c r="AO1191" s="17"/>
      <c r="AP1191" s="17"/>
      <c r="AQ1191" s="17"/>
      <c r="AR1191" s="17"/>
      <c r="AS1191" s="17"/>
      <c r="AT1191" s="17"/>
      <c r="AU1191" s="17"/>
    </row>
    <row r="1192" spans="2:47" x14ac:dyDescent="0.3">
      <c r="B1192" t="s">
        <v>192</v>
      </c>
      <c r="C1192" s="17">
        <v>0.27101960051865198</v>
      </c>
      <c r="D1192" s="17">
        <v>0.25184443027470699</v>
      </c>
      <c r="E1192" s="17">
        <v>0.290181686520329</v>
      </c>
      <c r="F1192" s="17"/>
      <c r="G1192" s="17">
        <v>0.27012425895776399</v>
      </c>
      <c r="H1192" s="17">
        <v>0.31079938734954099</v>
      </c>
      <c r="I1192" s="17">
        <v>0.32989420281701798</v>
      </c>
      <c r="J1192" s="17">
        <v>0.24509868943020499</v>
      </c>
      <c r="K1192" s="17">
        <v>0.27423885476318599</v>
      </c>
      <c r="L1192" s="17">
        <v>0.21082743255942199</v>
      </c>
      <c r="M1192" s="17"/>
      <c r="N1192" s="17">
        <v>0.30625378448785001</v>
      </c>
      <c r="O1192" s="17">
        <v>0.28537195300707002</v>
      </c>
      <c r="P1192" s="17">
        <v>0.28499074301118499</v>
      </c>
      <c r="Q1192" s="17">
        <v>0.203595733855021</v>
      </c>
      <c r="R1192" s="17"/>
      <c r="S1192" s="17">
        <v>0.30564744624958801</v>
      </c>
      <c r="T1192" s="17">
        <v>0.33593776461385899</v>
      </c>
      <c r="U1192" s="17">
        <v>0.26328635199799799</v>
      </c>
      <c r="V1192" s="17">
        <v>0.278376542623262</v>
      </c>
      <c r="W1192" s="17">
        <v>0.17648598780810501</v>
      </c>
      <c r="X1192" s="17">
        <v>0.24443648794428499</v>
      </c>
      <c r="Y1192" s="17">
        <v>0.29291612221660301</v>
      </c>
      <c r="Z1192" s="17">
        <v>0.29622809954823098</v>
      </c>
      <c r="AA1192" s="17">
        <v>0.21703283236934301</v>
      </c>
      <c r="AB1192" s="17">
        <v>0.24896328618383001</v>
      </c>
      <c r="AC1192" s="17"/>
      <c r="AD1192" s="17">
        <v>0.219513196765042</v>
      </c>
      <c r="AE1192" s="17">
        <v>0.32911223954796998</v>
      </c>
      <c r="AF1192" s="17">
        <v>0.26121474552629598</v>
      </c>
      <c r="AG1192" s="17">
        <v>0.21354482725746701</v>
      </c>
      <c r="AH1192" s="17"/>
      <c r="AI1192" s="17">
        <v>0.196944804803934</v>
      </c>
      <c r="AJ1192" s="17">
        <v>0.32168785846025899</v>
      </c>
      <c r="AK1192" s="17">
        <v>0.26828105970670302</v>
      </c>
      <c r="AL1192" s="17"/>
      <c r="AM1192" s="17">
        <v>0.362724060104687</v>
      </c>
      <c r="AN1192" s="17">
        <v>0.23983885458009599</v>
      </c>
      <c r="AO1192" s="17">
        <v>0.26841177832362501</v>
      </c>
      <c r="AP1192" s="17"/>
      <c r="AQ1192" s="17">
        <v>0.22885961432971999</v>
      </c>
      <c r="AR1192" s="17">
        <v>0.254538313776771</v>
      </c>
      <c r="AS1192" s="17">
        <v>0.354144948535769</v>
      </c>
      <c r="AT1192" s="17">
        <v>0.318236836952274</v>
      </c>
      <c r="AU1192" s="17">
        <v>0.21088318521607499</v>
      </c>
    </row>
    <row r="1193" spans="2:47" x14ac:dyDescent="0.3">
      <c r="B1193" t="s">
        <v>193</v>
      </c>
      <c r="C1193" s="17">
        <v>0.328737018635612</v>
      </c>
      <c r="D1193" s="17">
        <v>0.34894045823292602</v>
      </c>
      <c r="E1193" s="17">
        <v>0.309791883317589</v>
      </c>
      <c r="F1193" s="17"/>
      <c r="G1193" s="17">
        <v>0.29764639465201898</v>
      </c>
      <c r="H1193" s="17">
        <v>0.314036513881227</v>
      </c>
      <c r="I1193" s="17">
        <v>0.25949800067238399</v>
      </c>
      <c r="J1193" s="17">
        <v>0.38248713765037201</v>
      </c>
      <c r="K1193" s="17">
        <v>0.35095857122111401</v>
      </c>
      <c r="L1193" s="17">
        <v>0.358484856015582</v>
      </c>
      <c r="M1193" s="17"/>
      <c r="N1193" s="17">
        <v>0.30973642641439603</v>
      </c>
      <c r="O1193" s="17">
        <v>0.37367755253732998</v>
      </c>
      <c r="P1193" s="17">
        <v>0.26637371967585899</v>
      </c>
      <c r="Q1193" s="17">
        <v>0.359421745969981</v>
      </c>
      <c r="R1193" s="17"/>
      <c r="S1193" s="17">
        <v>0.32848405699412397</v>
      </c>
      <c r="T1193" s="17">
        <v>0.33671038059165298</v>
      </c>
      <c r="U1193" s="17">
        <v>0.28967054882109</v>
      </c>
      <c r="V1193" s="17">
        <v>0.39678756412646199</v>
      </c>
      <c r="W1193" s="17">
        <v>0.422537562541829</v>
      </c>
      <c r="X1193" s="17">
        <v>0.30785417953004901</v>
      </c>
      <c r="Y1193" s="17">
        <v>0.26402460882318501</v>
      </c>
      <c r="Z1193" s="17">
        <v>0.30233298287951099</v>
      </c>
      <c r="AA1193" s="17">
        <v>0.31670968296181801</v>
      </c>
      <c r="AB1193" s="17">
        <v>0.30531050057419201</v>
      </c>
      <c r="AC1193" s="17"/>
      <c r="AD1193" s="17">
        <v>0.32150007403089198</v>
      </c>
      <c r="AE1193" s="17">
        <v>0.33296432973517698</v>
      </c>
      <c r="AF1193" s="17">
        <v>0.30819022392217998</v>
      </c>
      <c r="AG1193" s="17">
        <v>0.326136119247532</v>
      </c>
      <c r="AH1193" s="17"/>
      <c r="AI1193" s="17">
        <v>0.36651932923024799</v>
      </c>
      <c r="AJ1193" s="17">
        <v>0.33712180955261301</v>
      </c>
      <c r="AK1193" s="17">
        <v>0.31268344027533501</v>
      </c>
      <c r="AL1193" s="17"/>
      <c r="AM1193" s="17">
        <v>0.36443942072448698</v>
      </c>
      <c r="AN1193" s="17">
        <v>0.319176753512319</v>
      </c>
      <c r="AO1193" s="17">
        <v>0.33279232932032399</v>
      </c>
      <c r="AP1193" s="17"/>
      <c r="AQ1193" s="17">
        <v>0.31601485038993099</v>
      </c>
      <c r="AR1193" s="17">
        <v>0.328122786558595</v>
      </c>
      <c r="AS1193" s="17">
        <v>0.32617349721328798</v>
      </c>
      <c r="AT1193" s="17">
        <v>0.31375035702102599</v>
      </c>
      <c r="AU1193" s="17">
        <v>0.31840249239549001</v>
      </c>
    </row>
    <row r="1194" spans="2:47" x14ac:dyDescent="0.3">
      <c r="B1194" t="s">
        <v>194</v>
      </c>
      <c r="C1194" s="17">
        <v>0.13535413783590899</v>
      </c>
      <c r="D1194" s="17">
        <v>0.13063271615939301</v>
      </c>
      <c r="E1194" s="17">
        <v>0.14021136253233801</v>
      </c>
      <c r="F1194" s="17"/>
      <c r="G1194" s="17">
        <v>0.10619965249315499</v>
      </c>
      <c r="H1194" s="17">
        <v>9.1678386391064806E-2</v>
      </c>
      <c r="I1194" s="17">
        <v>0.12380161294823</v>
      </c>
      <c r="J1194" s="17">
        <v>0.131734452419909</v>
      </c>
      <c r="K1194" s="17">
        <v>0.14643942723765399</v>
      </c>
      <c r="L1194" s="17">
        <v>0.194540290533737</v>
      </c>
      <c r="M1194" s="17"/>
      <c r="N1194" s="17">
        <v>0.14296868514341099</v>
      </c>
      <c r="O1194" s="17">
        <v>0.11033037323242301</v>
      </c>
      <c r="P1194" s="17">
        <v>0.13929285361767499</v>
      </c>
      <c r="Q1194" s="17">
        <v>0.14841780484561801</v>
      </c>
      <c r="R1194" s="17"/>
      <c r="S1194" s="17">
        <v>0.114096890312108</v>
      </c>
      <c r="T1194" s="17">
        <v>7.7926426864791995E-2</v>
      </c>
      <c r="U1194" s="17">
        <v>0.12601593853010401</v>
      </c>
      <c r="V1194" s="17">
        <v>0.121705317684194</v>
      </c>
      <c r="W1194" s="17">
        <v>0.16682438871167099</v>
      </c>
      <c r="X1194" s="17">
        <v>0.137348985798184</v>
      </c>
      <c r="Y1194" s="17">
        <v>0.21449241279412101</v>
      </c>
      <c r="Z1194" s="17">
        <v>0.18792384974664</v>
      </c>
      <c r="AA1194" s="17">
        <v>0.12972146855043201</v>
      </c>
      <c r="AB1194" s="17">
        <v>0.17958197603774201</v>
      </c>
      <c r="AC1194" s="17"/>
      <c r="AD1194" s="17">
        <v>0.20651885656091001</v>
      </c>
      <c r="AE1194" s="17">
        <v>0.101398636606091</v>
      </c>
      <c r="AF1194" s="17">
        <v>0.120382694566285</v>
      </c>
      <c r="AG1194" s="17">
        <v>0.15315565468268899</v>
      </c>
      <c r="AH1194" s="17"/>
      <c r="AI1194" s="17">
        <v>0.21111516396899899</v>
      </c>
      <c r="AJ1194" s="17">
        <v>0.10132613950717199</v>
      </c>
      <c r="AK1194" s="17">
        <v>0.123961662837795</v>
      </c>
      <c r="AL1194" s="17"/>
      <c r="AM1194" s="17">
        <v>7.0323793535925494E-2</v>
      </c>
      <c r="AN1194" s="17">
        <v>0.173407507535108</v>
      </c>
      <c r="AO1194" s="17">
        <v>0.119777243774338</v>
      </c>
      <c r="AP1194" s="17"/>
      <c r="AQ1194" s="17">
        <v>0.15835405597737401</v>
      </c>
      <c r="AR1194" s="17">
        <v>0.12266602188150801</v>
      </c>
      <c r="AS1194" s="17">
        <v>0.126103269228727</v>
      </c>
      <c r="AT1194" s="17">
        <v>0.144036355159332</v>
      </c>
      <c r="AU1194" s="17">
        <v>0.24474860802578</v>
      </c>
    </row>
    <row r="1195" spans="2:47" x14ac:dyDescent="0.3">
      <c r="B1195" t="s">
        <v>195</v>
      </c>
      <c r="C1195" s="17">
        <v>5.9906420854719401E-2</v>
      </c>
      <c r="D1195" s="17">
        <v>6.5620907982956E-2</v>
      </c>
      <c r="E1195" s="17">
        <v>5.4480831560433603E-2</v>
      </c>
      <c r="F1195" s="17"/>
      <c r="G1195" s="17">
        <v>8.9073262985386897E-2</v>
      </c>
      <c r="H1195" s="17">
        <v>8.8544496645320506E-2</v>
      </c>
      <c r="I1195" s="17">
        <v>3.7258143936472102E-2</v>
      </c>
      <c r="J1195" s="17">
        <v>6.04565952471392E-2</v>
      </c>
      <c r="K1195" s="17">
        <v>3.2725725441892402E-2</v>
      </c>
      <c r="L1195" s="17">
        <v>5.3758677461044298E-2</v>
      </c>
      <c r="M1195" s="17"/>
      <c r="N1195" s="17">
        <v>7.4463390912115401E-2</v>
      </c>
      <c r="O1195" s="17">
        <v>7.2757400616985005E-2</v>
      </c>
      <c r="P1195" s="17">
        <v>3.6125595824538302E-2</v>
      </c>
      <c r="Q1195" s="17">
        <v>5.2945128683629099E-2</v>
      </c>
      <c r="R1195" s="17"/>
      <c r="S1195" s="17">
        <v>2.8703557472425902E-2</v>
      </c>
      <c r="T1195" s="17">
        <v>7.7910428720946195E-2</v>
      </c>
      <c r="U1195" s="17">
        <v>0.12837866535742801</v>
      </c>
      <c r="V1195" s="17">
        <v>5.9501450624894703E-2</v>
      </c>
      <c r="W1195" s="17">
        <v>2.56628842490291E-2</v>
      </c>
      <c r="X1195" s="17">
        <v>5.1844290517285903E-2</v>
      </c>
      <c r="Y1195" s="17">
        <v>4.0647226875859803E-2</v>
      </c>
      <c r="Z1195" s="17">
        <v>5.3849205729526201E-2</v>
      </c>
      <c r="AA1195" s="17">
        <v>6.0490882448512202E-2</v>
      </c>
      <c r="AB1195" s="17">
        <v>8.9137747066423606E-2</v>
      </c>
      <c r="AC1195" s="17"/>
      <c r="AD1195" s="17">
        <v>7.5610403742081403E-2</v>
      </c>
      <c r="AE1195" s="17">
        <v>4.44532537874259E-2</v>
      </c>
      <c r="AF1195" s="17">
        <v>8.8437007069501195E-2</v>
      </c>
      <c r="AG1195" s="17">
        <v>4.0894509484078898E-2</v>
      </c>
      <c r="AH1195" s="17"/>
      <c r="AI1195" s="17">
        <v>7.22381550461558E-2</v>
      </c>
      <c r="AJ1195" s="17">
        <v>4.63643696476254E-2</v>
      </c>
      <c r="AK1195" s="17">
        <v>7.5290565943893606E-2</v>
      </c>
      <c r="AL1195" s="17"/>
      <c r="AM1195" s="17">
        <v>1.7714709468607599E-2</v>
      </c>
      <c r="AN1195" s="17">
        <v>4.8832162202116197E-2</v>
      </c>
      <c r="AO1195" s="17">
        <v>0.102618279877377</v>
      </c>
      <c r="AP1195" s="17"/>
      <c r="AQ1195" s="17">
        <v>4.5080820844612603E-2</v>
      </c>
      <c r="AR1195" s="17">
        <v>5.5957623336939301E-2</v>
      </c>
      <c r="AS1195" s="17">
        <v>4.3984456981212297E-2</v>
      </c>
      <c r="AT1195" s="17">
        <v>6.7359923845105002E-2</v>
      </c>
      <c r="AU1195" s="17">
        <v>0.17509786577866299</v>
      </c>
    </row>
    <row r="1196" spans="2:47" x14ac:dyDescent="0.3">
      <c r="B1196" t="s">
        <v>196</v>
      </c>
      <c r="C1196" s="17">
        <v>6.6130355000191293E-2</v>
      </c>
      <c r="D1196" s="17">
        <v>6.3634709762842204E-2</v>
      </c>
      <c r="E1196" s="17">
        <v>6.6660866486565898E-2</v>
      </c>
      <c r="F1196" s="17"/>
      <c r="G1196" s="17">
        <v>0.12280918493783199</v>
      </c>
      <c r="H1196" s="17">
        <v>0.11184811852625499</v>
      </c>
      <c r="I1196" s="17">
        <v>7.8928904741976294E-2</v>
      </c>
      <c r="J1196" s="17">
        <v>2.0265693150755201E-2</v>
      </c>
      <c r="K1196" s="17">
        <v>3.7666123592665697E-2</v>
      </c>
      <c r="L1196" s="17">
        <v>3.7951349115257098E-2</v>
      </c>
      <c r="M1196" s="17"/>
      <c r="N1196" s="17">
        <v>7.2434434785032101E-2</v>
      </c>
      <c r="O1196" s="17">
        <v>5.5673128304945897E-2</v>
      </c>
      <c r="P1196" s="17">
        <v>8.8392634491227695E-2</v>
      </c>
      <c r="Q1196" s="17">
        <v>5.1929265743509999E-2</v>
      </c>
      <c r="R1196" s="17"/>
      <c r="S1196" s="17">
        <v>0.109241292579248</v>
      </c>
      <c r="T1196" s="17">
        <v>1.2708220998297701E-2</v>
      </c>
      <c r="U1196" s="17">
        <v>5.51902612897461E-2</v>
      </c>
      <c r="V1196" s="17">
        <v>1.91119947561279E-2</v>
      </c>
      <c r="W1196" s="17">
        <v>7.0310244461460503E-2</v>
      </c>
      <c r="X1196" s="17">
        <v>7.4127574471593002E-2</v>
      </c>
      <c r="Y1196" s="17">
        <v>8.8197111895189195E-2</v>
      </c>
      <c r="Z1196" s="17">
        <v>5.6323432207417298E-2</v>
      </c>
      <c r="AA1196" s="17">
        <v>8.8826963375691806E-2</v>
      </c>
      <c r="AB1196" s="17">
        <v>8.8578249609801804E-2</v>
      </c>
      <c r="AC1196" s="17"/>
      <c r="AD1196" s="17">
        <v>3.7696480001901497E-2</v>
      </c>
      <c r="AE1196" s="17">
        <v>8.59233071410163E-2</v>
      </c>
      <c r="AF1196" s="17">
        <v>8.3920728534431305E-2</v>
      </c>
      <c r="AG1196" s="17">
        <v>5.8209875471497897E-2</v>
      </c>
      <c r="AH1196" s="17"/>
      <c r="AI1196" s="17">
        <v>3.2167374609405497E-2</v>
      </c>
      <c r="AJ1196" s="17">
        <v>9.1869260846938597E-2</v>
      </c>
      <c r="AK1196" s="17">
        <v>7.8662025943860195E-2</v>
      </c>
      <c r="AL1196" s="17"/>
      <c r="AM1196" s="17">
        <v>5.9080651142638302E-2</v>
      </c>
      <c r="AN1196" s="17">
        <v>5.9362244833529802E-2</v>
      </c>
      <c r="AO1196" s="17">
        <v>6.9007956020548905E-2</v>
      </c>
      <c r="AP1196" s="17"/>
      <c r="AQ1196" s="17">
        <v>6.6426681984634903E-2</v>
      </c>
      <c r="AR1196" s="17">
        <v>6.0898215927276102E-2</v>
      </c>
      <c r="AS1196" s="17">
        <v>5.9617111410007702E-2</v>
      </c>
      <c r="AT1196" s="17">
        <v>8.2364437119166203E-2</v>
      </c>
      <c r="AU1196" s="17">
        <v>0</v>
      </c>
    </row>
    <row r="1197" spans="2:47" x14ac:dyDescent="0.3">
      <c r="B1197" t="s">
        <v>94</v>
      </c>
      <c r="C1197" s="17">
        <v>0.138852467154916</v>
      </c>
      <c r="D1197" s="17">
        <v>0.13932677758717599</v>
      </c>
      <c r="E1197" s="17">
        <v>0.13867336958274501</v>
      </c>
      <c r="F1197" s="17"/>
      <c r="G1197" s="17">
        <v>0.114147245973843</v>
      </c>
      <c r="H1197" s="17">
        <v>8.3093097206590999E-2</v>
      </c>
      <c r="I1197" s="17">
        <v>0.170619134883919</v>
      </c>
      <c r="J1197" s="17">
        <v>0.159957432101619</v>
      </c>
      <c r="K1197" s="17">
        <v>0.157971297743487</v>
      </c>
      <c r="L1197" s="17">
        <v>0.144437394314957</v>
      </c>
      <c r="M1197" s="17"/>
      <c r="N1197" s="17">
        <v>9.4143278257194193E-2</v>
      </c>
      <c r="O1197" s="17">
        <v>0.102189592301246</v>
      </c>
      <c r="P1197" s="17">
        <v>0.184824453379514</v>
      </c>
      <c r="Q1197" s="17">
        <v>0.18369032090224099</v>
      </c>
      <c r="R1197" s="17"/>
      <c r="S1197" s="17">
        <v>0.113826756392507</v>
      </c>
      <c r="T1197" s="17">
        <v>0.158806778210452</v>
      </c>
      <c r="U1197" s="17">
        <v>0.13745823400363399</v>
      </c>
      <c r="V1197" s="17">
        <v>0.124517130185059</v>
      </c>
      <c r="W1197" s="17">
        <v>0.138178932227905</v>
      </c>
      <c r="X1197" s="17">
        <v>0.18438848173860301</v>
      </c>
      <c r="Y1197" s="17">
        <v>9.9722517395041593E-2</v>
      </c>
      <c r="Z1197" s="17">
        <v>0.103342429888674</v>
      </c>
      <c r="AA1197" s="17">
        <v>0.18721817029420301</v>
      </c>
      <c r="AB1197" s="17">
        <v>8.8428240528010807E-2</v>
      </c>
      <c r="AC1197" s="17"/>
      <c r="AD1197" s="17">
        <v>0.139160988899173</v>
      </c>
      <c r="AE1197" s="17">
        <v>0.10614823318232</v>
      </c>
      <c r="AF1197" s="17">
        <v>0.13785460038130701</v>
      </c>
      <c r="AG1197" s="17">
        <v>0.208059013856735</v>
      </c>
      <c r="AH1197" s="17"/>
      <c r="AI1197" s="17">
        <v>0.121015172341258</v>
      </c>
      <c r="AJ1197" s="17">
        <v>0.101630561985392</v>
      </c>
      <c r="AK1197" s="17">
        <v>0.14112124529241299</v>
      </c>
      <c r="AL1197" s="17"/>
      <c r="AM1197" s="17">
        <v>0.12571736502365399</v>
      </c>
      <c r="AN1197" s="17">
        <v>0.15938247733683</v>
      </c>
      <c r="AO1197" s="17">
        <v>0.10739241268378701</v>
      </c>
      <c r="AP1197" s="17"/>
      <c r="AQ1197" s="17">
        <v>0.185263976473727</v>
      </c>
      <c r="AR1197" s="17">
        <v>0.17781703851891101</v>
      </c>
      <c r="AS1197" s="17">
        <v>8.9976716630995601E-2</v>
      </c>
      <c r="AT1197" s="17">
        <v>7.4252089903096896E-2</v>
      </c>
      <c r="AU1197" s="17">
        <v>5.0867848583992702E-2</v>
      </c>
    </row>
    <row r="1198" spans="2:47" x14ac:dyDescent="0.3">
      <c r="B1198" t="s">
        <v>197</v>
      </c>
      <c r="C1198" s="17">
        <v>0.59975661915426404</v>
      </c>
      <c r="D1198" s="17">
        <v>0.60078488850763301</v>
      </c>
      <c r="E1198" s="17">
        <v>0.59997356983791805</v>
      </c>
      <c r="F1198" s="17"/>
      <c r="G1198" s="17">
        <v>0.56777065360978296</v>
      </c>
      <c r="H1198" s="17">
        <v>0.62483590123076904</v>
      </c>
      <c r="I1198" s="17">
        <v>0.58939220348940202</v>
      </c>
      <c r="J1198" s="17">
        <v>0.62758582708057697</v>
      </c>
      <c r="K1198" s="17">
        <v>0.62519742598429995</v>
      </c>
      <c r="L1198" s="17">
        <v>0.56931228857500504</v>
      </c>
      <c r="M1198" s="17"/>
      <c r="N1198" s="17">
        <v>0.61599021090224704</v>
      </c>
      <c r="O1198" s="17">
        <v>0.6590495055444</v>
      </c>
      <c r="P1198" s="17">
        <v>0.55136446268704398</v>
      </c>
      <c r="Q1198" s="17">
        <v>0.56301747982500205</v>
      </c>
      <c r="R1198" s="17"/>
      <c r="S1198" s="17">
        <v>0.63413150324371204</v>
      </c>
      <c r="T1198" s="17">
        <v>0.67264814520551297</v>
      </c>
      <c r="U1198" s="17">
        <v>0.55295690081908799</v>
      </c>
      <c r="V1198" s="17">
        <v>0.67516410674972405</v>
      </c>
      <c r="W1198" s="17">
        <v>0.59902355034993404</v>
      </c>
      <c r="X1198" s="17">
        <v>0.55229066747433397</v>
      </c>
      <c r="Y1198" s="17">
        <v>0.55694073103978903</v>
      </c>
      <c r="Z1198" s="17">
        <v>0.59856108242774198</v>
      </c>
      <c r="AA1198" s="17">
        <v>0.53374251533116202</v>
      </c>
      <c r="AB1198" s="17">
        <v>0.55427378675802197</v>
      </c>
      <c r="AC1198" s="17"/>
      <c r="AD1198" s="17">
        <v>0.54101327079593398</v>
      </c>
      <c r="AE1198" s="17">
        <v>0.66207656928314695</v>
      </c>
      <c r="AF1198" s="17">
        <v>0.56940496944847496</v>
      </c>
      <c r="AG1198" s="17">
        <v>0.53968094650499898</v>
      </c>
      <c r="AH1198" s="17"/>
      <c r="AI1198" s="17">
        <v>0.56346413403418105</v>
      </c>
      <c r="AJ1198" s="17">
        <v>0.658809668012873</v>
      </c>
      <c r="AK1198" s="17">
        <v>0.58096449998203803</v>
      </c>
      <c r="AL1198" s="17"/>
      <c r="AM1198" s="17">
        <v>0.72716348082917404</v>
      </c>
      <c r="AN1198" s="17">
        <v>0.55901560809241602</v>
      </c>
      <c r="AO1198" s="17">
        <v>0.60120410764394905</v>
      </c>
      <c r="AP1198" s="17"/>
      <c r="AQ1198" s="17">
        <v>0.54487446471965195</v>
      </c>
      <c r="AR1198" s="17">
        <v>0.582661100335366</v>
      </c>
      <c r="AS1198" s="17">
        <v>0.68031844574905698</v>
      </c>
      <c r="AT1198" s="17">
        <v>0.63198719397330005</v>
      </c>
      <c r="AU1198" s="17">
        <v>0.52928567761156498</v>
      </c>
    </row>
    <row r="1199" spans="2:47" x14ac:dyDescent="0.3">
      <c r="B1199" t="s">
        <v>198</v>
      </c>
      <c r="C1199" s="17">
        <v>0.12603677585491099</v>
      </c>
      <c r="D1199" s="17">
        <v>0.129255617745798</v>
      </c>
      <c r="E1199" s="17">
        <v>0.12114169804699999</v>
      </c>
      <c r="F1199" s="17"/>
      <c r="G1199" s="17">
        <v>0.211882447923219</v>
      </c>
      <c r="H1199" s="17">
        <v>0.200392615171575</v>
      </c>
      <c r="I1199" s="17">
        <v>0.11618704867844799</v>
      </c>
      <c r="J1199" s="17">
        <v>8.0722288397894401E-2</v>
      </c>
      <c r="K1199" s="17">
        <v>7.0391849034558099E-2</v>
      </c>
      <c r="L1199" s="17">
        <v>9.1710026576301507E-2</v>
      </c>
      <c r="M1199" s="17"/>
      <c r="N1199" s="17">
        <v>0.14689782569714699</v>
      </c>
      <c r="O1199" s="17">
        <v>0.12843052892193099</v>
      </c>
      <c r="P1199" s="17">
        <v>0.124518230315766</v>
      </c>
      <c r="Q1199" s="17">
        <v>0.104874394427139</v>
      </c>
      <c r="R1199" s="17"/>
      <c r="S1199" s="17">
        <v>0.13794485005167401</v>
      </c>
      <c r="T1199" s="17">
        <v>9.0618649719243896E-2</v>
      </c>
      <c r="U1199" s="17">
        <v>0.183568926647174</v>
      </c>
      <c r="V1199" s="17">
        <v>7.8613445381022606E-2</v>
      </c>
      <c r="W1199" s="17">
        <v>9.5973128710489602E-2</v>
      </c>
      <c r="X1199" s="17">
        <v>0.125971864988879</v>
      </c>
      <c r="Y1199" s="17">
        <v>0.12884433877104901</v>
      </c>
      <c r="Z1199" s="17">
        <v>0.110172637936943</v>
      </c>
      <c r="AA1199" s="17">
        <v>0.14931784582420399</v>
      </c>
      <c r="AB1199" s="17">
        <v>0.17771599667622501</v>
      </c>
      <c r="AC1199" s="17"/>
      <c r="AD1199" s="17">
        <v>0.113306883743983</v>
      </c>
      <c r="AE1199" s="17">
        <v>0.13037656092844199</v>
      </c>
      <c r="AF1199" s="17">
        <v>0.172357735603933</v>
      </c>
      <c r="AG1199" s="17">
        <v>9.9104384955576705E-2</v>
      </c>
      <c r="AH1199" s="17"/>
      <c r="AI1199" s="17">
        <v>0.10440552965556101</v>
      </c>
      <c r="AJ1199" s="17">
        <v>0.138233630494564</v>
      </c>
      <c r="AK1199" s="17">
        <v>0.15395259188775401</v>
      </c>
      <c r="AL1199" s="17"/>
      <c r="AM1199" s="17">
        <v>7.6795360611245797E-2</v>
      </c>
      <c r="AN1199" s="17">
        <v>0.10819440703564601</v>
      </c>
      <c r="AO1199" s="17">
        <v>0.171626235897926</v>
      </c>
      <c r="AP1199" s="17"/>
      <c r="AQ1199" s="17">
        <v>0.111507502829248</v>
      </c>
      <c r="AR1199" s="17">
        <v>0.116855839264215</v>
      </c>
      <c r="AS1199" s="17">
        <v>0.10360156839122001</v>
      </c>
      <c r="AT1199" s="17">
        <v>0.149724360964271</v>
      </c>
      <c r="AU1199" s="17">
        <v>0.17509786577866299</v>
      </c>
    </row>
    <row r="1200" spans="2:47" x14ac:dyDescent="0.3">
      <c r="B1200" t="s">
        <v>143</v>
      </c>
      <c r="C1200" s="17">
        <f>C1198-C1199</f>
        <v>0.47371984329935302</v>
      </c>
      <c r="D1200" s="17">
        <f t="shared" ref="D1200:AU1200" si="15">D1198-D1199</f>
        <v>0.47152927076183504</v>
      </c>
      <c r="E1200" s="17">
        <f t="shared" si="15"/>
        <v>0.47883187179091807</v>
      </c>
      <c r="F1200" s="17"/>
      <c r="G1200" s="17">
        <f t="shared" si="15"/>
        <v>0.35588820568656399</v>
      </c>
      <c r="H1200" s="17">
        <f t="shared" si="15"/>
        <v>0.42444328605919401</v>
      </c>
      <c r="I1200" s="17">
        <f t="shared" si="15"/>
        <v>0.47320515481095404</v>
      </c>
      <c r="J1200" s="17">
        <f t="shared" si="15"/>
        <v>0.54686353868268256</v>
      </c>
      <c r="K1200" s="17">
        <f t="shared" si="15"/>
        <v>0.55480557694974186</v>
      </c>
      <c r="L1200" s="17">
        <f t="shared" si="15"/>
        <v>0.47760226199870354</v>
      </c>
      <c r="M1200" s="17"/>
      <c r="N1200" s="17">
        <f t="shared" si="15"/>
        <v>0.46909238520510005</v>
      </c>
      <c r="O1200" s="17">
        <f t="shared" si="15"/>
        <v>0.53061897662246904</v>
      </c>
      <c r="P1200" s="17">
        <f t="shared" si="15"/>
        <v>0.42684623237127794</v>
      </c>
      <c r="Q1200" s="17">
        <f t="shared" si="15"/>
        <v>0.45814308539786308</v>
      </c>
      <c r="R1200" s="17"/>
      <c r="S1200" s="17">
        <f t="shared" si="15"/>
        <v>0.49618665319203803</v>
      </c>
      <c r="T1200" s="17">
        <f t="shared" si="15"/>
        <v>0.58202949548626903</v>
      </c>
      <c r="U1200" s="17">
        <f t="shared" si="15"/>
        <v>0.36938797417191399</v>
      </c>
      <c r="V1200" s="17">
        <f t="shared" si="15"/>
        <v>0.5965506613687015</v>
      </c>
      <c r="W1200" s="17">
        <f t="shared" si="15"/>
        <v>0.50305042163944447</v>
      </c>
      <c r="X1200" s="17">
        <f t="shared" si="15"/>
        <v>0.42631880248545495</v>
      </c>
      <c r="Y1200" s="17">
        <f t="shared" si="15"/>
        <v>0.42809639226874002</v>
      </c>
      <c r="Z1200" s="17">
        <f t="shared" si="15"/>
        <v>0.48838844449079899</v>
      </c>
      <c r="AA1200" s="17">
        <f t="shared" si="15"/>
        <v>0.38442466950695803</v>
      </c>
      <c r="AB1200" s="17">
        <f t="shared" si="15"/>
        <v>0.37655779008179696</v>
      </c>
      <c r="AC1200" s="17"/>
      <c r="AD1200" s="17">
        <f t="shared" si="15"/>
        <v>0.42770638705195096</v>
      </c>
      <c r="AE1200" s="17">
        <f t="shared" si="15"/>
        <v>0.53170000835470499</v>
      </c>
      <c r="AF1200" s="17">
        <f t="shared" si="15"/>
        <v>0.39704723384454199</v>
      </c>
      <c r="AG1200" s="17">
        <f t="shared" si="15"/>
        <v>0.44057656154942226</v>
      </c>
      <c r="AH1200" s="17"/>
      <c r="AI1200" s="17">
        <f t="shared" si="15"/>
        <v>0.45905860437862006</v>
      </c>
      <c r="AJ1200" s="17">
        <f t="shared" si="15"/>
        <v>0.52057603751830905</v>
      </c>
      <c r="AK1200" s="17">
        <f t="shared" si="15"/>
        <v>0.42701190809428402</v>
      </c>
      <c r="AL1200" s="17"/>
      <c r="AM1200" s="17">
        <f t="shared" si="15"/>
        <v>0.65036812021792823</v>
      </c>
      <c r="AN1200" s="17">
        <f t="shared" si="15"/>
        <v>0.45082120105677004</v>
      </c>
      <c r="AO1200" s="17">
        <f t="shared" si="15"/>
        <v>0.42957787174602302</v>
      </c>
      <c r="AP1200" s="17"/>
      <c r="AQ1200" s="17">
        <f t="shared" si="15"/>
        <v>0.43336696189040397</v>
      </c>
      <c r="AR1200" s="17">
        <f t="shared" si="15"/>
        <v>0.465805261071151</v>
      </c>
      <c r="AS1200" s="17">
        <f t="shared" si="15"/>
        <v>0.57671687735783694</v>
      </c>
      <c r="AT1200" s="17">
        <f t="shared" si="15"/>
        <v>0.48226283300902906</v>
      </c>
      <c r="AU1200" s="17">
        <f t="shared" si="15"/>
        <v>0.35418781183290199</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U30"/>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78</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61</v>
      </c>
      <c r="C9" s="17">
        <v>0.62506982259766297</v>
      </c>
      <c r="D9" s="17">
        <v>0.576777657530268</v>
      </c>
      <c r="E9" s="17">
        <v>0.67118662605271495</v>
      </c>
      <c r="F9" s="17"/>
      <c r="G9" s="17">
        <v>0.66295111284087904</v>
      </c>
      <c r="H9" s="17">
        <v>0.61788170579818802</v>
      </c>
      <c r="I9" s="17">
        <v>0.71366229627650102</v>
      </c>
      <c r="J9" s="17">
        <v>0.70127410702228898</v>
      </c>
      <c r="K9" s="17">
        <v>0.57066229769838195</v>
      </c>
      <c r="L9" s="17">
        <v>0.50923721910018604</v>
      </c>
      <c r="M9" s="17"/>
      <c r="N9" s="17">
        <v>0.55623688109460201</v>
      </c>
      <c r="O9" s="17">
        <v>0.69405129218392003</v>
      </c>
      <c r="P9" s="17">
        <v>0.60403882304396195</v>
      </c>
      <c r="Q9" s="17">
        <v>0.64652427375115895</v>
      </c>
      <c r="R9" s="17"/>
      <c r="S9" s="17">
        <v>0.59792885437712295</v>
      </c>
      <c r="T9" s="17">
        <v>0.59158600306139597</v>
      </c>
      <c r="U9" s="17">
        <v>0.57163051345234095</v>
      </c>
      <c r="V9" s="17">
        <v>0.61357929076436701</v>
      </c>
      <c r="W9" s="17">
        <v>0.72386200271712298</v>
      </c>
      <c r="X9" s="17">
        <v>0.57895291252578795</v>
      </c>
      <c r="Y9" s="17">
        <v>0.62118053327607103</v>
      </c>
      <c r="Z9" s="17">
        <v>0.62891932174631904</v>
      </c>
      <c r="AA9" s="17">
        <v>0.68301544906157197</v>
      </c>
      <c r="AB9" s="17">
        <v>0.71416820927653302</v>
      </c>
      <c r="AC9" s="17"/>
      <c r="AD9" s="17">
        <v>0.51952775583648803</v>
      </c>
      <c r="AE9" s="17">
        <v>0.65794086544104602</v>
      </c>
      <c r="AF9" s="17">
        <v>0.56139793377805103</v>
      </c>
      <c r="AG9" s="17">
        <v>0.74269510020833795</v>
      </c>
      <c r="AH9" s="17"/>
      <c r="AI9" s="17">
        <v>0.55168866265738803</v>
      </c>
      <c r="AJ9" s="17">
        <v>0.62900785569405904</v>
      </c>
      <c r="AK9" s="17">
        <v>0.58371931847162295</v>
      </c>
      <c r="AL9" s="17"/>
      <c r="AM9" s="17">
        <v>0.694532959268227</v>
      </c>
      <c r="AN9" s="17">
        <v>0.66798251624912097</v>
      </c>
      <c r="AO9" s="17">
        <v>0.50171228547206204</v>
      </c>
      <c r="AP9" s="17"/>
      <c r="AQ9" s="17">
        <v>0.62168311051928304</v>
      </c>
      <c r="AR9" s="17">
        <v>0.72181774538558097</v>
      </c>
      <c r="AS9" s="17">
        <v>0.62576369782827201</v>
      </c>
      <c r="AT9" s="17">
        <v>0.54536346512921596</v>
      </c>
      <c r="AU9" s="17">
        <v>0.47040845088205602</v>
      </c>
    </row>
    <row r="10" spans="2:47" x14ac:dyDescent="0.3">
      <c r="B10" s="18" t="s">
        <v>62</v>
      </c>
      <c r="C10" s="17">
        <v>0.50158446071363205</v>
      </c>
      <c r="D10" s="17">
        <v>0.45424087116575101</v>
      </c>
      <c r="E10" s="17">
        <v>0.54653032322316097</v>
      </c>
      <c r="F10" s="17"/>
      <c r="G10" s="17">
        <v>0.478804012747089</v>
      </c>
      <c r="H10" s="17">
        <v>0.39976429187631701</v>
      </c>
      <c r="I10" s="17">
        <v>0.46460648140812899</v>
      </c>
      <c r="J10" s="17">
        <v>0.51006296644086802</v>
      </c>
      <c r="K10" s="17">
        <v>0.53767555224296304</v>
      </c>
      <c r="L10" s="17">
        <v>0.59737083883602804</v>
      </c>
      <c r="M10" s="17"/>
      <c r="N10" s="17">
        <v>0.48276153069357503</v>
      </c>
      <c r="O10" s="17">
        <v>0.52088517391213496</v>
      </c>
      <c r="P10" s="17">
        <v>0.530785668231053</v>
      </c>
      <c r="Q10" s="17">
        <v>0.477921198223968</v>
      </c>
      <c r="R10" s="17"/>
      <c r="S10" s="17">
        <v>0.37364172790168398</v>
      </c>
      <c r="T10" s="17">
        <v>0.59019659754117404</v>
      </c>
      <c r="U10" s="17">
        <v>0.46157554416442997</v>
      </c>
      <c r="V10" s="17">
        <v>0.54300920507553896</v>
      </c>
      <c r="W10" s="17">
        <v>0.52552243228346596</v>
      </c>
      <c r="X10" s="17">
        <v>0.38918540624642001</v>
      </c>
      <c r="Y10" s="17">
        <v>0.58268797197626898</v>
      </c>
      <c r="Z10" s="17">
        <v>0.40571745539255799</v>
      </c>
      <c r="AA10" s="17">
        <v>0.57616815953440903</v>
      </c>
      <c r="AB10" s="17">
        <v>0.57238940136082905</v>
      </c>
      <c r="AC10" s="17"/>
      <c r="AD10" s="17">
        <v>0.45487670929333701</v>
      </c>
      <c r="AE10" s="17">
        <v>0.53736974501697998</v>
      </c>
      <c r="AF10" s="17">
        <v>0.440791724524632</v>
      </c>
      <c r="AG10" s="17">
        <v>0.503776718492293</v>
      </c>
      <c r="AH10" s="17"/>
      <c r="AI10" s="17">
        <v>0.459777175296535</v>
      </c>
      <c r="AJ10" s="17">
        <v>0.53524627533199198</v>
      </c>
      <c r="AK10" s="17">
        <v>0.44864521907114602</v>
      </c>
      <c r="AL10" s="17"/>
      <c r="AM10" s="17">
        <v>0.67576911814303398</v>
      </c>
      <c r="AN10" s="17">
        <v>0.48512043991084602</v>
      </c>
      <c r="AO10" s="17">
        <v>0.40955091059879201</v>
      </c>
      <c r="AP10" s="17"/>
      <c r="AQ10" s="17">
        <v>0.49245977397603402</v>
      </c>
      <c r="AR10" s="17">
        <v>0.56807249871938104</v>
      </c>
      <c r="AS10" s="17">
        <v>0.47748446814228601</v>
      </c>
      <c r="AT10" s="17">
        <v>0.47980112260200197</v>
      </c>
      <c r="AU10" s="17">
        <v>0.45289545477485799</v>
      </c>
    </row>
    <row r="11" spans="2:47" x14ac:dyDescent="0.3">
      <c r="B11" s="18" t="s">
        <v>63</v>
      </c>
      <c r="C11" s="17">
        <v>0.359462721765133</v>
      </c>
      <c r="D11" s="17">
        <v>0.37687776879398299</v>
      </c>
      <c r="E11" s="17">
        <v>0.34328648078507201</v>
      </c>
      <c r="F11" s="17"/>
      <c r="G11" s="17">
        <v>0.25209332331647499</v>
      </c>
      <c r="H11" s="17">
        <v>0.30880986896593399</v>
      </c>
      <c r="I11" s="17">
        <v>0.32537536389746502</v>
      </c>
      <c r="J11" s="17">
        <v>0.36227413459163299</v>
      </c>
      <c r="K11" s="17">
        <v>0.45173574824124701</v>
      </c>
      <c r="L11" s="17">
        <v>0.43413871239587198</v>
      </c>
      <c r="M11" s="17"/>
      <c r="N11" s="17">
        <v>0.39806601734039898</v>
      </c>
      <c r="O11" s="17">
        <v>0.374659258581514</v>
      </c>
      <c r="P11" s="17">
        <v>0.28230104253148303</v>
      </c>
      <c r="Q11" s="17">
        <v>0.36550965845525901</v>
      </c>
      <c r="R11" s="17"/>
      <c r="S11" s="17">
        <v>0.34756656746542097</v>
      </c>
      <c r="T11" s="17">
        <v>0.43178763623542399</v>
      </c>
      <c r="U11" s="17">
        <v>0.34169160691836398</v>
      </c>
      <c r="V11" s="17">
        <v>0.366501256422396</v>
      </c>
      <c r="W11" s="17">
        <v>0.28152954080842502</v>
      </c>
      <c r="X11" s="17">
        <v>0.433718646199171</v>
      </c>
      <c r="Y11" s="17">
        <v>0.24929318602459399</v>
      </c>
      <c r="Z11" s="17">
        <v>0.38176567935139899</v>
      </c>
      <c r="AA11" s="17">
        <v>0.364091982310213</v>
      </c>
      <c r="AB11" s="17">
        <v>0.343604618130395</v>
      </c>
      <c r="AC11" s="17"/>
      <c r="AD11" s="17">
        <v>0.44128252306752702</v>
      </c>
      <c r="AE11" s="17">
        <v>0.37629657441263797</v>
      </c>
      <c r="AF11" s="17">
        <v>0.30689989154063901</v>
      </c>
      <c r="AG11" s="17">
        <v>0.27391896825920198</v>
      </c>
      <c r="AH11" s="17"/>
      <c r="AI11" s="17">
        <v>0.42114272485163201</v>
      </c>
      <c r="AJ11" s="17">
        <v>0.336717446708794</v>
      </c>
      <c r="AK11" s="17">
        <v>0.35412262458650101</v>
      </c>
      <c r="AL11" s="17"/>
      <c r="AM11" s="17">
        <v>0.36843062401419002</v>
      </c>
      <c r="AN11" s="17">
        <v>0.37141113924591002</v>
      </c>
      <c r="AO11" s="17">
        <v>0.36772136355717799</v>
      </c>
      <c r="AP11" s="17"/>
      <c r="AQ11" s="17">
        <v>0.34809892551640997</v>
      </c>
      <c r="AR11" s="17">
        <v>0.33618841318814402</v>
      </c>
      <c r="AS11" s="17">
        <v>0.39325274131799798</v>
      </c>
      <c r="AT11" s="17">
        <v>0.393552948112245</v>
      </c>
      <c r="AU11" s="17">
        <v>0.22556419800122901</v>
      </c>
    </row>
    <row r="12" spans="2:47" x14ac:dyDescent="0.3">
      <c r="B12" s="18" t="s">
        <v>64</v>
      </c>
      <c r="C12" s="17">
        <v>0.35890535417859099</v>
      </c>
      <c r="D12" s="17">
        <v>0.36770328836962102</v>
      </c>
      <c r="E12" s="17">
        <v>0.35109247037540298</v>
      </c>
      <c r="F12" s="17"/>
      <c r="G12" s="17">
        <v>0.201193461606755</v>
      </c>
      <c r="H12" s="17">
        <v>0.20346676328907201</v>
      </c>
      <c r="I12" s="17">
        <v>0.291109219255683</v>
      </c>
      <c r="J12" s="17">
        <v>0.39681884051022198</v>
      </c>
      <c r="K12" s="17">
        <v>0.491548518858476</v>
      </c>
      <c r="L12" s="17">
        <v>0.52280334913000104</v>
      </c>
      <c r="M12" s="17"/>
      <c r="N12" s="17">
        <v>0.292744133150734</v>
      </c>
      <c r="O12" s="17">
        <v>0.27610938466874801</v>
      </c>
      <c r="P12" s="17">
        <v>0.44725467656046602</v>
      </c>
      <c r="Q12" s="17">
        <v>0.438051057925748</v>
      </c>
      <c r="R12" s="17"/>
      <c r="S12" s="17">
        <v>0.26350433349529501</v>
      </c>
      <c r="T12" s="17">
        <v>0.36612878792199399</v>
      </c>
      <c r="U12" s="17">
        <v>0.45077995689879502</v>
      </c>
      <c r="V12" s="17">
        <v>0.50091867147751301</v>
      </c>
      <c r="W12" s="17">
        <v>0.29755940889233601</v>
      </c>
      <c r="X12" s="17">
        <v>0.27551132333841399</v>
      </c>
      <c r="Y12" s="17">
        <v>0.45992983522015202</v>
      </c>
      <c r="Z12" s="17">
        <v>0.32114956147996299</v>
      </c>
      <c r="AA12" s="17">
        <v>0.33827764328674298</v>
      </c>
      <c r="AB12" s="17">
        <v>0.35591165479143</v>
      </c>
      <c r="AC12" s="17"/>
      <c r="AD12" s="17">
        <v>0.54059671170317702</v>
      </c>
      <c r="AE12" s="17">
        <v>0.23785520381241701</v>
      </c>
      <c r="AF12" s="17">
        <v>0.70321825369506197</v>
      </c>
      <c r="AG12" s="17">
        <v>0.33962802979464601</v>
      </c>
      <c r="AH12" s="17"/>
      <c r="AI12" s="17">
        <v>0.46565057425316903</v>
      </c>
      <c r="AJ12" s="17">
        <v>0.181125634660841</v>
      </c>
      <c r="AK12" s="17">
        <v>0.74759020966909795</v>
      </c>
      <c r="AL12" s="17"/>
      <c r="AM12" s="17">
        <v>0.102439550707752</v>
      </c>
      <c r="AN12" s="17">
        <v>0.37300241958360097</v>
      </c>
      <c r="AO12" s="17">
        <v>0.51116045123199305</v>
      </c>
      <c r="AP12" s="17"/>
      <c r="AQ12" s="17">
        <v>0.51860204398644205</v>
      </c>
      <c r="AR12" s="17">
        <v>0.32656417481292699</v>
      </c>
      <c r="AS12" s="17">
        <v>0.24271253257793199</v>
      </c>
      <c r="AT12" s="17">
        <v>0.25540494454078799</v>
      </c>
      <c r="AU12" s="17">
        <v>0.212791651736358</v>
      </c>
    </row>
    <row r="13" spans="2:47" x14ac:dyDescent="0.3">
      <c r="B13" s="18" t="s">
        <v>65</v>
      </c>
      <c r="C13" s="17">
        <v>0.17838970521699199</v>
      </c>
      <c r="D13" s="17">
        <v>0.18994594391639599</v>
      </c>
      <c r="E13" s="17">
        <v>0.16753366672970499</v>
      </c>
      <c r="F13" s="17"/>
      <c r="G13" s="17">
        <v>0.18021569232131501</v>
      </c>
      <c r="H13" s="17">
        <v>0.220101924991086</v>
      </c>
      <c r="I13" s="17">
        <v>0.17876437134016701</v>
      </c>
      <c r="J13" s="17">
        <v>0.154923845662921</v>
      </c>
      <c r="K13" s="17">
        <v>0.15278526232578701</v>
      </c>
      <c r="L13" s="17">
        <v>0.17948320832318401</v>
      </c>
      <c r="M13" s="17"/>
      <c r="N13" s="17">
        <v>0.16703240353585</v>
      </c>
      <c r="O13" s="17">
        <v>0.16701264409399699</v>
      </c>
      <c r="P13" s="17">
        <v>0.19350275702594899</v>
      </c>
      <c r="Q13" s="17">
        <v>0.184988304851402</v>
      </c>
      <c r="R13" s="17"/>
      <c r="S13" s="17">
        <v>0.20556769973835101</v>
      </c>
      <c r="T13" s="17">
        <v>0.136204282307128</v>
      </c>
      <c r="U13" s="17">
        <v>0.20427440755531501</v>
      </c>
      <c r="V13" s="17">
        <v>0.139424896556784</v>
      </c>
      <c r="W13" s="17">
        <v>0.16190860802000201</v>
      </c>
      <c r="X13" s="17">
        <v>0.29061861005864897</v>
      </c>
      <c r="Y13" s="17">
        <v>0.16518318813194699</v>
      </c>
      <c r="Z13" s="17">
        <v>0.217679178546968</v>
      </c>
      <c r="AA13" s="17">
        <v>0.144554144739478</v>
      </c>
      <c r="AB13" s="17">
        <v>0.12510998530464801</v>
      </c>
      <c r="AC13" s="17"/>
      <c r="AD13" s="17">
        <v>0.234618410980375</v>
      </c>
      <c r="AE13" s="17">
        <v>0.14149595955570801</v>
      </c>
      <c r="AF13" s="17">
        <v>0.197985459661837</v>
      </c>
      <c r="AG13" s="17">
        <v>0.26578012607005402</v>
      </c>
      <c r="AH13" s="17"/>
      <c r="AI13" s="17">
        <v>0.25294051147893998</v>
      </c>
      <c r="AJ13" s="17">
        <v>0.161640632013969</v>
      </c>
      <c r="AK13" s="17">
        <v>0.201803332693962</v>
      </c>
      <c r="AL13" s="17"/>
      <c r="AM13" s="17">
        <v>8.6217855928521006E-2</v>
      </c>
      <c r="AN13" s="17">
        <v>0.18698289871980101</v>
      </c>
      <c r="AO13" s="17">
        <v>0.21523369383092</v>
      </c>
      <c r="AP13" s="17"/>
      <c r="AQ13" s="17">
        <v>0.19426260082955299</v>
      </c>
      <c r="AR13" s="17">
        <v>0.148901027638974</v>
      </c>
      <c r="AS13" s="17">
        <v>0.18994754419673801</v>
      </c>
      <c r="AT13" s="17">
        <v>0.14047142394922399</v>
      </c>
      <c r="AU13" s="17">
        <v>0.28124950225845402</v>
      </c>
    </row>
    <row r="14" spans="2:47" x14ac:dyDescent="0.3">
      <c r="B14" s="18" t="s">
        <v>66</v>
      </c>
      <c r="C14" s="17">
        <v>0.15380704930522901</v>
      </c>
      <c r="D14" s="17">
        <v>0.16416273572946999</v>
      </c>
      <c r="E14" s="17">
        <v>0.14406656357185901</v>
      </c>
      <c r="F14" s="17"/>
      <c r="G14" s="17">
        <v>0.21332748006555</v>
      </c>
      <c r="H14" s="17">
        <v>0.26345658837448399</v>
      </c>
      <c r="I14" s="17">
        <v>0.151433490513665</v>
      </c>
      <c r="J14" s="17">
        <v>0.125109778071339</v>
      </c>
      <c r="K14" s="17">
        <v>9.88852454781107E-2</v>
      </c>
      <c r="L14" s="17">
        <v>8.8364598830746599E-2</v>
      </c>
      <c r="M14" s="17"/>
      <c r="N14" s="17">
        <v>0.18505419694750999</v>
      </c>
      <c r="O14" s="17">
        <v>0.154061117334995</v>
      </c>
      <c r="P14" s="17">
        <v>0.13344222894173</v>
      </c>
      <c r="Q14" s="17">
        <v>0.13624088154254199</v>
      </c>
      <c r="R14" s="17"/>
      <c r="S14" s="17">
        <v>0.245273482916057</v>
      </c>
      <c r="T14" s="17">
        <v>0.16436613385478499</v>
      </c>
      <c r="U14" s="17">
        <v>0.13017178317774999</v>
      </c>
      <c r="V14" s="17">
        <v>0.115231487725359</v>
      </c>
      <c r="W14" s="17">
        <v>0.17432555742627101</v>
      </c>
      <c r="X14" s="17">
        <v>0.14489400745616601</v>
      </c>
      <c r="Y14" s="17">
        <v>7.9917113187111505E-2</v>
      </c>
      <c r="Z14" s="17">
        <v>0.14993197136019201</v>
      </c>
      <c r="AA14" s="17">
        <v>0.159612941059493</v>
      </c>
      <c r="AB14" s="17">
        <v>7.2763552159416198E-2</v>
      </c>
      <c r="AC14" s="17"/>
      <c r="AD14" s="17">
        <v>7.3602186184533694E-2</v>
      </c>
      <c r="AE14" s="17">
        <v>0.23049397892106599</v>
      </c>
      <c r="AF14" s="17">
        <v>9.2685643949093205E-2</v>
      </c>
      <c r="AG14" s="17">
        <v>0.13330725455301501</v>
      </c>
      <c r="AH14" s="17"/>
      <c r="AI14" s="17">
        <v>9.33335801344536E-2</v>
      </c>
      <c r="AJ14" s="17">
        <v>0.25544611145421797</v>
      </c>
      <c r="AK14" s="17">
        <v>6.21558045759611E-2</v>
      </c>
      <c r="AL14" s="17"/>
      <c r="AM14" s="17">
        <v>0.23403307446570901</v>
      </c>
      <c r="AN14" s="17">
        <v>0.121475253576438</v>
      </c>
      <c r="AO14" s="17">
        <v>0.13911178141646699</v>
      </c>
      <c r="AP14" s="17"/>
      <c r="AQ14" s="17">
        <v>0.12922137978994799</v>
      </c>
      <c r="AR14" s="17">
        <v>0.118866703121839</v>
      </c>
      <c r="AS14" s="17">
        <v>0.18874958155285301</v>
      </c>
      <c r="AT14" s="17">
        <v>0.2262531818887</v>
      </c>
      <c r="AU14" s="17">
        <v>0.30429664386642702</v>
      </c>
    </row>
    <row r="15" spans="2:47" x14ac:dyDescent="0.3">
      <c r="B15" s="18" t="s">
        <v>67</v>
      </c>
      <c r="C15" s="17">
        <v>0.15092706012589599</v>
      </c>
      <c r="D15" s="17">
        <v>0.16846442698348499</v>
      </c>
      <c r="E15" s="17">
        <v>0.13420960338829099</v>
      </c>
      <c r="F15" s="17"/>
      <c r="G15" s="17">
        <v>0.14900514252189601</v>
      </c>
      <c r="H15" s="17">
        <v>0.27689300210727302</v>
      </c>
      <c r="I15" s="17">
        <v>0.15387172476021699</v>
      </c>
      <c r="J15" s="17">
        <v>0.15695653971846299</v>
      </c>
      <c r="K15" s="17">
        <v>5.34456897924621E-2</v>
      </c>
      <c r="L15" s="17">
        <v>0.108921803148004</v>
      </c>
      <c r="M15" s="17"/>
      <c r="N15" s="17">
        <v>0.170426285845968</v>
      </c>
      <c r="O15" s="17">
        <v>0.16217614868344701</v>
      </c>
      <c r="P15" s="17">
        <v>0.15078651442611801</v>
      </c>
      <c r="Q15" s="17">
        <v>0.12131106566668901</v>
      </c>
      <c r="R15" s="17"/>
      <c r="S15" s="17">
        <v>0.17097070539388901</v>
      </c>
      <c r="T15" s="17">
        <v>0.105068667595791</v>
      </c>
      <c r="U15" s="17">
        <v>0.169853157590901</v>
      </c>
      <c r="V15" s="17">
        <v>0.15407373109435399</v>
      </c>
      <c r="W15" s="17">
        <v>0.15884909943928299</v>
      </c>
      <c r="X15" s="17">
        <v>0.233784609327298</v>
      </c>
      <c r="Y15" s="17">
        <v>0.16262470261328699</v>
      </c>
      <c r="Z15" s="17">
        <v>2.4934432162017298E-2</v>
      </c>
      <c r="AA15" s="17">
        <v>0.119709298250135</v>
      </c>
      <c r="AB15" s="17">
        <v>0.16883287809339001</v>
      </c>
      <c r="AC15" s="17"/>
      <c r="AD15" s="17">
        <v>0.17302314472581401</v>
      </c>
      <c r="AE15" s="17">
        <v>0.15373673935794899</v>
      </c>
      <c r="AF15" s="17">
        <v>0.13151341447921899</v>
      </c>
      <c r="AG15" s="17">
        <v>0.157529775814121</v>
      </c>
      <c r="AH15" s="17"/>
      <c r="AI15" s="17">
        <v>0.17960051140320399</v>
      </c>
      <c r="AJ15" s="17">
        <v>0.14853045957716199</v>
      </c>
      <c r="AK15" s="17">
        <v>0.14670169985984099</v>
      </c>
      <c r="AL15" s="17"/>
      <c r="AM15" s="17">
        <v>0.106752688256587</v>
      </c>
      <c r="AN15" s="17">
        <v>0.130979947964937</v>
      </c>
      <c r="AO15" s="17">
        <v>0.21021904492627</v>
      </c>
      <c r="AP15" s="17"/>
      <c r="AQ15" s="17">
        <v>0.13429956686856501</v>
      </c>
      <c r="AR15" s="17">
        <v>6.3937269715028097E-2</v>
      </c>
      <c r="AS15" s="17">
        <v>0.22924102827814299</v>
      </c>
      <c r="AT15" s="17">
        <v>0.22149184199117999</v>
      </c>
      <c r="AU15" s="17">
        <v>9.3534733207095003E-2</v>
      </c>
    </row>
    <row r="16" spans="2:47" x14ac:dyDescent="0.3">
      <c r="B16" s="18" t="s">
        <v>68</v>
      </c>
      <c r="C16" s="17">
        <v>0.14100721018765999</v>
      </c>
      <c r="D16" s="17">
        <v>0.148738398794652</v>
      </c>
      <c r="E16" s="17">
        <v>0.131762402671456</v>
      </c>
      <c r="F16" s="17"/>
      <c r="G16" s="17">
        <v>0.17969976031527499</v>
      </c>
      <c r="H16" s="17">
        <v>0.15345057973754</v>
      </c>
      <c r="I16" s="17">
        <v>0.150343387266439</v>
      </c>
      <c r="J16" s="17">
        <v>0.11928061041120799</v>
      </c>
      <c r="K16" s="17">
        <v>0.16301940311198401</v>
      </c>
      <c r="L16" s="17">
        <v>0.100795974924368</v>
      </c>
      <c r="M16" s="17"/>
      <c r="N16" s="17">
        <v>0.17145540862303199</v>
      </c>
      <c r="O16" s="17">
        <v>0.173275787944042</v>
      </c>
      <c r="P16" s="17">
        <v>0.122956010163164</v>
      </c>
      <c r="Q16" s="17">
        <v>9.3269035236128506E-2</v>
      </c>
      <c r="R16" s="17"/>
      <c r="S16" s="17">
        <v>0.18965629782844001</v>
      </c>
      <c r="T16" s="17">
        <v>9.7255232408824596E-2</v>
      </c>
      <c r="U16" s="17">
        <v>0.19682081641875099</v>
      </c>
      <c r="V16" s="17">
        <v>0.108020098026243</v>
      </c>
      <c r="W16" s="17">
        <v>0.12212366002769701</v>
      </c>
      <c r="X16" s="17">
        <v>0.112556715501998</v>
      </c>
      <c r="Y16" s="17">
        <v>0.13361767913824499</v>
      </c>
      <c r="Z16" s="17">
        <v>6.5802001490142203E-2</v>
      </c>
      <c r="AA16" s="17">
        <v>0.15881734497114999</v>
      </c>
      <c r="AB16" s="17">
        <v>0.199693928294947</v>
      </c>
      <c r="AC16" s="17"/>
      <c r="AD16" s="17">
        <v>8.4500758045388397E-2</v>
      </c>
      <c r="AE16" s="17">
        <v>0.167286989478346</v>
      </c>
      <c r="AF16" s="17">
        <v>6.8903649924183394E-2</v>
      </c>
      <c r="AG16" s="17">
        <v>0.11519719681847899</v>
      </c>
      <c r="AH16" s="17"/>
      <c r="AI16" s="17">
        <v>9.99875452492614E-2</v>
      </c>
      <c r="AJ16" s="17">
        <v>0.20047145279828901</v>
      </c>
      <c r="AK16" s="17">
        <v>4.7804754812670103E-2</v>
      </c>
      <c r="AL16" s="17"/>
      <c r="AM16" s="17">
        <v>0.26017999103607597</v>
      </c>
      <c r="AN16" s="17">
        <v>0.122447265388839</v>
      </c>
      <c r="AO16" s="17">
        <v>0.101361765616466</v>
      </c>
      <c r="AP16" s="17"/>
      <c r="AQ16" s="17">
        <v>9.6595952849066899E-2</v>
      </c>
      <c r="AR16" s="17">
        <v>0.143377591961452</v>
      </c>
      <c r="AS16" s="17">
        <v>0.13473194490448701</v>
      </c>
      <c r="AT16" s="17">
        <v>0.27119816183100998</v>
      </c>
      <c r="AU16" s="17">
        <v>0.10792648459005801</v>
      </c>
    </row>
    <row r="17" spans="2:47" x14ac:dyDescent="0.3">
      <c r="B17" s="18" t="s">
        <v>69</v>
      </c>
      <c r="C17" s="17">
        <v>8.8165596123935694E-2</v>
      </c>
      <c r="D17" s="17">
        <v>0.104459913929963</v>
      </c>
      <c r="E17" s="17">
        <v>7.2527594847795904E-2</v>
      </c>
      <c r="F17" s="17"/>
      <c r="G17" s="17">
        <v>0.102394061885691</v>
      </c>
      <c r="H17" s="17">
        <v>5.3120378571596003E-2</v>
      </c>
      <c r="I17" s="17">
        <v>9.09075345159681E-2</v>
      </c>
      <c r="J17" s="17">
        <v>0.11825869374806</v>
      </c>
      <c r="K17" s="17">
        <v>0.114575879553068</v>
      </c>
      <c r="L17" s="17">
        <v>6.2713978752164196E-2</v>
      </c>
      <c r="M17" s="17"/>
      <c r="N17" s="17">
        <v>0.113055869071052</v>
      </c>
      <c r="O17" s="17">
        <v>7.5519207363298299E-2</v>
      </c>
      <c r="P17" s="17">
        <v>7.9328511707809996E-2</v>
      </c>
      <c r="Q17" s="17">
        <v>8.3976291860782801E-2</v>
      </c>
      <c r="R17" s="17"/>
      <c r="S17" s="17">
        <v>9.7364052387786296E-2</v>
      </c>
      <c r="T17" s="17">
        <v>0.123713817960004</v>
      </c>
      <c r="U17" s="17">
        <v>4.7889305819365402E-2</v>
      </c>
      <c r="V17" s="17">
        <v>8.0082986413248E-2</v>
      </c>
      <c r="W17" s="17">
        <v>9.8071667149455796E-2</v>
      </c>
      <c r="X17" s="17">
        <v>5.12168555521125E-2</v>
      </c>
      <c r="Y17" s="17">
        <v>8.7029149392152602E-2</v>
      </c>
      <c r="Z17" s="17">
        <v>9.7505017266190097E-2</v>
      </c>
      <c r="AA17" s="17">
        <v>9.4271907138720801E-2</v>
      </c>
      <c r="AB17" s="17">
        <v>8.26713532893531E-2</v>
      </c>
      <c r="AC17" s="17"/>
      <c r="AD17" s="17">
        <v>4.3839204101337001E-2</v>
      </c>
      <c r="AE17" s="17">
        <v>0.114387223231961</v>
      </c>
      <c r="AF17" s="17">
        <v>3.0459473526040899E-2</v>
      </c>
      <c r="AG17" s="17">
        <v>6.9733554228879099E-2</v>
      </c>
      <c r="AH17" s="17"/>
      <c r="AI17" s="17">
        <v>5.5565339187548399E-2</v>
      </c>
      <c r="AJ17" s="17">
        <v>0.13020459760175099</v>
      </c>
      <c r="AK17" s="17">
        <v>1.8414573755231398E-2</v>
      </c>
      <c r="AL17" s="17"/>
      <c r="AM17" s="17">
        <v>0.18259363614509599</v>
      </c>
      <c r="AN17" s="17">
        <v>7.83622351425141E-2</v>
      </c>
      <c r="AO17" s="17">
        <v>3.5461428119322597E-2</v>
      </c>
      <c r="AP17" s="17"/>
      <c r="AQ17" s="17">
        <v>6.0633342540730002E-2</v>
      </c>
      <c r="AR17" s="17">
        <v>0.10525193531317401</v>
      </c>
      <c r="AS17" s="17">
        <v>8.2435794292289602E-2</v>
      </c>
      <c r="AT17" s="17">
        <v>8.3450224284378594E-2</v>
      </c>
      <c r="AU17" s="17">
        <v>4.7424837794778997E-2</v>
      </c>
    </row>
    <row r="18" spans="2:47" x14ac:dyDescent="0.3">
      <c r="B18" s="18" t="s">
        <v>70</v>
      </c>
      <c r="C18" s="17">
        <v>7.8731682655955496E-2</v>
      </c>
      <c r="D18" s="17">
        <v>7.2387701492775097E-2</v>
      </c>
      <c r="E18" s="17">
        <v>8.5049184504088299E-2</v>
      </c>
      <c r="F18" s="17"/>
      <c r="G18" s="17">
        <v>4.5161334810906201E-2</v>
      </c>
      <c r="H18" s="17">
        <v>7.0392009062168498E-2</v>
      </c>
      <c r="I18" s="17">
        <v>4.97978770752339E-2</v>
      </c>
      <c r="J18" s="17">
        <v>6.3763775683408103E-2</v>
      </c>
      <c r="K18" s="17">
        <v>9.06913962863303E-2</v>
      </c>
      <c r="L18" s="17">
        <v>0.134985926768104</v>
      </c>
      <c r="M18" s="17"/>
      <c r="N18" s="17">
        <v>6.3644642878417507E-2</v>
      </c>
      <c r="O18" s="17">
        <v>6.4849371930244398E-2</v>
      </c>
      <c r="P18" s="17">
        <v>8.5875868331522207E-2</v>
      </c>
      <c r="Q18" s="17">
        <v>0.104751039029057</v>
      </c>
      <c r="R18" s="17"/>
      <c r="S18" s="17">
        <v>8.0433095711977903E-2</v>
      </c>
      <c r="T18" s="17">
        <v>0.104740913752391</v>
      </c>
      <c r="U18" s="17">
        <v>0.109094062075573</v>
      </c>
      <c r="V18" s="17">
        <v>0.105172958483635</v>
      </c>
      <c r="W18" s="17">
        <v>3.5671002366944302E-2</v>
      </c>
      <c r="X18" s="17">
        <v>8.9634882529215601E-2</v>
      </c>
      <c r="Y18" s="17">
        <v>5.8154105671142403E-2</v>
      </c>
      <c r="Z18" s="17">
        <v>7.6019955262863495E-2</v>
      </c>
      <c r="AA18" s="17">
        <v>5.7743863814626803E-2</v>
      </c>
      <c r="AB18" s="17">
        <v>3.22355366222839E-2</v>
      </c>
      <c r="AC18" s="17"/>
      <c r="AD18" s="17">
        <v>0.106493502666762</v>
      </c>
      <c r="AE18" s="17">
        <v>5.9877259703509197E-2</v>
      </c>
      <c r="AF18" s="17">
        <v>8.9760736781685405E-2</v>
      </c>
      <c r="AG18" s="17">
        <v>8.6671620288541404E-2</v>
      </c>
      <c r="AH18" s="17"/>
      <c r="AI18" s="17">
        <v>7.6986900935285305E-2</v>
      </c>
      <c r="AJ18" s="17">
        <v>3.97409477168933E-2</v>
      </c>
      <c r="AK18" s="17">
        <v>0.13177024425789099</v>
      </c>
      <c r="AL18" s="17"/>
      <c r="AM18" s="17">
        <v>3.64187821175136E-2</v>
      </c>
      <c r="AN18" s="17">
        <v>8.05610962896392E-2</v>
      </c>
      <c r="AO18" s="17">
        <v>0.110649033021597</v>
      </c>
      <c r="AP18" s="17"/>
      <c r="AQ18" s="17">
        <v>8.0287303083643999E-2</v>
      </c>
      <c r="AR18" s="17">
        <v>0.100320595835236</v>
      </c>
      <c r="AS18" s="17">
        <v>4.8975513054912101E-2</v>
      </c>
      <c r="AT18" s="17">
        <v>2.8649254675153599E-2</v>
      </c>
      <c r="AU18" s="17">
        <v>0.13828817004577501</v>
      </c>
    </row>
    <row r="19" spans="2:47" x14ac:dyDescent="0.3">
      <c r="B19" s="18" t="s">
        <v>71</v>
      </c>
      <c r="C19" s="17">
        <v>6.0320522960488003E-2</v>
      </c>
      <c r="D19" s="17">
        <v>5.1776695159073197E-2</v>
      </c>
      <c r="E19" s="17">
        <v>6.8736078896072597E-2</v>
      </c>
      <c r="F19" s="17"/>
      <c r="G19" s="17">
        <v>8.0580793894368397E-2</v>
      </c>
      <c r="H19" s="17">
        <v>8.6592606425765106E-2</v>
      </c>
      <c r="I19" s="17">
        <v>5.4100155556287798E-2</v>
      </c>
      <c r="J19" s="17">
        <v>4.8497005713120801E-2</v>
      </c>
      <c r="K19" s="17">
        <v>5.6437956143111499E-2</v>
      </c>
      <c r="L19" s="17">
        <v>4.3032812146237102E-2</v>
      </c>
      <c r="M19" s="17"/>
      <c r="N19" s="17">
        <v>5.9326751299276698E-2</v>
      </c>
      <c r="O19" s="17">
        <v>4.2560165511747398E-2</v>
      </c>
      <c r="P19" s="17">
        <v>5.7931388639162501E-2</v>
      </c>
      <c r="Q19" s="17">
        <v>7.9274255187777504E-2</v>
      </c>
      <c r="R19" s="17"/>
      <c r="S19" s="17">
        <v>5.6137785034434597E-2</v>
      </c>
      <c r="T19" s="17">
        <v>4.9730437398837403E-2</v>
      </c>
      <c r="U19" s="17">
        <v>5.0457906991660598E-2</v>
      </c>
      <c r="V19" s="17">
        <v>6.3662519914542803E-2</v>
      </c>
      <c r="W19" s="17">
        <v>5.75373362855707E-2</v>
      </c>
      <c r="X19" s="17">
        <v>6.3574562907738094E-2</v>
      </c>
      <c r="Y19" s="17">
        <v>7.0485139664008503E-2</v>
      </c>
      <c r="Z19" s="17">
        <v>0.17697302980666099</v>
      </c>
      <c r="AA19" s="17">
        <v>2.7243019335340901E-2</v>
      </c>
      <c r="AB19" s="17">
        <v>6.9947776946062801E-2</v>
      </c>
      <c r="AC19" s="17"/>
      <c r="AD19" s="17">
        <v>8.6612075521410994E-2</v>
      </c>
      <c r="AE19" s="17">
        <v>5.9893719883496302E-2</v>
      </c>
      <c r="AF19" s="17">
        <v>6.9759539140925697E-2</v>
      </c>
      <c r="AG19" s="17">
        <v>1.3232512547347501E-2</v>
      </c>
      <c r="AH19" s="17"/>
      <c r="AI19" s="17">
        <v>9.49446313061518E-2</v>
      </c>
      <c r="AJ19" s="17">
        <v>7.0349611270286397E-2</v>
      </c>
      <c r="AK19" s="17">
        <v>6.0152427241422397E-2</v>
      </c>
      <c r="AL19" s="17"/>
      <c r="AM19" s="17">
        <v>1.2178803548636199E-2</v>
      </c>
      <c r="AN19" s="17">
        <v>8.1946822932453797E-2</v>
      </c>
      <c r="AO19" s="17">
        <v>7.7454168385891697E-2</v>
      </c>
      <c r="AP19" s="17"/>
      <c r="AQ19" s="17">
        <v>5.1493720460381899E-2</v>
      </c>
      <c r="AR19" s="17">
        <v>6.9695651792360397E-2</v>
      </c>
      <c r="AS19" s="17">
        <v>5.2333333733352298E-2</v>
      </c>
      <c r="AT19" s="17">
        <v>6.18749709176886E-2</v>
      </c>
      <c r="AU19" s="17">
        <v>0.24440730115710399</v>
      </c>
    </row>
    <row r="20" spans="2:47" ht="28.8" x14ac:dyDescent="0.3">
      <c r="B20" s="18" t="s">
        <v>72</v>
      </c>
      <c r="C20" s="17">
        <v>5.55691040488175E-2</v>
      </c>
      <c r="D20" s="17">
        <v>7.2791845221041707E-2</v>
      </c>
      <c r="E20" s="17">
        <v>3.89638591120096E-2</v>
      </c>
      <c r="F20" s="17"/>
      <c r="G20" s="17">
        <v>7.2603133502108896E-2</v>
      </c>
      <c r="H20" s="17">
        <v>1.9598636712072601E-2</v>
      </c>
      <c r="I20" s="17">
        <v>3.7470178419180801E-2</v>
      </c>
      <c r="J20" s="17">
        <v>5.0133853767790303E-2</v>
      </c>
      <c r="K20" s="17">
        <v>7.0359894842722204E-2</v>
      </c>
      <c r="L20" s="17">
        <v>8.2437073922728102E-2</v>
      </c>
      <c r="M20" s="17"/>
      <c r="N20" s="17">
        <v>5.6259005296773003E-2</v>
      </c>
      <c r="O20" s="17">
        <v>7.1061282608879894E-2</v>
      </c>
      <c r="P20" s="17">
        <v>3.6100917858562898E-2</v>
      </c>
      <c r="Q20" s="17">
        <v>5.2977180972384297E-2</v>
      </c>
      <c r="R20" s="17"/>
      <c r="S20" s="17">
        <v>6.1877845951738002E-2</v>
      </c>
      <c r="T20" s="17">
        <v>7.5034834058980898E-2</v>
      </c>
      <c r="U20" s="17">
        <v>3.9976963772029098E-2</v>
      </c>
      <c r="V20" s="17">
        <v>6.1920670709561497E-2</v>
      </c>
      <c r="W20" s="17">
        <v>3.5741717328960698E-2</v>
      </c>
      <c r="X20" s="17">
        <v>4.4860075488333699E-2</v>
      </c>
      <c r="Y20" s="17">
        <v>0.107063132380207</v>
      </c>
      <c r="Z20" s="17">
        <v>3.8318461618138802E-2</v>
      </c>
      <c r="AA20" s="17">
        <v>2.7722808737783201E-2</v>
      </c>
      <c r="AB20" s="17">
        <v>4.1097398812017898E-2</v>
      </c>
      <c r="AC20" s="17"/>
      <c r="AD20" s="17">
        <v>9.7952410230629797E-2</v>
      </c>
      <c r="AE20" s="17">
        <v>3.86199168586795E-2</v>
      </c>
      <c r="AF20" s="17">
        <v>7.2687985372102804E-2</v>
      </c>
      <c r="AG20" s="17">
        <v>2.83272361389411E-2</v>
      </c>
      <c r="AH20" s="17"/>
      <c r="AI20" s="17">
        <v>8.6261491572686699E-2</v>
      </c>
      <c r="AJ20" s="17">
        <v>4.3342671969832901E-2</v>
      </c>
      <c r="AK20" s="17">
        <v>5.8284512202790503E-2</v>
      </c>
      <c r="AL20" s="17"/>
      <c r="AM20" s="17">
        <v>2.8781075350101399E-2</v>
      </c>
      <c r="AN20" s="17">
        <v>5.5394526024049498E-2</v>
      </c>
      <c r="AO20" s="17">
        <v>7.7466322293745393E-2</v>
      </c>
      <c r="AP20" s="17"/>
      <c r="AQ20" s="17">
        <v>7.0721858494563597E-2</v>
      </c>
      <c r="AR20" s="17">
        <v>5.0819106023494202E-2</v>
      </c>
      <c r="AS20" s="17">
        <v>7.3145110372283897E-2</v>
      </c>
      <c r="AT20" s="17">
        <v>2.7448789426787201E-2</v>
      </c>
      <c r="AU20" s="17">
        <v>0</v>
      </c>
    </row>
    <row r="21" spans="2:47" ht="28.8" x14ac:dyDescent="0.3">
      <c r="B21" s="18" t="s">
        <v>73</v>
      </c>
      <c r="C21" s="17">
        <v>5.0086959796410799E-2</v>
      </c>
      <c r="D21" s="17">
        <v>5.5650068001822803E-2</v>
      </c>
      <c r="E21" s="17">
        <v>4.4788417777828098E-2</v>
      </c>
      <c r="F21" s="17"/>
      <c r="G21" s="17">
        <v>7.9324669779179194E-2</v>
      </c>
      <c r="H21" s="17">
        <v>9.8800893204931906E-2</v>
      </c>
      <c r="I21" s="17">
        <v>7.6453536511203499E-2</v>
      </c>
      <c r="J21" s="17">
        <v>1.6314820000713701E-2</v>
      </c>
      <c r="K21" s="17">
        <v>2.6619747952316902E-2</v>
      </c>
      <c r="L21" s="17">
        <v>1.3428177269230001E-2</v>
      </c>
      <c r="M21" s="17"/>
      <c r="N21" s="17">
        <v>5.6979740098181901E-2</v>
      </c>
      <c r="O21" s="17">
        <v>6.9867701110270297E-2</v>
      </c>
      <c r="P21" s="17">
        <v>3.83015039839694E-2</v>
      </c>
      <c r="Q21" s="17">
        <v>3.3443726414960899E-2</v>
      </c>
      <c r="R21" s="17"/>
      <c r="S21" s="17">
        <v>5.5286195841217502E-2</v>
      </c>
      <c r="T21" s="17">
        <v>4.6481238122913E-2</v>
      </c>
      <c r="U21" s="17">
        <v>2.9430038602933601E-2</v>
      </c>
      <c r="V21" s="17">
        <v>3.2251739427926203E-2</v>
      </c>
      <c r="W21" s="17">
        <v>1.3860042278789101E-2</v>
      </c>
      <c r="X21" s="17">
        <v>9.8300960020131903E-2</v>
      </c>
      <c r="Y21" s="17">
        <v>5.7732799889066003E-2</v>
      </c>
      <c r="Z21" s="17">
        <v>0.119042405999219</v>
      </c>
      <c r="AA21" s="17">
        <v>2.6802195393343501E-2</v>
      </c>
      <c r="AB21" s="17">
        <v>5.7356464953757999E-2</v>
      </c>
      <c r="AC21" s="17"/>
      <c r="AD21" s="17">
        <v>2.9268104807139299E-2</v>
      </c>
      <c r="AE21" s="17">
        <v>6.8844915179779406E-2</v>
      </c>
      <c r="AF21" s="17">
        <v>4.0910291211544603E-2</v>
      </c>
      <c r="AG21" s="17">
        <v>3.5804653409401498E-2</v>
      </c>
      <c r="AH21" s="17"/>
      <c r="AI21" s="17">
        <v>3.0282247737294501E-2</v>
      </c>
      <c r="AJ21" s="17">
        <v>7.4106250760845205E-2</v>
      </c>
      <c r="AK21" s="17">
        <v>2.1189811303760801E-2</v>
      </c>
      <c r="AL21" s="17"/>
      <c r="AM21" s="17">
        <v>4.9193940301713701E-2</v>
      </c>
      <c r="AN21" s="17">
        <v>5.5370966248692401E-2</v>
      </c>
      <c r="AO21" s="17">
        <v>4.5443166813395899E-2</v>
      </c>
      <c r="AP21" s="17"/>
      <c r="AQ21" s="17">
        <v>2.3297287863484999E-2</v>
      </c>
      <c r="AR21" s="17">
        <v>4.54511521681241E-2</v>
      </c>
      <c r="AS21" s="17">
        <v>7.7450791776285902E-2</v>
      </c>
      <c r="AT21" s="17">
        <v>7.2414668903022103E-2</v>
      </c>
      <c r="AU21" s="17">
        <v>4.46553445054211E-2</v>
      </c>
    </row>
    <row r="22" spans="2:47" ht="28.8" x14ac:dyDescent="0.3">
      <c r="B22" s="18" t="s">
        <v>74</v>
      </c>
      <c r="C22" s="17">
        <v>3.3842580306781299E-2</v>
      </c>
      <c r="D22" s="17">
        <v>3.5090295233364301E-2</v>
      </c>
      <c r="E22" s="17">
        <v>3.27000076664829E-2</v>
      </c>
      <c r="F22" s="17"/>
      <c r="G22" s="17">
        <v>4.9039687639715203E-2</v>
      </c>
      <c r="H22" s="17">
        <v>4.6649921385978697E-2</v>
      </c>
      <c r="I22" s="17">
        <v>4.7801835929002397E-2</v>
      </c>
      <c r="J22" s="17">
        <v>2.1150447428241102E-2</v>
      </c>
      <c r="K22" s="17">
        <v>1.9252631047798001E-2</v>
      </c>
      <c r="L22" s="17">
        <v>2.23371503835499E-2</v>
      </c>
      <c r="M22" s="17"/>
      <c r="N22" s="17">
        <v>5.16002419149897E-2</v>
      </c>
      <c r="O22" s="17">
        <v>2.06461251452329E-2</v>
      </c>
      <c r="P22" s="17">
        <v>4.4290314772573697E-2</v>
      </c>
      <c r="Q22" s="17">
        <v>1.9871464414164899E-2</v>
      </c>
      <c r="R22" s="17"/>
      <c r="S22" s="17">
        <v>4.5457226964011901E-2</v>
      </c>
      <c r="T22" s="17">
        <v>1.9379658291281399E-2</v>
      </c>
      <c r="U22" s="17">
        <v>2.1391490682055599E-2</v>
      </c>
      <c r="V22" s="17">
        <v>3.6340202075513403E-2</v>
      </c>
      <c r="W22" s="17">
        <v>2.30258727979781E-2</v>
      </c>
      <c r="X22" s="17">
        <v>3.7251777998244202E-2</v>
      </c>
      <c r="Y22" s="17">
        <v>3.5304022608297202E-2</v>
      </c>
      <c r="Z22" s="17">
        <v>5.2235861294472601E-2</v>
      </c>
      <c r="AA22" s="17">
        <v>4.0097679756920301E-2</v>
      </c>
      <c r="AB22" s="17">
        <v>3.2190447484769E-2</v>
      </c>
      <c r="AC22" s="17"/>
      <c r="AD22" s="17">
        <v>2.3412400907159299E-2</v>
      </c>
      <c r="AE22" s="17">
        <v>4.6633778018675402E-2</v>
      </c>
      <c r="AF22" s="17">
        <v>2.60874154347366E-2</v>
      </c>
      <c r="AG22" s="17">
        <v>1.3179441998075501E-2</v>
      </c>
      <c r="AH22" s="17"/>
      <c r="AI22" s="17">
        <v>2.4223643077242001E-2</v>
      </c>
      <c r="AJ22" s="17">
        <v>5.3020568929561002E-2</v>
      </c>
      <c r="AK22" s="17">
        <v>1.8616395395301299E-2</v>
      </c>
      <c r="AL22" s="17"/>
      <c r="AM22" s="17">
        <v>5.2857832224200402E-2</v>
      </c>
      <c r="AN22" s="17">
        <v>3.5988018514921602E-2</v>
      </c>
      <c r="AO22" s="17">
        <v>2.1667697769699599E-2</v>
      </c>
      <c r="AP22" s="17"/>
      <c r="AQ22" s="17">
        <v>1.64266342485411E-2</v>
      </c>
      <c r="AR22" s="17">
        <v>4.3501720299788403E-2</v>
      </c>
      <c r="AS22" s="17">
        <v>4.2962260486150899E-2</v>
      </c>
      <c r="AT22" s="17">
        <v>5.0717865929313398E-2</v>
      </c>
      <c r="AU22" s="17">
        <v>0</v>
      </c>
    </row>
    <row r="23" spans="2:47" x14ac:dyDescent="0.3">
      <c r="B23" s="18" t="s">
        <v>75</v>
      </c>
      <c r="C23" s="17">
        <v>3.33143975086874E-2</v>
      </c>
      <c r="D23" s="17">
        <v>2.78933556307518E-2</v>
      </c>
      <c r="E23" s="17">
        <v>3.8644004768658299E-2</v>
      </c>
      <c r="F23" s="17"/>
      <c r="G23" s="17">
        <v>3.3309938267781301E-2</v>
      </c>
      <c r="H23" s="17">
        <v>3.1665297866054397E-2</v>
      </c>
      <c r="I23" s="17">
        <v>5.0954956451674298E-2</v>
      </c>
      <c r="J23" s="17">
        <v>2.5287947219067301E-2</v>
      </c>
      <c r="K23" s="17">
        <v>1.8892066174521199E-2</v>
      </c>
      <c r="L23" s="17">
        <v>3.6592228152958803E-2</v>
      </c>
      <c r="M23" s="17"/>
      <c r="N23" s="17">
        <v>3.7984287479135903E-2</v>
      </c>
      <c r="O23" s="17">
        <v>3.4341104377924203E-2</v>
      </c>
      <c r="P23" s="17">
        <v>4.2279635045646802E-2</v>
      </c>
      <c r="Q23" s="17">
        <v>1.99800201142462E-2</v>
      </c>
      <c r="R23" s="17"/>
      <c r="S23" s="17">
        <v>7.1485613816837504E-2</v>
      </c>
      <c r="T23" s="17">
        <v>2.5543599243492698E-2</v>
      </c>
      <c r="U23" s="17">
        <v>3.07598801819505E-2</v>
      </c>
      <c r="V23" s="17">
        <v>2.0261639632508401E-2</v>
      </c>
      <c r="W23" s="17">
        <v>3.6037639145109199E-2</v>
      </c>
      <c r="X23" s="17">
        <v>5.9766691437679702E-3</v>
      </c>
      <c r="Y23" s="17">
        <v>3.2712547288951399E-2</v>
      </c>
      <c r="Z23" s="17">
        <v>3.7974865772342797E-2</v>
      </c>
      <c r="AA23" s="17">
        <v>3.56681571120126E-2</v>
      </c>
      <c r="AB23" s="17">
        <v>1.16280604573072E-2</v>
      </c>
      <c r="AC23" s="17"/>
      <c r="AD23" s="17">
        <v>3.8594904825143501E-2</v>
      </c>
      <c r="AE23" s="17">
        <v>2.0772161464652002E-2</v>
      </c>
      <c r="AF23" s="17">
        <v>5.0401508749417498E-2</v>
      </c>
      <c r="AG23" s="17">
        <v>2.2087524211094299E-2</v>
      </c>
      <c r="AH23" s="17"/>
      <c r="AI23" s="17">
        <v>3.6455411364054099E-2</v>
      </c>
      <c r="AJ23" s="17">
        <v>3.0241665502884998E-2</v>
      </c>
      <c r="AK23" s="17">
        <v>4.4795332924729502E-2</v>
      </c>
      <c r="AL23" s="17"/>
      <c r="AM23" s="17">
        <v>2.0733403438278401E-2</v>
      </c>
      <c r="AN23" s="17">
        <v>3.05835804545437E-2</v>
      </c>
      <c r="AO23" s="17">
        <v>4.1687375799433497E-2</v>
      </c>
      <c r="AP23" s="17"/>
      <c r="AQ23" s="17">
        <v>4.5856554282043001E-2</v>
      </c>
      <c r="AR23" s="17">
        <v>1.4210212526196401E-2</v>
      </c>
      <c r="AS23" s="17">
        <v>3.7757954409230202E-2</v>
      </c>
      <c r="AT23" s="17">
        <v>4.16699497750989E-2</v>
      </c>
      <c r="AU23" s="17">
        <v>7.5552912112975795E-2</v>
      </c>
    </row>
    <row r="24" spans="2:47" ht="28.8" x14ac:dyDescent="0.3">
      <c r="B24" s="18" t="s">
        <v>76</v>
      </c>
      <c r="C24" s="17">
        <v>3.2394593333310698E-2</v>
      </c>
      <c r="D24" s="17">
        <v>3.1296305349936798E-2</v>
      </c>
      <c r="E24" s="17">
        <v>3.35263126824972E-2</v>
      </c>
      <c r="F24" s="17"/>
      <c r="G24" s="17">
        <v>3.8787545257374198E-2</v>
      </c>
      <c r="H24" s="17">
        <v>5.2417404734389397E-2</v>
      </c>
      <c r="I24" s="17">
        <v>3.1177811429661102E-2</v>
      </c>
      <c r="J24" s="17">
        <v>3.8099617136118702E-2</v>
      </c>
      <c r="K24" s="17">
        <v>2.5499485907565698E-2</v>
      </c>
      <c r="L24" s="17">
        <v>1.30489281444463E-2</v>
      </c>
      <c r="M24" s="17"/>
      <c r="N24" s="17">
        <v>2.7989285918756698E-2</v>
      </c>
      <c r="O24" s="17">
        <v>3.17273830533535E-2</v>
      </c>
      <c r="P24" s="17">
        <v>3.2584246373832601E-2</v>
      </c>
      <c r="Q24" s="17">
        <v>3.8327221223191502E-2</v>
      </c>
      <c r="R24" s="17"/>
      <c r="S24" s="17">
        <v>4.00130525284857E-2</v>
      </c>
      <c r="T24" s="17">
        <v>1.51912516577238E-2</v>
      </c>
      <c r="U24" s="17">
        <v>2.0456115254813001E-2</v>
      </c>
      <c r="V24" s="17">
        <v>1.8469726332390801E-2</v>
      </c>
      <c r="W24" s="17">
        <v>8.7502815158372396E-2</v>
      </c>
      <c r="X24" s="17">
        <v>3.0947995277479198E-2</v>
      </c>
      <c r="Y24" s="17">
        <v>2.9395321702764699E-2</v>
      </c>
      <c r="Z24" s="17">
        <v>0</v>
      </c>
      <c r="AA24" s="17">
        <v>3.3628611649133097E-2</v>
      </c>
      <c r="AB24" s="17">
        <v>5.3389131781593997E-2</v>
      </c>
      <c r="AC24" s="17"/>
      <c r="AD24" s="17">
        <v>1.0720038223027299E-2</v>
      </c>
      <c r="AE24" s="17">
        <v>2.04953221351712E-2</v>
      </c>
      <c r="AF24" s="17">
        <v>4.9570408965493702E-2</v>
      </c>
      <c r="AG24" s="17">
        <v>5.6106286819008998E-2</v>
      </c>
      <c r="AH24" s="17"/>
      <c r="AI24" s="17">
        <v>2.2490696969807801E-2</v>
      </c>
      <c r="AJ24" s="17">
        <v>2.6299553702138899E-2</v>
      </c>
      <c r="AK24" s="17">
        <v>3.5749101871636602E-2</v>
      </c>
      <c r="AL24" s="17"/>
      <c r="AM24" s="17">
        <v>2.6372150548692502E-2</v>
      </c>
      <c r="AN24" s="17">
        <v>4.0829495329456802E-2</v>
      </c>
      <c r="AO24" s="17">
        <v>2.7005015568157899E-2</v>
      </c>
      <c r="AP24" s="17"/>
      <c r="AQ24" s="17">
        <v>2.5816303626032301E-2</v>
      </c>
      <c r="AR24" s="17">
        <v>4.02148485111632E-2</v>
      </c>
      <c r="AS24" s="17">
        <v>1.2614902396202599E-2</v>
      </c>
      <c r="AT24" s="17">
        <v>3.7152482318215198E-2</v>
      </c>
      <c r="AU24" s="17">
        <v>0</v>
      </c>
    </row>
    <row r="25" spans="2:47" x14ac:dyDescent="0.3">
      <c r="B25" s="18" t="s">
        <v>77</v>
      </c>
      <c r="C25" s="19">
        <v>4.9920774173982402E-3</v>
      </c>
      <c r="D25" s="19">
        <v>4.3720598917312004E-3</v>
      </c>
      <c r="E25" s="19">
        <v>5.6040316708898703E-3</v>
      </c>
      <c r="F25" s="19"/>
      <c r="G25" s="19">
        <v>0</v>
      </c>
      <c r="H25" s="19">
        <v>6.5994955020415901E-3</v>
      </c>
      <c r="I25" s="19">
        <v>1.1152917772762E-2</v>
      </c>
      <c r="J25" s="19">
        <v>0</v>
      </c>
      <c r="K25" s="19">
        <v>6.6883561680298404E-3</v>
      </c>
      <c r="L25" s="19">
        <v>4.9070038367932398E-3</v>
      </c>
      <c r="M25" s="19"/>
      <c r="N25" s="19">
        <v>3.84257059137218E-3</v>
      </c>
      <c r="O25" s="19">
        <v>0</v>
      </c>
      <c r="P25" s="19">
        <v>9.4573393560848807E-3</v>
      </c>
      <c r="Q25" s="19">
        <v>7.5957163459042598E-3</v>
      </c>
      <c r="R25" s="19"/>
      <c r="S25" s="19">
        <v>0</v>
      </c>
      <c r="T25" s="19">
        <v>0</v>
      </c>
      <c r="U25" s="19">
        <v>2.1901680400629901E-2</v>
      </c>
      <c r="V25" s="19">
        <v>0</v>
      </c>
      <c r="W25" s="19">
        <v>1.1877456444050701E-2</v>
      </c>
      <c r="X25" s="19">
        <v>1.09143067351352E-2</v>
      </c>
      <c r="Y25" s="19">
        <v>0</v>
      </c>
      <c r="Z25" s="19">
        <v>2.0621454164618001E-2</v>
      </c>
      <c r="AA25" s="19">
        <v>0</v>
      </c>
      <c r="AB25" s="19">
        <v>0</v>
      </c>
      <c r="AC25" s="19"/>
      <c r="AD25" s="19">
        <v>0</v>
      </c>
      <c r="AE25" s="19">
        <v>0</v>
      </c>
      <c r="AF25" s="19">
        <v>0</v>
      </c>
      <c r="AG25" s="19">
        <v>6.60986811454171E-3</v>
      </c>
      <c r="AH25" s="19"/>
      <c r="AI25" s="19">
        <v>0</v>
      </c>
      <c r="AJ25" s="19">
        <v>0</v>
      </c>
      <c r="AK25" s="19">
        <v>0</v>
      </c>
      <c r="AL25" s="19"/>
      <c r="AM25" s="19">
        <v>0</v>
      </c>
      <c r="AN25" s="19">
        <v>2.84503070084579E-3</v>
      </c>
      <c r="AO25" s="19">
        <v>3.1368352634994802E-3</v>
      </c>
      <c r="AP25" s="19"/>
      <c r="AQ25" s="19">
        <v>3.7528778651136898E-3</v>
      </c>
      <c r="AR25" s="19">
        <v>3.9904535817662E-3</v>
      </c>
      <c r="AS25" s="19">
        <v>4.5509013340562596E-3</v>
      </c>
      <c r="AT25" s="19">
        <v>0</v>
      </c>
      <c r="AU25" s="19">
        <v>0</v>
      </c>
    </row>
    <row r="26" spans="2:47" x14ac:dyDescent="0.3">
      <c r="B26" s="16"/>
    </row>
    <row r="27" spans="2:47" x14ac:dyDescent="0.3">
      <c r="B27" t="s">
        <v>482</v>
      </c>
    </row>
    <row r="28" spans="2:47" x14ac:dyDescent="0.3">
      <c r="B28" t="s">
        <v>80</v>
      </c>
    </row>
    <row r="30" spans="2:47" x14ac:dyDescent="0.3">
      <c r="B30"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U29"/>
  <sheetViews>
    <sheetView showGridLines="0" topLeftCell="A11"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95</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28.8" x14ac:dyDescent="0.3">
      <c r="B9" s="18" t="s">
        <v>81</v>
      </c>
      <c r="C9" s="17">
        <v>0.39713929739993598</v>
      </c>
      <c r="D9" s="17">
        <v>0.39685348048696201</v>
      </c>
      <c r="E9" s="17">
        <v>0.39619537192565901</v>
      </c>
      <c r="F9" s="17"/>
      <c r="G9" s="17">
        <v>0.25164005709041498</v>
      </c>
      <c r="H9" s="17">
        <v>0.24490534717099699</v>
      </c>
      <c r="I9" s="17">
        <v>0.37508807554254803</v>
      </c>
      <c r="J9" s="17">
        <v>0.416616748376406</v>
      </c>
      <c r="K9" s="17">
        <v>0.51255625072654099</v>
      </c>
      <c r="L9" s="17">
        <v>0.53998493227488897</v>
      </c>
      <c r="M9" s="17"/>
      <c r="N9" s="17">
        <v>0.33340765338433398</v>
      </c>
      <c r="O9" s="17">
        <v>0.42585264540220502</v>
      </c>
      <c r="P9" s="17">
        <v>0.42145470536146001</v>
      </c>
      <c r="Q9" s="17">
        <v>0.41042055621787699</v>
      </c>
      <c r="R9" s="17"/>
      <c r="S9" s="17">
        <v>0.30110614464045099</v>
      </c>
      <c r="T9" s="17">
        <v>0.44486974105534899</v>
      </c>
      <c r="U9" s="17">
        <v>0.42256223430297601</v>
      </c>
      <c r="V9" s="17">
        <v>0.46277469146269001</v>
      </c>
      <c r="W9" s="17">
        <v>0.445760699732142</v>
      </c>
      <c r="X9" s="17">
        <v>0.32298985982296702</v>
      </c>
      <c r="Y9" s="17">
        <v>0.50201158515963995</v>
      </c>
      <c r="Z9" s="17">
        <v>0.38852555311375297</v>
      </c>
      <c r="AA9" s="17">
        <v>0.359772963183216</v>
      </c>
      <c r="AB9" s="17">
        <v>0.37122642615319601</v>
      </c>
      <c r="AC9" s="17"/>
      <c r="AD9" s="17">
        <v>0.478531248622031</v>
      </c>
      <c r="AE9" s="17">
        <v>0.35104075887035602</v>
      </c>
      <c r="AF9" s="17">
        <v>0.49994259960690401</v>
      </c>
      <c r="AG9" s="17">
        <v>0.342642189994527</v>
      </c>
      <c r="AH9" s="17"/>
      <c r="AI9" s="17">
        <v>0.43883820923859301</v>
      </c>
      <c r="AJ9" s="17">
        <v>0.33025757801305899</v>
      </c>
      <c r="AK9" s="17">
        <v>0.50806567372591604</v>
      </c>
      <c r="AL9" s="17"/>
      <c r="AM9" s="17">
        <v>0.363733428903874</v>
      </c>
      <c r="AN9" s="17">
        <v>0.42999477080054999</v>
      </c>
      <c r="AO9" s="17">
        <v>0.400314299588856</v>
      </c>
      <c r="AP9" s="17"/>
      <c r="AQ9" s="17">
        <v>0.46028787223731998</v>
      </c>
      <c r="AR9" s="17">
        <v>0.39301085142207798</v>
      </c>
      <c r="AS9" s="17">
        <v>0.38012658114481002</v>
      </c>
      <c r="AT9" s="17">
        <v>0.28449562938390699</v>
      </c>
      <c r="AU9" s="17">
        <v>0.18380400170858599</v>
      </c>
    </row>
    <row r="10" spans="2:47" x14ac:dyDescent="0.3">
      <c r="B10" s="18" t="s">
        <v>82</v>
      </c>
      <c r="C10" s="17">
        <v>0.29955136900761298</v>
      </c>
      <c r="D10" s="17">
        <v>0.27195287085708503</v>
      </c>
      <c r="E10" s="17">
        <v>0.326947641430133</v>
      </c>
      <c r="F10" s="17"/>
      <c r="G10" s="17">
        <v>0.18432611340184701</v>
      </c>
      <c r="H10" s="17">
        <v>0.15634369858894401</v>
      </c>
      <c r="I10" s="17">
        <v>0.279415353697473</v>
      </c>
      <c r="J10" s="17">
        <v>0.34501396707670101</v>
      </c>
      <c r="K10" s="17">
        <v>0.34272527759514898</v>
      </c>
      <c r="L10" s="17">
        <v>0.441170648414901</v>
      </c>
      <c r="M10" s="17"/>
      <c r="N10" s="17">
        <v>0.23997272570780401</v>
      </c>
      <c r="O10" s="17">
        <v>0.31404631577022102</v>
      </c>
      <c r="P10" s="17">
        <v>0.34965954317109399</v>
      </c>
      <c r="Q10" s="17">
        <v>0.31071739325458297</v>
      </c>
      <c r="R10" s="17"/>
      <c r="S10" s="17">
        <v>0.159328589064024</v>
      </c>
      <c r="T10" s="17">
        <v>0.38713774207895002</v>
      </c>
      <c r="U10" s="17">
        <v>0.30086540099431902</v>
      </c>
      <c r="V10" s="17">
        <v>0.36904120216441799</v>
      </c>
      <c r="W10" s="17">
        <v>0.264428568560715</v>
      </c>
      <c r="X10" s="17">
        <v>0.236736917784058</v>
      </c>
      <c r="Y10" s="17">
        <v>0.219662585477718</v>
      </c>
      <c r="Z10" s="17">
        <v>0.39517258004425498</v>
      </c>
      <c r="AA10" s="17">
        <v>0.34312323343843298</v>
      </c>
      <c r="AB10" s="17">
        <v>0.45504644944329598</v>
      </c>
      <c r="AC10" s="17"/>
      <c r="AD10" s="17">
        <v>0.37830058770571501</v>
      </c>
      <c r="AE10" s="17">
        <v>0.25513635052384998</v>
      </c>
      <c r="AF10" s="17">
        <v>0.35811059230380099</v>
      </c>
      <c r="AG10" s="17">
        <v>0.29079548453482201</v>
      </c>
      <c r="AH10" s="17"/>
      <c r="AI10" s="17">
        <v>0.332944444153493</v>
      </c>
      <c r="AJ10" s="17">
        <v>0.204317727101368</v>
      </c>
      <c r="AK10" s="17">
        <v>0.39197240836724201</v>
      </c>
      <c r="AL10" s="17"/>
      <c r="AM10" s="17">
        <v>0.25563562810553597</v>
      </c>
      <c r="AN10" s="17">
        <v>0.32278008696841798</v>
      </c>
      <c r="AO10" s="17">
        <v>0.30665109142063401</v>
      </c>
      <c r="AP10" s="17"/>
      <c r="AQ10" s="17">
        <v>0.359344482795036</v>
      </c>
      <c r="AR10" s="17">
        <v>0.30147061522165503</v>
      </c>
      <c r="AS10" s="17">
        <v>0.26587240703837201</v>
      </c>
      <c r="AT10" s="17">
        <v>0.21066218628359501</v>
      </c>
      <c r="AU10" s="17">
        <v>0.16156849118981101</v>
      </c>
    </row>
    <row r="11" spans="2:47" ht="28.8" x14ac:dyDescent="0.3">
      <c r="B11" s="18" t="s">
        <v>83</v>
      </c>
      <c r="C11" s="17">
        <v>0.27478788830847101</v>
      </c>
      <c r="D11" s="17">
        <v>0.252038528099785</v>
      </c>
      <c r="E11" s="17">
        <v>0.29742701468895399</v>
      </c>
      <c r="F11" s="17"/>
      <c r="G11" s="17">
        <v>0.24202718165770901</v>
      </c>
      <c r="H11" s="17">
        <v>0.39435050159252699</v>
      </c>
      <c r="I11" s="17">
        <v>0.30962662151675902</v>
      </c>
      <c r="J11" s="17">
        <v>0.29197103911547501</v>
      </c>
      <c r="K11" s="17">
        <v>0.23571160172575201</v>
      </c>
      <c r="L11" s="17">
        <v>0.18417769615114801</v>
      </c>
      <c r="M11" s="17"/>
      <c r="N11" s="17">
        <v>0.27610065615373502</v>
      </c>
      <c r="O11" s="17">
        <v>0.30628750248124298</v>
      </c>
      <c r="P11" s="17">
        <v>0.24758345542510299</v>
      </c>
      <c r="Q11" s="17">
        <v>0.26162538184927597</v>
      </c>
      <c r="R11" s="17"/>
      <c r="S11" s="17">
        <v>0.40438345374377699</v>
      </c>
      <c r="T11" s="17">
        <v>0.26642004591475799</v>
      </c>
      <c r="U11" s="17">
        <v>0.26907996698648601</v>
      </c>
      <c r="V11" s="17">
        <v>0.25672745589901502</v>
      </c>
      <c r="W11" s="17">
        <v>0.26362109476965101</v>
      </c>
      <c r="X11" s="17">
        <v>0.26897664899796497</v>
      </c>
      <c r="Y11" s="17">
        <v>0.215963165085719</v>
      </c>
      <c r="Z11" s="17">
        <v>0.17530530410204501</v>
      </c>
      <c r="AA11" s="17">
        <v>0.24150123453087599</v>
      </c>
      <c r="AB11" s="17">
        <v>0.248411200418169</v>
      </c>
      <c r="AC11" s="17"/>
      <c r="AD11" s="17">
        <v>0.189359486291272</v>
      </c>
      <c r="AE11" s="17">
        <v>0.33893120859234199</v>
      </c>
      <c r="AF11" s="17">
        <v>0.227624036895159</v>
      </c>
      <c r="AG11" s="17">
        <v>0.23027825155083401</v>
      </c>
      <c r="AH11" s="17"/>
      <c r="AI11" s="17">
        <v>0.21432316712403801</v>
      </c>
      <c r="AJ11" s="17">
        <v>0.33691325933757699</v>
      </c>
      <c r="AK11" s="17">
        <v>0.227732729897273</v>
      </c>
      <c r="AL11" s="17"/>
      <c r="AM11" s="17">
        <v>0.37001287387757198</v>
      </c>
      <c r="AN11" s="17">
        <v>0.26423690749566497</v>
      </c>
      <c r="AO11" s="17">
        <v>0.229274471666849</v>
      </c>
      <c r="AP11" s="17"/>
      <c r="AQ11" s="17">
        <v>0.26607494933277898</v>
      </c>
      <c r="AR11" s="17">
        <v>0.24524933499071799</v>
      </c>
      <c r="AS11" s="17">
        <v>0.331254149760005</v>
      </c>
      <c r="AT11" s="17">
        <v>0.35101561011183502</v>
      </c>
      <c r="AU11" s="17">
        <v>0.19616700085260999</v>
      </c>
    </row>
    <row r="12" spans="2:47" x14ac:dyDescent="0.3">
      <c r="B12" s="18" t="s">
        <v>84</v>
      </c>
      <c r="C12" s="17">
        <v>0.254603344382552</v>
      </c>
      <c r="D12" s="17">
        <v>0.28494354222911999</v>
      </c>
      <c r="E12" s="17">
        <v>0.22364249180869</v>
      </c>
      <c r="F12" s="17"/>
      <c r="G12" s="17">
        <v>0.364838510634517</v>
      </c>
      <c r="H12" s="17">
        <v>0.36483989263665001</v>
      </c>
      <c r="I12" s="17">
        <v>0.28091315948526902</v>
      </c>
      <c r="J12" s="17">
        <v>0.24401121423074501</v>
      </c>
      <c r="K12" s="17">
        <v>0.22777267297304199</v>
      </c>
      <c r="L12" s="17">
        <v>9.8624232344636006E-2</v>
      </c>
      <c r="M12" s="17"/>
      <c r="N12" s="17">
        <v>0.27482419038177802</v>
      </c>
      <c r="O12" s="17">
        <v>0.29184722852072598</v>
      </c>
      <c r="P12" s="17">
        <v>0.22060096357005701</v>
      </c>
      <c r="Q12" s="17">
        <v>0.22144448030707301</v>
      </c>
      <c r="R12" s="17"/>
      <c r="S12" s="17">
        <v>0.33890926426301099</v>
      </c>
      <c r="T12" s="17">
        <v>0.17625669284039899</v>
      </c>
      <c r="U12" s="17">
        <v>0.27286804529974001</v>
      </c>
      <c r="V12" s="17">
        <v>0.15795900495132101</v>
      </c>
      <c r="W12" s="17">
        <v>0.24002155956792801</v>
      </c>
      <c r="X12" s="17">
        <v>0.30662531810478999</v>
      </c>
      <c r="Y12" s="17">
        <v>0.20115475636153299</v>
      </c>
      <c r="Z12" s="17">
        <v>0.161500268081122</v>
      </c>
      <c r="AA12" s="17">
        <v>0.27975663258354799</v>
      </c>
      <c r="AB12" s="17">
        <v>0.39840885040848201</v>
      </c>
      <c r="AC12" s="17"/>
      <c r="AD12" s="17">
        <v>0.21899713175066099</v>
      </c>
      <c r="AE12" s="17">
        <v>0.31107392284379498</v>
      </c>
      <c r="AF12" s="17">
        <v>0.21693393651565099</v>
      </c>
      <c r="AG12" s="17">
        <v>0.22187609715721399</v>
      </c>
      <c r="AH12" s="17"/>
      <c r="AI12" s="17">
        <v>0.22180603550449801</v>
      </c>
      <c r="AJ12" s="17">
        <v>0.36302910889455398</v>
      </c>
      <c r="AK12" s="17">
        <v>0.21161717727976201</v>
      </c>
      <c r="AL12" s="17"/>
      <c r="AM12" s="17">
        <v>0.31070097331089702</v>
      </c>
      <c r="AN12" s="17">
        <v>0.23801638640850101</v>
      </c>
      <c r="AO12" s="17">
        <v>0.25362189754374498</v>
      </c>
      <c r="AP12" s="17"/>
      <c r="AQ12" s="17">
        <v>0.18801837549952699</v>
      </c>
      <c r="AR12" s="17">
        <v>0.21655208691545899</v>
      </c>
      <c r="AS12" s="17">
        <v>0.34911780190525898</v>
      </c>
      <c r="AT12" s="17">
        <v>0.35323482117558502</v>
      </c>
      <c r="AU12" s="17">
        <v>0.38008510081064001</v>
      </c>
    </row>
    <row r="13" spans="2:47" x14ac:dyDescent="0.3">
      <c r="B13" s="18" t="s">
        <v>65</v>
      </c>
      <c r="C13" s="17">
        <v>0.25210786755813702</v>
      </c>
      <c r="D13" s="17">
        <v>0.26266826880129701</v>
      </c>
      <c r="E13" s="17">
        <v>0.242367820731239</v>
      </c>
      <c r="F13" s="17"/>
      <c r="G13" s="17">
        <v>0.24821703420708</v>
      </c>
      <c r="H13" s="17">
        <v>0.30235121687681299</v>
      </c>
      <c r="I13" s="17">
        <v>0.28992791887013197</v>
      </c>
      <c r="J13" s="17">
        <v>0.237281067335149</v>
      </c>
      <c r="K13" s="17">
        <v>0.21738462670393199</v>
      </c>
      <c r="L13" s="17">
        <v>0.21897219684550201</v>
      </c>
      <c r="M13" s="17"/>
      <c r="N13" s="17">
        <v>0.241886458958296</v>
      </c>
      <c r="O13" s="17">
        <v>0.23203130938877001</v>
      </c>
      <c r="P13" s="17">
        <v>0.244490945511837</v>
      </c>
      <c r="Q13" s="17">
        <v>0.28800391983241902</v>
      </c>
      <c r="R13" s="17"/>
      <c r="S13" s="17">
        <v>0.37447359028308003</v>
      </c>
      <c r="T13" s="17">
        <v>0.16862266783515101</v>
      </c>
      <c r="U13" s="17">
        <v>0.19867197687195801</v>
      </c>
      <c r="V13" s="17">
        <v>0.304562825523646</v>
      </c>
      <c r="W13" s="17">
        <v>0.149324104964798</v>
      </c>
      <c r="X13" s="17">
        <v>0.33208814092306499</v>
      </c>
      <c r="Y13" s="17">
        <v>0.29695298562526901</v>
      </c>
      <c r="Z13" s="17">
        <v>0.217325491408175</v>
      </c>
      <c r="AA13" s="17">
        <v>0.22191883547386701</v>
      </c>
      <c r="AB13" s="17">
        <v>0.13864175633079401</v>
      </c>
      <c r="AC13" s="17"/>
      <c r="AD13" s="17">
        <v>0.20670572995730199</v>
      </c>
      <c r="AE13" s="17">
        <v>0.24066180994873099</v>
      </c>
      <c r="AF13" s="17">
        <v>0.33207156040455599</v>
      </c>
      <c r="AG13" s="17">
        <v>0.31074138718173899</v>
      </c>
      <c r="AH13" s="17"/>
      <c r="AI13" s="17">
        <v>0.19213649143933401</v>
      </c>
      <c r="AJ13" s="17">
        <v>0.23575290103695301</v>
      </c>
      <c r="AK13" s="17">
        <v>0.32552136936319398</v>
      </c>
      <c r="AL13" s="17"/>
      <c r="AM13" s="17">
        <v>0.19983878800410901</v>
      </c>
      <c r="AN13" s="17">
        <v>0.26802100354936798</v>
      </c>
      <c r="AO13" s="17">
        <v>0.26930220039083802</v>
      </c>
      <c r="AP13" s="17"/>
      <c r="AQ13" s="17">
        <v>0.242474630888976</v>
      </c>
      <c r="AR13" s="17">
        <v>0.25449136070931899</v>
      </c>
      <c r="AS13" s="17">
        <v>0.25259491758043801</v>
      </c>
      <c r="AT13" s="17">
        <v>0.26094851670406899</v>
      </c>
      <c r="AU13" s="17">
        <v>0.387676316806427</v>
      </c>
    </row>
    <row r="14" spans="2:47" x14ac:dyDescent="0.3">
      <c r="B14" s="18" t="s">
        <v>85</v>
      </c>
      <c r="C14" s="17">
        <v>0.172063144849321</v>
      </c>
      <c r="D14" s="17">
        <v>0.168580953298195</v>
      </c>
      <c r="E14" s="17">
        <v>0.175791840184439</v>
      </c>
      <c r="F14" s="17"/>
      <c r="G14" s="17">
        <v>0.23067624114328</v>
      </c>
      <c r="H14" s="17">
        <v>0.23350233432172399</v>
      </c>
      <c r="I14" s="17">
        <v>0.17873961989596299</v>
      </c>
      <c r="J14" s="17">
        <v>0.16585572507399099</v>
      </c>
      <c r="K14" s="17">
        <v>0.160076441932962</v>
      </c>
      <c r="L14" s="17">
        <v>9.1691093741439703E-2</v>
      </c>
      <c r="M14" s="17"/>
      <c r="N14" s="17">
        <v>0.18862209240873601</v>
      </c>
      <c r="O14" s="17">
        <v>0.16460147712020201</v>
      </c>
      <c r="P14" s="17">
        <v>0.180088717991365</v>
      </c>
      <c r="Q14" s="17">
        <v>0.154449797769316</v>
      </c>
      <c r="R14" s="17"/>
      <c r="S14" s="17">
        <v>0.29726151701027598</v>
      </c>
      <c r="T14" s="17">
        <v>0.11427208732364701</v>
      </c>
      <c r="U14" s="17">
        <v>0.13373396466116</v>
      </c>
      <c r="V14" s="17">
        <v>0.136811977808173</v>
      </c>
      <c r="W14" s="17">
        <v>0.175188136373469</v>
      </c>
      <c r="X14" s="17">
        <v>0.17705414511011799</v>
      </c>
      <c r="Y14" s="17">
        <v>0.14834391011074999</v>
      </c>
      <c r="Z14" s="17">
        <v>0.12373375198987099</v>
      </c>
      <c r="AA14" s="17">
        <v>0.189117684652886</v>
      </c>
      <c r="AB14" s="17">
        <v>0.121454116585761</v>
      </c>
      <c r="AC14" s="17"/>
      <c r="AD14" s="17">
        <v>8.1723417645174101E-2</v>
      </c>
      <c r="AE14" s="17">
        <v>0.20066793688587101</v>
      </c>
      <c r="AF14" s="17">
        <v>0.200548522415399</v>
      </c>
      <c r="AG14" s="17">
        <v>0.20659891622697299</v>
      </c>
      <c r="AH14" s="17"/>
      <c r="AI14" s="17">
        <v>0.107557000024027</v>
      </c>
      <c r="AJ14" s="17">
        <v>0.21359146373316901</v>
      </c>
      <c r="AK14" s="17">
        <v>0.14755334280938101</v>
      </c>
      <c r="AL14" s="17"/>
      <c r="AM14" s="17">
        <v>0.20463306128581801</v>
      </c>
      <c r="AN14" s="17">
        <v>0.16643552554364799</v>
      </c>
      <c r="AO14" s="17">
        <v>0.15328969512020699</v>
      </c>
      <c r="AP14" s="17"/>
      <c r="AQ14" s="17">
        <v>0.130109410467216</v>
      </c>
      <c r="AR14" s="17">
        <v>0.18786060803584401</v>
      </c>
      <c r="AS14" s="17">
        <v>0.188492432486288</v>
      </c>
      <c r="AT14" s="17">
        <v>0.22065297064405301</v>
      </c>
      <c r="AU14" s="17">
        <v>0.20694198696067001</v>
      </c>
    </row>
    <row r="15" spans="2:47" x14ac:dyDescent="0.3">
      <c r="B15" s="18" t="s">
        <v>86</v>
      </c>
      <c r="C15" s="17">
        <v>0.17092271421771901</v>
      </c>
      <c r="D15" s="17">
        <v>0.16766883410816699</v>
      </c>
      <c r="E15" s="17">
        <v>0.174427481029128</v>
      </c>
      <c r="F15" s="17"/>
      <c r="G15" s="17">
        <v>0.11604615479017701</v>
      </c>
      <c r="H15" s="17">
        <v>0.116132515319783</v>
      </c>
      <c r="I15" s="17">
        <v>0.17102874576621399</v>
      </c>
      <c r="J15" s="17">
        <v>0.19648257107150199</v>
      </c>
      <c r="K15" s="17">
        <v>0.213386098752714</v>
      </c>
      <c r="L15" s="17">
        <v>0.201843330719398</v>
      </c>
      <c r="M15" s="17"/>
      <c r="N15" s="17">
        <v>0.17587541203513399</v>
      </c>
      <c r="O15" s="17">
        <v>0.161298136638129</v>
      </c>
      <c r="P15" s="17">
        <v>0.16409278885676001</v>
      </c>
      <c r="Q15" s="17">
        <v>0.18103379990510601</v>
      </c>
      <c r="R15" s="17"/>
      <c r="S15" s="17">
        <v>0.118039535545635</v>
      </c>
      <c r="T15" s="17">
        <v>0.28351666644773499</v>
      </c>
      <c r="U15" s="17">
        <v>0.19970405856935</v>
      </c>
      <c r="V15" s="17">
        <v>0.215714534346826</v>
      </c>
      <c r="W15" s="17">
        <v>0.112292037477976</v>
      </c>
      <c r="X15" s="17">
        <v>0.13308379282638499</v>
      </c>
      <c r="Y15" s="17">
        <v>0.204615873128485</v>
      </c>
      <c r="Z15" s="17">
        <v>5.31519794236004E-2</v>
      </c>
      <c r="AA15" s="17">
        <v>0.137079371326123</v>
      </c>
      <c r="AB15" s="17">
        <v>0.166726613636555</v>
      </c>
      <c r="AC15" s="17"/>
      <c r="AD15" s="17">
        <v>0.16622743162737</v>
      </c>
      <c r="AE15" s="17">
        <v>0.17944055913469201</v>
      </c>
      <c r="AF15" s="17">
        <v>0.20623769087174901</v>
      </c>
      <c r="AG15" s="17">
        <v>0.13012340397286301</v>
      </c>
      <c r="AH15" s="17"/>
      <c r="AI15" s="17">
        <v>0.21433991166209501</v>
      </c>
      <c r="AJ15" s="17">
        <v>0.15936852784107799</v>
      </c>
      <c r="AK15" s="17">
        <v>0.157119619415515</v>
      </c>
      <c r="AL15" s="17"/>
      <c r="AM15" s="17">
        <v>0.18739653976646301</v>
      </c>
      <c r="AN15" s="17">
        <v>0.15471181881262999</v>
      </c>
      <c r="AO15" s="17">
        <v>0.18221914088104499</v>
      </c>
      <c r="AP15" s="17"/>
      <c r="AQ15" s="17">
        <v>0.171150044078136</v>
      </c>
      <c r="AR15" s="17">
        <v>0.15392992663830099</v>
      </c>
      <c r="AS15" s="17">
        <v>0.16718172410375601</v>
      </c>
      <c r="AT15" s="17">
        <v>0.19919775559099101</v>
      </c>
      <c r="AU15" s="17">
        <v>0.18458792897284401</v>
      </c>
    </row>
    <row r="16" spans="2:47" x14ac:dyDescent="0.3">
      <c r="B16" s="18" t="s">
        <v>87</v>
      </c>
      <c r="C16" s="17">
        <v>0.16671797789398701</v>
      </c>
      <c r="D16" s="17">
        <v>0.166558306278173</v>
      </c>
      <c r="E16" s="17">
        <v>0.16721073003951201</v>
      </c>
      <c r="F16" s="17"/>
      <c r="G16" s="17">
        <v>0.14273689966002101</v>
      </c>
      <c r="H16" s="17">
        <v>0.106917955606705</v>
      </c>
      <c r="I16" s="17">
        <v>0.13400145731423199</v>
      </c>
      <c r="J16" s="17">
        <v>0.16883402371373801</v>
      </c>
      <c r="K16" s="17">
        <v>0.182113668592811</v>
      </c>
      <c r="L16" s="17">
        <v>0.24504836101288099</v>
      </c>
      <c r="M16" s="17"/>
      <c r="N16" s="17">
        <v>0.16585077021891201</v>
      </c>
      <c r="O16" s="17">
        <v>0.10638847741483</v>
      </c>
      <c r="P16" s="17">
        <v>0.21532006586610999</v>
      </c>
      <c r="Q16" s="17">
        <v>0.190961764823805</v>
      </c>
      <c r="R16" s="17"/>
      <c r="S16" s="17">
        <v>9.4766900626392994E-2</v>
      </c>
      <c r="T16" s="17">
        <v>0.25649854093734897</v>
      </c>
      <c r="U16" s="17">
        <v>0.20559361274287999</v>
      </c>
      <c r="V16" s="17">
        <v>0.24339079521986401</v>
      </c>
      <c r="W16" s="17">
        <v>0.20295807260222401</v>
      </c>
      <c r="X16" s="17">
        <v>0.15213310724482201</v>
      </c>
      <c r="Y16" s="17">
        <v>0.15657162676783401</v>
      </c>
      <c r="Z16" s="17">
        <v>0.198189220546136</v>
      </c>
      <c r="AA16" s="17">
        <v>9.9091790371334795E-2</v>
      </c>
      <c r="AB16" s="17">
        <v>5.0410272920061797E-2</v>
      </c>
      <c r="AC16" s="17"/>
      <c r="AD16" s="17">
        <v>0.22668484327621799</v>
      </c>
      <c r="AE16" s="17">
        <v>0.112983712460584</v>
      </c>
      <c r="AF16" s="17">
        <v>0.17935159898641001</v>
      </c>
      <c r="AG16" s="17">
        <v>0.16650837867454199</v>
      </c>
      <c r="AH16" s="17"/>
      <c r="AI16" s="17">
        <v>0.22656265018020999</v>
      </c>
      <c r="AJ16" s="17">
        <v>9.8023498373669596E-2</v>
      </c>
      <c r="AK16" s="17">
        <v>0.19766372166437099</v>
      </c>
      <c r="AL16" s="17"/>
      <c r="AM16" s="17">
        <v>0.13663755259548099</v>
      </c>
      <c r="AN16" s="17">
        <v>0.18223400355616601</v>
      </c>
      <c r="AO16" s="17">
        <v>0.18218302337383199</v>
      </c>
      <c r="AP16" s="17"/>
      <c r="AQ16" s="17">
        <v>0.19418826756264301</v>
      </c>
      <c r="AR16" s="17">
        <v>0.18277064262999801</v>
      </c>
      <c r="AS16" s="17">
        <v>0.137759490822942</v>
      </c>
      <c r="AT16" s="17">
        <v>0.117081306688701</v>
      </c>
      <c r="AU16" s="17">
        <v>0.19622311743429999</v>
      </c>
    </row>
    <row r="17" spans="2:47" ht="28.8" x14ac:dyDescent="0.3">
      <c r="B17" s="18" t="s">
        <v>88</v>
      </c>
      <c r="C17" s="17">
        <v>0.15674705996233901</v>
      </c>
      <c r="D17" s="17">
        <v>0.147777753392908</v>
      </c>
      <c r="E17" s="17">
        <v>0.16577097591838899</v>
      </c>
      <c r="F17" s="17"/>
      <c r="G17" s="17">
        <v>0.16014619353678999</v>
      </c>
      <c r="H17" s="17">
        <v>0.13661441321777801</v>
      </c>
      <c r="I17" s="17">
        <v>0.15933071266239299</v>
      </c>
      <c r="J17" s="17">
        <v>0.17010963562694401</v>
      </c>
      <c r="K17" s="17">
        <v>0.13968983087677</v>
      </c>
      <c r="L17" s="17">
        <v>0.169290817572047</v>
      </c>
      <c r="M17" s="17"/>
      <c r="N17" s="17">
        <v>0.19511853425481801</v>
      </c>
      <c r="O17" s="17">
        <v>0.16279875752137399</v>
      </c>
      <c r="P17" s="17">
        <v>0.124832029554173</v>
      </c>
      <c r="Q17" s="17">
        <v>0.14023227022349899</v>
      </c>
      <c r="R17" s="17"/>
      <c r="S17" s="17">
        <v>0.107786042197558</v>
      </c>
      <c r="T17" s="17">
        <v>0.14450799467573</v>
      </c>
      <c r="U17" s="17">
        <v>0.21733858629085301</v>
      </c>
      <c r="V17" s="17">
        <v>0.145678313970038</v>
      </c>
      <c r="W17" s="17">
        <v>0.165646385786479</v>
      </c>
      <c r="X17" s="17">
        <v>0.142476506660623</v>
      </c>
      <c r="Y17" s="17">
        <v>0.17100238376813101</v>
      </c>
      <c r="Z17" s="17">
        <v>0.171085257670028</v>
      </c>
      <c r="AA17" s="17">
        <v>0.16144933759580499</v>
      </c>
      <c r="AB17" s="17">
        <v>0.217811338028048</v>
      </c>
      <c r="AC17" s="17"/>
      <c r="AD17" s="17">
        <v>0.13851143401980301</v>
      </c>
      <c r="AE17" s="17">
        <v>0.17155656193140001</v>
      </c>
      <c r="AF17" s="17">
        <v>0.10637942609270699</v>
      </c>
      <c r="AG17" s="17">
        <v>0.183314948876144</v>
      </c>
      <c r="AH17" s="17"/>
      <c r="AI17" s="17">
        <v>0.15036426914218501</v>
      </c>
      <c r="AJ17" s="17">
        <v>0.16272622719835</v>
      </c>
      <c r="AK17" s="17">
        <v>0.13490763404702399</v>
      </c>
      <c r="AL17" s="17"/>
      <c r="AM17" s="17">
        <v>0.19616165362676599</v>
      </c>
      <c r="AN17" s="17">
        <v>0.16825191106701401</v>
      </c>
      <c r="AO17" s="17">
        <v>0.127640729445157</v>
      </c>
      <c r="AP17" s="17"/>
      <c r="AQ17" s="17">
        <v>0.151512800796446</v>
      </c>
      <c r="AR17" s="17">
        <v>0.15736419677426799</v>
      </c>
      <c r="AS17" s="17">
        <v>0.16911637203143801</v>
      </c>
      <c r="AT17" s="17">
        <v>0.16583346357738099</v>
      </c>
      <c r="AU17" s="17">
        <v>0.10792648459005801</v>
      </c>
    </row>
    <row r="18" spans="2:47" ht="28.8" x14ac:dyDescent="0.3">
      <c r="B18" s="18" t="s">
        <v>89</v>
      </c>
      <c r="C18" s="17">
        <v>0.14690040351688199</v>
      </c>
      <c r="D18" s="17">
        <v>0.126544154427847</v>
      </c>
      <c r="E18" s="17">
        <v>0.16493153824613499</v>
      </c>
      <c r="F18" s="17"/>
      <c r="G18" s="17">
        <v>0.182593738199163</v>
      </c>
      <c r="H18" s="17">
        <v>0.16117662420281301</v>
      </c>
      <c r="I18" s="17">
        <v>0.17779968012008099</v>
      </c>
      <c r="J18" s="17">
        <v>0.185936850456556</v>
      </c>
      <c r="K18" s="17">
        <v>0.13380110822251301</v>
      </c>
      <c r="L18" s="17">
        <v>6.4149040230638596E-2</v>
      </c>
      <c r="M18" s="17"/>
      <c r="N18" s="17">
        <v>0.15760587749181601</v>
      </c>
      <c r="O18" s="17">
        <v>0.15354586767571801</v>
      </c>
      <c r="P18" s="17">
        <v>0.14203967752332999</v>
      </c>
      <c r="Q18" s="17">
        <v>0.12738874405959799</v>
      </c>
      <c r="R18" s="17"/>
      <c r="S18" s="17">
        <v>0.15095243069210501</v>
      </c>
      <c r="T18" s="17">
        <v>0.13986166972757999</v>
      </c>
      <c r="U18" s="17">
        <v>9.4080076835703796E-2</v>
      </c>
      <c r="V18" s="17">
        <v>0.176689272437975</v>
      </c>
      <c r="W18" s="17">
        <v>0.182749407232151</v>
      </c>
      <c r="X18" s="17">
        <v>0.14165408492834899</v>
      </c>
      <c r="Y18" s="17">
        <v>0.11098417102203199</v>
      </c>
      <c r="Z18" s="17">
        <v>0.216546754010249</v>
      </c>
      <c r="AA18" s="17">
        <v>0.163748754608601</v>
      </c>
      <c r="AB18" s="17">
        <v>0.107371960857</v>
      </c>
      <c r="AC18" s="17"/>
      <c r="AD18" s="17">
        <v>9.2383563282191605E-2</v>
      </c>
      <c r="AE18" s="17">
        <v>0.18530264065440399</v>
      </c>
      <c r="AF18" s="17">
        <v>9.1304123049595898E-2</v>
      </c>
      <c r="AG18" s="17">
        <v>0.152857386852846</v>
      </c>
      <c r="AH18" s="17"/>
      <c r="AI18" s="17">
        <v>9.2177175212819304E-2</v>
      </c>
      <c r="AJ18" s="17">
        <v>0.203483069336832</v>
      </c>
      <c r="AK18" s="17">
        <v>9.1436351072050601E-2</v>
      </c>
      <c r="AL18" s="17"/>
      <c r="AM18" s="17">
        <v>0.21534459534329201</v>
      </c>
      <c r="AN18" s="17">
        <v>0.136136544929051</v>
      </c>
      <c r="AO18" s="17">
        <v>0.122903346751566</v>
      </c>
      <c r="AP18" s="17"/>
      <c r="AQ18" s="17">
        <v>0.138489379469771</v>
      </c>
      <c r="AR18" s="17">
        <v>0.16326322438662799</v>
      </c>
      <c r="AS18" s="17">
        <v>0.14002954549847499</v>
      </c>
      <c r="AT18" s="17">
        <v>0.17470279049158799</v>
      </c>
      <c r="AU18" s="17">
        <v>0.187626637740446</v>
      </c>
    </row>
    <row r="19" spans="2:47" x14ac:dyDescent="0.3">
      <c r="B19" s="18" t="s">
        <v>90</v>
      </c>
      <c r="C19" s="17">
        <v>8.36506233850349E-2</v>
      </c>
      <c r="D19" s="17">
        <v>8.2656000168576202E-2</v>
      </c>
      <c r="E19" s="17">
        <v>8.4785559031563998E-2</v>
      </c>
      <c r="F19" s="17"/>
      <c r="G19" s="17">
        <v>9.7222854237166395E-2</v>
      </c>
      <c r="H19" s="17">
        <v>0.16730379424894601</v>
      </c>
      <c r="I19" s="17">
        <v>0.10448112119015</v>
      </c>
      <c r="J19" s="17">
        <v>6.1145416788868201E-2</v>
      </c>
      <c r="K19" s="17">
        <v>5.0151670688889698E-2</v>
      </c>
      <c r="L19" s="17">
        <v>3.1222849517804199E-2</v>
      </c>
      <c r="M19" s="17"/>
      <c r="N19" s="17">
        <v>0.13337552701806199</v>
      </c>
      <c r="O19" s="17">
        <v>0.104253001773138</v>
      </c>
      <c r="P19" s="17">
        <v>4.6004147876896398E-2</v>
      </c>
      <c r="Q19" s="17">
        <v>4.33231648526008E-2</v>
      </c>
      <c r="R19" s="17"/>
      <c r="S19" s="17">
        <v>7.9322246847835898E-2</v>
      </c>
      <c r="T19" s="17">
        <v>9.1719157482320596E-2</v>
      </c>
      <c r="U19" s="17">
        <v>7.7211098647088597E-2</v>
      </c>
      <c r="V19" s="17">
        <v>0.101542040677774</v>
      </c>
      <c r="W19" s="17">
        <v>3.65763907391961E-2</v>
      </c>
      <c r="X19" s="17">
        <v>9.7598775177288696E-2</v>
      </c>
      <c r="Y19" s="17">
        <v>7.6464797816637897E-2</v>
      </c>
      <c r="Z19" s="17">
        <v>9.7602252658090402E-2</v>
      </c>
      <c r="AA19" s="17">
        <v>0.10079564104892599</v>
      </c>
      <c r="AB19" s="17">
        <v>5.6002264069422499E-2</v>
      </c>
      <c r="AC19" s="17"/>
      <c r="AD19" s="17">
        <v>8.8962662799621395E-2</v>
      </c>
      <c r="AE19" s="17">
        <v>0.10798043466054</v>
      </c>
      <c r="AF19" s="17">
        <v>7.7426778360105794E-2</v>
      </c>
      <c r="AG19" s="17">
        <v>4.0488825390331599E-2</v>
      </c>
      <c r="AH19" s="17"/>
      <c r="AI19" s="17">
        <v>8.0288631368452601E-2</v>
      </c>
      <c r="AJ19" s="17">
        <v>0.12361800618650599</v>
      </c>
      <c r="AK19" s="17">
        <v>7.9172504128627197E-2</v>
      </c>
      <c r="AL19" s="17"/>
      <c r="AM19" s="17">
        <v>4.7819665820347898E-2</v>
      </c>
      <c r="AN19" s="17">
        <v>5.7078563814423298E-2</v>
      </c>
      <c r="AO19" s="17">
        <v>0.13839879121971799</v>
      </c>
      <c r="AP19" s="17"/>
      <c r="AQ19" s="17">
        <v>4.5489190868053801E-2</v>
      </c>
      <c r="AR19" s="17">
        <v>9.0023549110815101E-2</v>
      </c>
      <c r="AS19" s="17">
        <v>9.1787741840914497E-2</v>
      </c>
      <c r="AT19" s="17">
        <v>0.121735889351201</v>
      </c>
      <c r="AU19" s="17">
        <v>0.20403632488401</v>
      </c>
    </row>
    <row r="20" spans="2:47" ht="28.8" x14ac:dyDescent="0.3">
      <c r="B20" s="18" t="s">
        <v>91</v>
      </c>
      <c r="C20" s="17">
        <v>6.8434380470407397E-2</v>
      </c>
      <c r="D20" s="17">
        <v>7.8146320049008303E-2</v>
      </c>
      <c r="E20" s="17">
        <v>5.9145808559051202E-2</v>
      </c>
      <c r="F20" s="17"/>
      <c r="G20" s="17">
        <v>0.109834874022833</v>
      </c>
      <c r="H20" s="17">
        <v>0.127615256719426</v>
      </c>
      <c r="I20" s="17">
        <v>8.4366198283734095E-2</v>
      </c>
      <c r="J20" s="17">
        <v>4.31651263756734E-2</v>
      </c>
      <c r="K20" s="17">
        <v>3.27014452530048E-2</v>
      </c>
      <c r="L20" s="17">
        <v>2.5125360622513901E-2</v>
      </c>
      <c r="M20" s="17"/>
      <c r="N20" s="17">
        <v>0.109206956627485</v>
      </c>
      <c r="O20" s="17">
        <v>7.7107507645485907E-2</v>
      </c>
      <c r="P20" s="17">
        <v>5.6126546577353602E-2</v>
      </c>
      <c r="Q20" s="17">
        <v>2.7579527393977898E-2</v>
      </c>
      <c r="R20" s="17"/>
      <c r="S20" s="17">
        <v>6.8529049828173594E-2</v>
      </c>
      <c r="T20" s="17">
        <v>3.5108240563297997E-2</v>
      </c>
      <c r="U20" s="17">
        <v>6.4986877034835203E-2</v>
      </c>
      <c r="V20" s="17">
        <v>7.6517607192974305E-2</v>
      </c>
      <c r="W20" s="17">
        <v>0.118227291061518</v>
      </c>
      <c r="X20" s="17">
        <v>6.6364066357905399E-2</v>
      </c>
      <c r="Y20" s="17">
        <v>3.7590693724360198E-2</v>
      </c>
      <c r="Z20" s="17">
        <v>7.4448477683469502E-2</v>
      </c>
      <c r="AA20" s="17">
        <v>7.4122709560965297E-2</v>
      </c>
      <c r="AB20" s="17">
        <v>0.111265700902</v>
      </c>
      <c r="AC20" s="17"/>
      <c r="AD20" s="17">
        <v>6.2688432674539801E-2</v>
      </c>
      <c r="AE20" s="17">
        <v>7.0831742166283504E-2</v>
      </c>
      <c r="AF20" s="17">
        <v>8.0928933791522203E-2</v>
      </c>
      <c r="AG20" s="17">
        <v>7.2678460165003803E-2</v>
      </c>
      <c r="AH20" s="17"/>
      <c r="AI20" s="17">
        <v>6.4977306552253505E-2</v>
      </c>
      <c r="AJ20" s="17">
        <v>8.4189419317718603E-2</v>
      </c>
      <c r="AK20" s="17">
        <v>7.2503572556396195E-2</v>
      </c>
      <c r="AL20" s="17"/>
      <c r="AM20" s="17">
        <v>6.4422660664106998E-2</v>
      </c>
      <c r="AN20" s="17">
        <v>7.0981030405957504E-2</v>
      </c>
      <c r="AO20" s="17">
        <v>7.8463081159266895E-2</v>
      </c>
      <c r="AP20" s="17"/>
      <c r="AQ20" s="17">
        <v>4.17365210143677E-2</v>
      </c>
      <c r="AR20" s="17">
        <v>5.5789779385576901E-2</v>
      </c>
      <c r="AS20" s="17">
        <v>0.10855552022366501</v>
      </c>
      <c r="AT20" s="17">
        <v>7.9665585144205006E-2</v>
      </c>
      <c r="AU20" s="17">
        <v>3.7618305412276398E-2</v>
      </c>
    </row>
    <row r="21" spans="2:47" ht="28.8" x14ac:dyDescent="0.3">
      <c r="B21" s="18" t="s">
        <v>92</v>
      </c>
      <c r="C21" s="17">
        <v>6.1295293854379297E-2</v>
      </c>
      <c r="D21" s="17">
        <v>6.6527968316245606E-2</v>
      </c>
      <c r="E21" s="17">
        <v>5.6340205786123303E-2</v>
      </c>
      <c r="F21" s="17"/>
      <c r="G21" s="17">
        <v>5.4192368757958201E-2</v>
      </c>
      <c r="H21" s="17">
        <v>0.105839239852934</v>
      </c>
      <c r="I21" s="17">
        <v>8.4875610745653599E-2</v>
      </c>
      <c r="J21" s="17">
        <v>4.9381753539386897E-2</v>
      </c>
      <c r="K21" s="17">
        <v>3.1618186337764302E-2</v>
      </c>
      <c r="L21" s="17">
        <v>4.0615750968842103E-2</v>
      </c>
      <c r="M21" s="17"/>
      <c r="N21" s="17">
        <v>8.8992805489837498E-2</v>
      </c>
      <c r="O21" s="17">
        <v>5.78789601854817E-2</v>
      </c>
      <c r="P21" s="17">
        <v>2.8162511275746201E-2</v>
      </c>
      <c r="Q21" s="17">
        <v>6.5317722850022797E-2</v>
      </c>
      <c r="R21" s="17"/>
      <c r="S21" s="17">
        <v>6.3405981209144202E-2</v>
      </c>
      <c r="T21" s="17">
        <v>9.5274282434361895E-2</v>
      </c>
      <c r="U21" s="17">
        <v>4.3072246463280998E-2</v>
      </c>
      <c r="V21" s="17">
        <v>3.3437183634786503E-2</v>
      </c>
      <c r="W21" s="17">
        <v>1.35528039921935E-2</v>
      </c>
      <c r="X21" s="17">
        <v>7.9180206828749003E-2</v>
      </c>
      <c r="Y21" s="17">
        <v>4.0260141036648697E-2</v>
      </c>
      <c r="Z21" s="17">
        <v>4.8352440677277203E-2</v>
      </c>
      <c r="AA21" s="17">
        <v>0.101000779053247</v>
      </c>
      <c r="AB21" s="17">
        <v>3.7701077646718498E-2</v>
      </c>
      <c r="AC21" s="17"/>
      <c r="AD21" s="17">
        <v>4.2575481994916703E-2</v>
      </c>
      <c r="AE21" s="17">
        <v>8.0988644292808595E-2</v>
      </c>
      <c r="AF21" s="17">
        <v>1.8094971921129601E-2</v>
      </c>
      <c r="AG21" s="17">
        <v>4.9244187060037602E-2</v>
      </c>
      <c r="AH21" s="17"/>
      <c r="AI21" s="17">
        <v>4.4360716381078899E-2</v>
      </c>
      <c r="AJ21" s="17">
        <v>6.6042138854834107E-2</v>
      </c>
      <c r="AK21" s="17">
        <v>3.9749608620095397E-2</v>
      </c>
      <c r="AL21" s="17"/>
      <c r="AM21" s="17">
        <v>6.8850947700273404E-2</v>
      </c>
      <c r="AN21" s="17">
        <v>6.2161079623826297E-2</v>
      </c>
      <c r="AO21" s="17">
        <v>4.9194832852392498E-2</v>
      </c>
      <c r="AP21" s="17"/>
      <c r="AQ21" s="17">
        <v>5.4514387050553698E-2</v>
      </c>
      <c r="AR21" s="17">
        <v>5.1276579593227699E-2</v>
      </c>
      <c r="AS21" s="17">
        <v>6.60897108918201E-2</v>
      </c>
      <c r="AT21" s="17">
        <v>9.25412323036022E-2</v>
      </c>
      <c r="AU21" s="17">
        <v>4.9112147584203E-2</v>
      </c>
    </row>
    <row r="22" spans="2:47" ht="28.8" x14ac:dyDescent="0.3">
      <c r="B22" s="18" t="s">
        <v>93</v>
      </c>
      <c r="C22" s="17">
        <v>5.1865374080099703E-2</v>
      </c>
      <c r="D22" s="17">
        <v>5.9538060337162101E-2</v>
      </c>
      <c r="E22" s="17">
        <v>4.4522703129914201E-2</v>
      </c>
      <c r="F22" s="17"/>
      <c r="G22" s="17">
        <v>5.0729202251249397E-2</v>
      </c>
      <c r="H22" s="17">
        <v>7.2119814647398403E-2</v>
      </c>
      <c r="I22" s="17">
        <v>5.9902968397710497E-2</v>
      </c>
      <c r="J22" s="17">
        <v>4.6844048332601897E-2</v>
      </c>
      <c r="K22" s="17">
        <v>3.1635125131084997E-2</v>
      </c>
      <c r="L22" s="17">
        <v>4.7460001043688499E-2</v>
      </c>
      <c r="M22" s="17"/>
      <c r="N22" s="17">
        <v>7.0433427161904094E-2</v>
      </c>
      <c r="O22" s="17">
        <v>6.3476722174501704E-2</v>
      </c>
      <c r="P22" s="17">
        <v>4.5194790150326999E-2</v>
      </c>
      <c r="Q22" s="17">
        <v>2.6643496073374701E-2</v>
      </c>
      <c r="R22" s="17"/>
      <c r="S22" s="17">
        <v>6.8090508460710505E-2</v>
      </c>
      <c r="T22" s="17">
        <v>3.0218533047247201E-2</v>
      </c>
      <c r="U22" s="17">
        <v>6.4635122745227494E-2</v>
      </c>
      <c r="V22" s="17">
        <v>7.9859529182820604E-2</v>
      </c>
      <c r="W22" s="17">
        <v>5.4987404746240601E-2</v>
      </c>
      <c r="X22" s="17">
        <v>7.5741735417671693E-2</v>
      </c>
      <c r="Y22" s="17">
        <v>5.2533405287137097E-2</v>
      </c>
      <c r="Z22" s="17">
        <v>1.90315364315196E-2</v>
      </c>
      <c r="AA22" s="17">
        <v>2.2458528340437999E-2</v>
      </c>
      <c r="AB22" s="17">
        <v>3.4305734220599203E-2</v>
      </c>
      <c r="AC22" s="17"/>
      <c r="AD22" s="17">
        <v>6.8581326223821501E-2</v>
      </c>
      <c r="AE22" s="17">
        <v>5.10290350013681E-2</v>
      </c>
      <c r="AF22" s="17">
        <v>3.3888099992329702E-2</v>
      </c>
      <c r="AG22" s="17">
        <v>2.51068705309355E-2</v>
      </c>
      <c r="AH22" s="17"/>
      <c r="AI22" s="17">
        <v>6.8051316480461005E-2</v>
      </c>
      <c r="AJ22" s="17">
        <v>4.9201465211271098E-2</v>
      </c>
      <c r="AK22" s="17">
        <v>4.3150885498379102E-2</v>
      </c>
      <c r="AL22" s="17"/>
      <c r="AM22" s="17">
        <v>5.2108062226705297E-2</v>
      </c>
      <c r="AN22" s="17">
        <v>5.4368474116531597E-2</v>
      </c>
      <c r="AO22" s="17">
        <v>5.5567437034989099E-2</v>
      </c>
      <c r="AP22" s="17"/>
      <c r="AQ22" s="17">
        <v>3.5775419101615899E-2</v>
      </c>
      <c r="AR22" s="17">
        <v>4.0088084743563603E-2</v>
      </c>
      <c r="AS22" s="17">
        <v>6.0792771593317398E-2</v>
      </c>
      <c r="AT22" s="17">
        <v>8.1111950425149501E-2</v>
      </c>
      <c r="AU22" s="17">
        <v>4.6780352791589999E-2</v>
      </c>
    </row>
    <row r="23" spans="2:47" x14ac:dyDescent="0.3">
      <c r="B23" s="18" t="s">
        <v>94</v>
      </c>
      <c r="C23" s="17">
        <v>3.6144775133493103E-2</v>
      </c>
      <c r="D23" s="17">
        <v>2.8461893239926001E-2</v>
      </c>
      <c r="E23" s="17">
        <v>4.3675646613219002E-2</v>
      </c>
      <c r="F23" s="17"/>
      <c r="G23" s="17">
        <v>4.9832521124060801E-2</v>
      </c>
      <c r="H23" s="17">
        <v>2.75736123180432E-2</v>
      </c>
      <c r="I23" s="17">
        <v>1.68231619697875E-2</v>
      </c>
      <c r="J23" s="17">
        <v>1.60075809131708E-2</v>
      </c>
      <c r="K23" s="17">
        <v>4.3671709916101198E-2</v>
      </c>
      <c r="L23" s="17">
        <v>6.0908716564830399E-2</v>
      </c>
      <c r="M23" s="17"/>
      <c r="N23" s="17">
        <v>2.6327777917214499E-2</v>
      </c>
      <c r="O23" s="17">
        <v>1.7287913515959302E-2</v>
      </c>
      <c r="P23" s="17">
        <v>4.7421534330747098E-2</v>
      </c>
      <c r="Q23" s="17">
        <v>5.7157615618395698E-2</v>
      </c>
      <c r="R23" s="17"/>
      <c r="S23" s="17">
        <v>2.0706001045414701E-2</v>
      </c>
      <c r="T23" s="17">
        <v>4.68012925270457E-2</v>
      </c>
      <c r="U23" s="17">
        <v>2.6545721162288202E-2</v>
      </c>
      <c r="V23" s="17">
        <v>1.81440364928608E-2</v>
      </c>
      <c r="W23" s="17">
        <v>5.9003719133168098E-2</v>
      </c>
      <c r="X23" s="17">
        <v>5.4736899340805799E-2</v>
      </c>
      <c r="Y23" s="17">
        <v>2.8414633584466199E-2</v>
      </c>
      <c r="Z23" s="17">
        <v>8.0639307643317198E-2</v>
      </c>
      <c r="AA23" s="17">
        <v>1.5655292286910399E-2</v>
      </c>
      <c r="AB23" s="17">
        <v>5.5680858194203098E-2</v>
      </c>
      <c r="AC23" s="17"/>
      <c r="AD23" s="17">
        <v>3.4640675639127601E-2</v>
      </c>
      <c r="AE23" s="17">
        <v>1.2495767701788001E-2</v>
      </c>
      <c r="AF23" s="17">
        <v>6.7182954254471298E-3</v>
      </c>
      <c r="AG23" s="17">
        <v>9.9644050660540606E-2</v>
      </c>
      <c r="AH23" s="17"/>
      <c r="AI23" s="17">
        <v>4.0103486332860802E-2</v>
      </c>
      <c r="AJ23" s="17">
        <v>1.55116171670798E-2</v>
      </c>
      <c r="AK23" s="17">
        <v>1.2679380384012701E-2</v>
      </c>
      <c r="AL23" s="17"/>
      <c r="AM23" s="17">
        <v>2.6584420985222599E-2</v>
      </c>
      <c r="AN23" s="17">
        <v>3.7493976054907702E-2</v>
      </c>
      <c r="AO23" s="17">
        <v>1.6813712277082799E-2</v>
      </c>
      <c r="AP23" s="17"/>
      <c r="AQ23" s="17">
        <v>4.65829148556424E-2</v>
      </c>
      <c r="AR23" s="17">
        <v>5.2249536869818397E-2</v>
      </c>
      <c r="AS23" s="17">
        <v>1.8791375826491302E-2</v>
      </c>
      <c r="AT23" s="17">
        <v>0</v>
      </c>
      <c r="AU23" s="17">
        <v>5.0867848583992702E-2</v>
      </c>
    </row>
    <row r="24" spans="2:47" x14ac:dyDescent="0.3">
      <c r="B24" s="18" t="s">
        <v>77</v>
      </c>
      <c r="C24" s="19">
        <v>2.68553081586142E-2</v>
      </c>
      <c r="D24" s="19">
        <v>2.2302384299313398E-2</v>
      </c>
      <c r="E24" s="19">
        <v>3.1329162106287903E-2</v>
      </c>
      <c r="F24" s="19"/>
      <c r="G24" s="19">
        <v>3.5537587925254598E-2</v>
      </c>
      <c r="H24" s="19">
        <v>8.0418081134420605E-3</v>
      </c>
      <c r="I24" s="19">
        <v>7.0883606413787402E-3</v>
      </c>
      <c r="J24" s="19">
        <v>1.5739406244536101E-2</v>
      </c>
      <c r="K24" s="19">
        <v>3.1434332417791901E-2</v>
      </c>
      <c r="L24" s="19">
        <v>5.8199702847343E-2</v>
      </c>
      <c r="M24" s="19"/>
      <c r="N24" s="19">
        <v>1.7062973719745099E-2</v>
      </c>
      <c r="O24" s="19">
        <v>2.4640748198957299E-2</v>
      </c>
      <c r="P24" s="19">
        <v>4.2931210055231997E-2</v>
      </c>
      <c r="Q24" s="19">
        <v>2.6124484204784401E-2</v>
      </c>
      <c r="R24" s="19"/>
      <c r="S24" s="19">
        <v>8.5649333111375899E-3</v>
      </c>
      <c r="T24" s="19">
        <v>4.04433089787977E-2</v>
      </c>
      <c r="U24" s="19">
        <v>4.2823862569419398E-2</v>
      </c>
      <c r="V24" s="19">
        <v>8.7698672558933297E-3</v>
      </c>
      <c r="W24" s="19">
        <v>2.3553130274501798E-2</v>
      </c>
      <c r="X24" s="19">
        <v>0</v>
      </c>
      <c r="Y24" s="19">
        <v>2.8384879433774102E-2</v>
      </c>
      <c r="Z24" s="19">
        <v>2.6316182399530499E-2</v>
      </c>
      <c r="AA24" s="19">
        <v>6.5598982871744399E-2</v>
      </c>
      <c r="AB24" s="19">
        <v>1.5761435223742799E-2</v>
      </c>
      <c r="AC24" s="19"/>
      <c r="AD24" s="19">
        <v>4.0231235944036499E-2</v>
      </c>
      <c r="AE24" s="19">
        <v>2.0811081524837599E-2</v>
      </c>
      <c r="AF24" s="19">
        <v>4.0309488086049901E-2</v>
      </c>
      <c r="AG24" s="19">
        <v>1.5672164694773401E-2</v>
      </c>
      <c r="AH24" s="19"/>
      <c r="AI24" s="19">
        <v>3.1062372991987799E-2</v>
      </c>
      <c r="AJ24" s="19">
        <v>2.3157348007071001E-2</v>
      </c>
      <c r="AK24" s="19">
        <v>4.7231366163268E-2</v>
      </c>
      <c r="AL24" s="19"/>
      <c r="AM24" s="19">
        <v>1.1008343902339301E-2</v>
      </c>
      <c r="AN24" s="19">
        <v>2.9087960011503398E-2</v>
      </c>
      <c r="AO24" s="19">
        <v>3.3126895424654801E-2</v>
      </c>
      <c r="AP24" s="19"/>
      <c r="AQ24" s="19">
        <v>3.9742048312403598E-2</v>
      </c>
      <c r="AR24" s="19">
        <v>3.2589429891708002E-2</v>
      </c>
      <c r="AS24" s="19">
        <v>0</v>
      </c>
      <c r="AT24" s="19">
        <v>3.0802793132840098E-2</v>
      </c>
      <c r="AU24" s="19">
        <v>0</v>
      </c>
    </row>
    <row r="25" spans="2:47" x14ac:dyDescent="0.3">
      <c r="B25" s="16"/>
    </row>
    <row r="26" spans="2:47" x14ac:dyDescent="0.3">
      <c r="B26" t="s">
        <v>482</v>
      </c>
    </row>
    <row r="27" spans="2:47" x14ac:dyDescent="0.3">
      <c r="B27" t="s">
        <v>80</v>
      </c>
    </row>
    <row r="29" spans="2:47" x14ac:dyDescent="0.3">
      <c r="B29"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U26"/>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107</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28.8" x14ac:dyDescent="0.3">
      <c r="B9" s="18" t="s">
        <v>96</v>
      </c>
      <c r="C9" s="17">
        <v>0.51492823021394496</v>
      </c>
      <c r="D9" s="17">
        <v>0.49978861189491303</v>
      </c>
      <c r="E9" s="17">
        <v>0.52864127371943304</v>
      </c>
      <c r="F9" s="17"/>
      <c r="G9" s="17">
        <v>0.49791396756518302</v>
      </c>
      <c r="H9" s="17">
        <v>0.47239142692521902</v>
      </c>
      <c r="I9" s="17">
        <v>0.45453777346113</v>
      </c>
      <c r="J9" s="17">
        <v>0.49419489964040703</v>
      </c>
      <c r="K9" s="17">
        <v>0.52759091588658702</v>
      </c>
      <c r="L9" s="17">
        <v>0.61745984729617098</v>
      </c>
      <c r="M9" s="17"/>
      <c r="N9" s="17">
        <v>0.52684137471845105</v>
      </c>
      <c r="O9" s="17">
        <v>0.51757649095915403</v>
      </c>
      <c r="P9" s="17">
        <v>0.52553179045616605</v>
      </c>
      <c r="Q9" s="17">
        <v>0.48869605171534503</v>
      </c>
      <c r="R9" s="17"/>
      <c r="S9" s="17">
        <v>0.375969396725923</v>
      </c>
      <c r="T9" s="17">
        <v>0.57836012528684</v>
      </c>
      <c r="U9" s="17">
        <v>0.57479889395730099</v>
      </c>
      <c r="V9" s="17">
        <v>0.50242361398517699</v>
      </c>
      <c r="W9" s="17">
        <v>0.52670751498745905</v>
      </c>
      <c r="X9" s="17">
        <v>0.50008118107631205</v>
      </c>
      <c r="Y9" s="17">
        <v>0.50177140664309605</v>
      </c>
      <c r="Z9" s="17">
        <v>0.55220650261778603</v>
      </c>
      <c r="AA9" s="17">
        <v>0.57788557864558299</v>
      </c>
      <c r="AB9" s="17">
        <v>0.52953376153228704</v>
      </c>
      <c r="AC9" s="17"/>
      <c r="AD9" s="17">
        <v>0.49538635403456899</v>
      </c>
      <c r="AE9" s="17">
        <v>0.56975297233330202</v>
      </c>
      <c r="AF9" s="17">
        <v>0.43577980312914599</v>
      </c>
      <c r="AG9" s="17">
        <v>0.49622939399261301</v>
      </c>
      <c r="AH9" s="17"/>
      <c r="AI9" s="17">
        <v>0.476013329455788</v>
      </c>
      <c r="AJ9" s="17">
        <v>0.56175528929435803</v>
      </c>
      <c r="AK9" s="17">
        <v>0.47993194226534802</v>
      </c>
      <c r="AL9" s="17"/>
      <c r="AM9" s="17">
        <v>0.62917331151918299</v>
      </c>
      <c r="AN9" s="17">
        <v>0.50395401258351002</v>
      </c>
      <c r="AO9" s="17">
        <v>0.46734685755903799</v>
      </c>
      <c r="AP9" s="17"/>
      <c r="AQ9" s="17">
        <v>0.52141262649754105</v>
      </c>
      <c r="AR9" s="17">
        <v>0.56646680380006398</v>
      </c>
      <c r="AS9" s="17">
        <v>0.48827200741708299</v>
      </c>
      <c r="AT9" s="17">
        <v>0.48462600733663103</v>
      </c>
      <c r="AU9" s="17">
        <v>0.46628210164901202</v>
      </c>
    </row>
    <row r="10" spans="2:47" ht="28.8" x14ac:dyDescent="0.3">
      <c r="B10" s="18" t="s">
        <v>97</v>
      </c>
      <c r="C10" s="17">
        <v>0.44110362176254803</v>
      </c>
      <c r="D10" s="17">
        <v>0.39573465278314701</v>
      </c>
      <c r="E10" s="17">
        <v>0.48603616827458801</v>
      </c>
      <c r="F10" s="17"/>
      <c r="G10" s="17">
        <v>0.26047790336161097</v>
      </c>
      <c r="H10" s="17">
        <v>0.31814391176949702</v>
      </c>
      <c r="I10" s="17">
        <v>0.473088922208586</v>
      </c>
      <c r="J10" s="17">
        <v>0.46580025825088001</v>
      </c>
      <c r="K10" s="17">
        <v>0.54001947213023105</v>
      </c>
      <c r="L10" s="17">
        <v>0.54667451136425005</v>
      </c>
      <c r="M10" s="17"/>
      <c r="N10" s="17">
        <v>0.37062416751827898</v>
      </c>
      <c r="O10" s="17">
        <v>0.44725497875200798</v>
      </c>
      <c r="P10" s="17">
        <v>0.45940839023159102</v>
      </c>
      <c r="Q10" s="17">
        <v>0.49206844767843999</v>
      </c>
      <c r="R10" s="17"/>
      <c r="S10" s="17">
        <v>0.379849804728148</v>
      </c>
      <c r="T10" s="17">
        <v>0.38244703080747899</v>
      </c>
      <c r="U10" s="17">
        <v>0.396037068671523</v>
      </c>
      <c r="V10" s="17">
        <v>0.47617246902234001</v>
      </c>
      <c r="W10" s="17">
        <v>0.48710225314944899</v>
      </c>
      <c r="X10" s="17">
        <v>0.42621980415542898</v>
      </c>
      <c r="Y10" s="17">
        <v>0.53784775426185305</v>
      </c>
      <c r="Z10" s="17">
        <v>0.39574857473620101</v>
      </c>
      <c r="AA10" s="17">
        <v>0.460026659654165</v>
      </c>
      <c r="AB10" s="17">
        <v>0.57655250570834904</v>
      </c>
      <c r="AC10" s="17"/>
      <c r="AD10" s="17">
        <v>0.47533630982403802</v>
      </c>
      <c r="AE10" s="17">
        <v>0.427744568753744</v>
      </c>
      <c r="AF10" s="17">
        <v>0.480587866483075</v>
      </c>
      <c r="AG10" s="17">
        <v>0.46269803440671298</v>
      </c>
      <c r="AH10" s="17"/>
      <c r="AI10" s="17">
        <v>0.44226114931381699</v>
      </c>
      <c r="AJ10" s="17">
        <v>0.40262472403490002</v>
      </c>
      <c r="AK10" s="17">
        <v>0.499266141648049</v>
      </c>
      <c r="AL10" s="17"/>
      <c r="AM10" s="17">
        <v>0.37231990623573802</v>
      </c>
      <c r="AN10" s="17">
        <v>0.51725412096581402</v>
      </c>
      <c r="AO10" s="17">
        <v>0.38913927808194099</v>
      </c>
      <c r="AP10" s="17"/>
      <c r="AQ10" s="17">
        <v>0.56435490820120104</v>
      </c>
      <c r="AR10" s="17">
        <v>0.40948172484044698</v>
      </c>
      <c r="AS10" s="17">
        <v>0.36195323841299898</v>
      </c>
      <c r="AT10" s="17">
        <v>0.337946406927081</v>
      </c>
      <c r="AU10" s="17">
        <v>0.23436622467985399</v>
      </c>
    </row>
    <row r="11" spans="2:47" ht="43.2" x14ac:dyDescent="0.3">
      <c r="B11" s="18" t="s">
        <v>98</v>
      </c>
      <c r="C11" s="17">
        <v>0.32648700579261097</v>
      </c>
      <c r="D11" s="17">
        <v>0.31910743478551801</v>
      </c>
      <c r="E11" s="17">
        <v>0.334311676138831</v>
      </c>
      <c r="F11" s="17"/>
      <c r="G11" s="17">
        <v>0.161392838654668</v>
      </c>
      <c r="H11" s="17">
        <v>0.122272851288072</v>
      </c>
      <c r="I11" s="17">
        <v>0.20319301082727501</v>
      </c>
      <c r="J11" s="17">
        <v>0.35755714864815802</v>
      </c>
      <c r="K11" s="17">
        <v>0.453439656756424</v>
      </c>
      <c r="L11" s="17">
        <v>0.58874257450092005</v>
      </c>
      <c r="M11" s="17"/>
      <c r="N11" s="17">
        <v>0.21382764214969499</v>
      </c>
      <c r="O11" s="17">
        <v>0.28268381364579498</v>
      </c>
      <c r="P11" s="17">
        <v>0.42396561114320103</v>
      </c>
      <c r="Q11" s="17">
        <v>0.41048465581240601</v>
      </c>
      <c r="R11" s="17"/>
      <c r="S11" s="17">
        <v>0.167275408341512</v>
      </c>
      <c r="T11" s="17">
        <v>0.39656151148642799</v>
      </c>
      <c r="U11" s="17">
        <v>0.35287275802047202</v>
      </c>
      <c r="V11" s="17">
        <v>0.42966513519271499</v>
      </c>
      <c r="W11" s="17">
        <v>0.32686900607749098</v>
      </c>
      <c r="X11" s="17">
        <v>0.27041109157390603</v>
      </c>
      <c r="Y11" s="17">
        <v>0.41452136440544701</v>
      </c>
      <c r="Z11" s="17">
        <v>0.33151886330556402</v>
      </c>
      <c r="AA11" s="17">
        <v>0.25423394211703298</v>
      </c>
      <c r="AB11" s="17">
        <v>0.47843401510903599</v>
      </c>
      <c r="AC11" s="17"/>
      <c r="AD11" s="17">
        <v>0.48416246724296602</v>
      </c>
      <c r="AE11" s="17">
        <v>0.182209119343586</v>
      </c>
      <c r="AF11" s="17">
        <v>0.67891038924455904</v>
      </c>
      <c r="AG11" s="17">
        <v>0.29148821273069803</v>
      </c>
      <c r="AH11" s="17"/>
      <c r="AI11" s="17">
        <v>0.41244353822351099</v>
      </c>
      <c r="AJ11" s="17">
        <v>0.12860878283910401</v>
      </c>
      <c r="AK11" s="17">
        <v>0.70051622492085897</v>
      </c>
      <c r="AL11" s="17"/>
      <c r="AM11" s="17">
        <v>9.0494868354789496E-2</v>
      </c>
      <c r="AN11" s="17">
        <v>0.37239729331800497</v>
      </c>
      <c r="AO11" s="17">
        <v>0.43717561423082202</v>
      </c>
      <c r="AP11" s="17"/>
      <c r="AQ11" s="17">
        <v>0.47858052342275698</v>
      </c>
      <c r="AR11" s="17">
        <v>0.360932502572615</v>
      </c>
      <c r="AS11" s="17">
        <v>0.19865581054655401</v>
      </c>
      <c r="AT11" s="17">
        <v>0.116428542177708</v>
      </c>
      <c r="AU11" s="17">
        <v>9.8150911529521698E-2</v>
      </c>
    </row>
    <row r="12" spans="2:47" x14ac:dyDescent="0.3">
      <c r="B12" s="18" t="s">
        <v>99</v>
      </c>
      <c r="C12" s="17">
        <v>0.301700708384534</v>
      </c>
      <c r="D12" s="17">
        <v>0.35890052390396199</v>
      </c>
      <c r="E12" s="17">
        <v>0.246789039645708</v>
      </c>
      <c r="F12" s="17"/>
      <c r="G12" s="17">
        <v>0.23941891664801601</v>
      </c>
      <c r="H12" s="17">
        <v>0.34634746301781599</v>
      </c>
      <c r="I12" s="17">
        <v>0.32021381817508099</v>
      </c>
      <c r="J12" s="17">
        <v>0.296569257645864</v>
      </c>
      <c r="K12" s="17">
        <v>0.29505388023351098</v>
      </c>
      <c r="L12" s="17">
        <v>0.30034826218330501</v>
      </c>
      <c r="M12" s="17"/>
      <c r="N12" s="17">
        <v>0.39483313386095997</v>
      </c>
      <c r="O12" s="17">
        <v>0.29849371143447301</v>
      </c>
      <c r="P12" s="17">
        <v>0.24065968908760399</v>
      </c>
      <c r="Q12" s="17">
        <v>0.25652301557269602</v>
      </c>
      <c r="R12" s="17"/>
      <c r="S12" s="17">
        <v>0.30912038020062899</v>
      </c>
      <c r="T12" s="17">
        <v>0.355628261238703</v>
      </c>
      <c r="U12" s="17">
        <v>0.33347291888139102</v>
      </c>
      <c r="V12" s="17">
        <v>0.32869486861386299</v>
      </c>
      <c r="W12" s="17">
        <v>0.204880317594615</v>
      </c>
      <c r="X12" s="17">
        <v>0.36487902715817899</v>
      </c>
      <c r="Y12" s="17">
        <v>0.23807916189690001</v>
      </c>
      <c r="Z12" s="17">
        <v>0.17387424861956299</v>
      </c>
      <c r="AA12" s="17">
        <v>0.28564432882264001</v>
      </c>
      <c r="AB12" s="17">
        <v>0.303212532595315</v>
      </c>
      <c r="AC12" s="17"/>
      <c r="AD12" s="17">
        <v>0.34346759614397199</v>
      </c>
      <c r="AE12" s="17">
        <v>0.33453021127747101</v>
      </c>
      <c r="AF12" s="17">
        <v>0.154782435713297</v>
      </c>
      <c r="AG12" s="17">
        <v>0.236926533968074</v>
      </c>
      <c r="AH12" s="17"/>
      <c r="AI12" s="17">
        <v>0.37753301812606299</v>
      </c>
      <c r="AJ12" s="17">
        <v>0.33233552555714202</v>
      </c>
      <c r="AK12" s="17">
        <v>0.18629911137034399</v>
      </c>
      <c r="AL12" s="17"/>
      <c r="AM12" s="17">
        <v>0.32805674528941497</v>
      </c>
      <c r="AN12" s="17">
        <v>0.28361711181642302</v>
      </c>
      <c r="AO12" s="17">
        <v>0.32758758559323398</v>
      </c>
      <c r="AP12" s="17"/>
      <c r="AQ12" s="17">
        <v>0.20071808250456799</v>
      </c>
      <c r="AR12" s="17">
        <v>0.26728393608947199</v>
      </c>
      <c r="AS12" s="17">
        <v>0.37563165377806002</v>
      </c>
      <c r="AT12" s="17">
        <v>0.45965916377480998</v>
      </c>
      <c r="AU12" s="17">
        <v>0.33135919211717502</v>
      </c>
    </row>
    <row r="13" spans="2:47" x14ac:dyDescent="0.3">
      <c r="B13" s="18" t="s">
        <v>100</v>
      </c>
      <c r="C13" s="17">
        <v>0.25710301409835701</v>
      </c>
      <c r="D13" s="17">
        <v>0.23386099172647601</v>
      </c>
      <c r="E13" s="17">
        <v>0.27815858489679901</v>
      </c>
      <c r="F13" s="17"/>
      <c r="G13" s="17">
        <v>0.38577219009671498</v>
      </c>
      <c r="H13" s="17">
        <v>0.418638840300666</v>
      </c>
      <c r="I13" s="17">
        <v>0.287688646793479</v>
      </c>
      <c r="J13" s="17">
        <v>0.243065726736961</v>
      </c>
      <c r="K13" s="17">
        <v>0.18929566678953499</v>
      </c>
      <c r="L13" s="17">
        <v>7.4532586835666395E-2</v>
      </c>
      <c r="M13" s="17"/>
      <c r="N13" s="17">
        <v>0.27930714675963803</v>
      </c>
      <c r="O13" s="17">
        <v>0.29006088081287401</v>
      </c>
      <c r="P13" s="17">
        <v>0.22460072579190299</v>
      </c>
      <c r="Q13" s="17">
        <v>0.22803824296867101</v>
      </c>
      <c r="R13" s="17"/>
      <c r="S13" s="17">
        <v>0.41085120346557802</v>
      </c>
      <c r="T13" s="17">
        <v>0.25384078083647299</v>
      </c>
      <c r="U13" s="17">
        <v>0.25034240375532202</v>
      </c>
      <c r="V13" s="17">
        <v>0.18971931991017499</v>
      </c>
      <c r="W13" s="17">
        <v>0.234905470562249</v>
      </c>
      <c r="X13" s="17">
        <v>0.21828735801960999</v>
      </c>
      <c r="Y13" s="17">
        <v>0.15280537248404699</v>
      </c>
      <c r="Z13" s="17">
        <v>0.284947669582718</v>
      </c>
      <c r="AA13" s="17">
        <v>0.26908225418160803</v>
      </c>
      <c r="AB13" s="17">
        <v>0.18563081391691</v>
      </c>
      <c r="AC13" s="17"/>
      <c r="AD13" s="17">
        <v>0.16917439949013099</v>
      </c>
      <c r="AE13" s="17">
        <v>0.33366869351733802</v>
      </c>
      <c r="AF13" s="17">
        <v>0.18545858366225201</v>
      </c>
      <c r="AG13" s="17">
        <v>0.236631281775849</v>
      </c>
      <c r="AH13" s="17"/>
      <c r="AI13" s="17">
        <v>0.21558343149839701</v>
      </c>
      <c r="AJ13" s="17">
        <v>0.36552849389716002</v>
      </c>
      <c r="AK13" s="17">
        <v>0.15280844847178299</v>
      </c>
      <c r="AL13" s="17"/>
      <c r="AM13" s="17">
        <v>0.35563261053846801</v>
      </c>
      <c r="AN13" s="17">
        <v>0.22922104061874901</v>
      </c>
      <c r="AO13" s="17">
        <v>0.227928583591059</v>
      </c>
      <c r="AP13" s="17"/>
      <c r="AQ13" s="17">
        <v>0.19266817812641299</v>
      </c>
      <c r="AR13" s="17">
        <v>0.227595533488092</v>
      </c>
      <c r="AS13" s="17">
        <v>0.34139485913172202</v>
      </c>
      <c r="AT13" s="17">
        <v>0.317616257653621</v>
      </c>
      <c r="AU13" s="17">
        <v>0.24365835786180001</v>
      </c>
    </row>
    <row r="14" spans="2:47" ht="28.8" x14ac:dyDescent="0.3">
      <c r="B14" s="18" t="s">
        <v>101</v>
      </c>
      <c r="C14" s="17">
        <v>0.211479562220455</v>
      </c>
      <c r="D14" s="17">
        <v>0.23268493337236501</v>
      </c>
      <c r="E14" s="17">
        <v>0.191324311551091</v>
      </c>
      <c r="F14" s="17"/>
      <c r="G14" s="17">
        <v>0.20728316726248999</v>
      </c>
      <c r="H14" s="17">
        <v>0.28855580193723002</v>
      </c>
      <c r="I14" s="17">
        <v>0.25696739007368602</v>
      </c>
      <c r="J14" s="17">
        <v>0.176320801861309</v>
      </c>
      <c r="K14" s="17">
        <v>0.18384401491746599</v>
      </c>
      <c r="L14" s="17">
        <v>0.16243084436669999</v>
      </c>
      <c r="M14" s="17"/>
      <c r="N14" s="17">
        <v>0.214677234990761</v>
      </c>
      <c r="O14" s="17">
        <v>0.229904261018675</v>
      </c>
      <c r="P14" s="17">
        <v>0.191073199501478</v>
      </c>
      <c r="Q14" s="17">
        <v>0.20649937885143199</v>
      </c>
      <c r="R14" s="17"/>
      <c r="S14" s="17">
        <v>0.24584679985442501</v>
      </c>
      <c r="T14" s="17">
        <v>0.23207335602648299</v>
      </c>
      <c r="U14" s="17">
        <v>0.181813084564247</v>
      </c>
      <c r="V14" s="17">
        <v>0.23967214882935201</v>
      </c>
      <c r="W14" s="17">
        <v>0.202218202517642</v>
      </c>
      <c r="X14" s="17">
        <v>0.22966753762325401</v>
      </c>
      <c r="Y14" s="17">
        <v>0.18624148875291699</v>
      </c>
      <c r="Z14" s="17">
        <v>0.22459033149600399</v>
      </c>
      <c r="AA14" s="17">
        <v>0.18978863781993299</v>
      </c>
      <c r="AB14" s="17">
        <v>0.115647169427759</v>
      </c>
      <c r="AC14" s="17"/>
      <c r="AD14" s="17">
        <v>0.26875765590286899</v>
      </c>
      <c r="AE14" s="17">
        <v>0.19578675689948799</v>
      </c>
      <c r="AF14" s="17">
        <v>0.241876006784908</v>
      </c>
      <c r="AG14" s="17">
        <v>0.17152543158789799</v>
      </c>
      <c r="AH14" s="17"/>
      <c r="AI14" s="17">
        <v>0.26384296507124699</v>
      </c>
      <c r="AJ14" s="17">
        <v>0.17339078769889699</v>
      </c>
      <c r="AK14" s="17">
        <v>0.24105568178093101</v>
      </c>
      <c r="AL14" s="17"/>
      <c r="AM14" s="17">
        <v>9.5197780616962699E-2</v>
      </c>
      <c r="AN14" s="17">
        <v>0.235715509736728</v>
      </c>
      <c r="AO14" s="17">
        <v>0.26088781260183402</v>
      </c>
      <c r="AP14" s="17"/>
      <c r="AQ14" s="17">
        <v>0.20293522196157701</v>
      </c>
      <c r="AR14" s="17">
        <v>0.15262760893173599</v>
      </c>
      <c r="AS14" s="17">
        <v>0.26263301561407998</v>
      </c>
      <c r="AT14" s="17">
        <v>0.22424649778317299</v>
      </c>
      <c r="AU14" s="17">
        <v>0.23854949611710299</v>
      </c>
    </row>
    <row r="15" spans="2:47" x14ac:dyDescent="0.3">
      <c r="B15" s="18" t="s">
        <v>102</v>
      </c>
      <c r="C15" s="17">
        <v>0.21131132030668201</v>
      </c>
      <c r="D15" s="17">
        <v>0.22246992681431299</v>
      </c>
      <c r="E15" s="17">
        <v>0.20090795410387499</v>
      </c>
      <c r="F15" s="17"/>
      <c r="G15" s="17">
        <v>0.233471749085291</v>
      </c>
      <c r="H15" s="17">
        <v>0.25594816267528397</v>
      </c>
      <c r="I15" s="17">
        <v>0.16662139479195001</v>
      </c>
      <c r="J15" s="17">
        <v>0.209719373335881</v>
      </c>
      <c r="K15" s="17">
        <v>0.15848844631950401</v>
      </c>
      <c r="L15" s="17">
        <v>0.23364842400184299</v>
      </c>
      <c r="M15" s="17"/>
      <c r="N15" s="17">
        <v>0.240534718191731</v>
      </c>
      <c r="O15" s="17">
        <v>0.178632325426861</v>
      </c>
      <c r="P15" s="17">
        <v>0.191090562937934</v>
      </c>
      <c r="Q15" s="17">
        <v>0.22798895989487999</v>
      </c>
      <c r="R15" s="17"/>
      <c r="S15" s="17">
        <v>0.29319272038807898</v>
      </c>
      <c r="T15" s="17">
        <v>0.195790088001808</v>
      </c>
      <c r="U15" s="17">
        <v>0.20900566004979099</v>
      </c>
      <c r="V15" s="17">
        <v>0.18578549666785399</v>
      </c>
      <c r="W15" s="17">
        <v>0.140608173875609</v>
      </c>
      <c r="X15" s="17">
        <v>0.27728053755029602</v>
      </c>
      <c r="Y15" s="17">
        <v>0.23678675003224101</v>
      </c>
      <c r="Z15" s="17">
        <v>0.166145648750125</v>
      </c>
      <c r="AA15" s="17">
        <v>0.164908902746664</v>
      </c>
      <c r="AB15" s="17">
        <v>0.14983490753628401</v>
      </c>
      <c r="AC15" s="17"/>
      <c r="AD15" s="17">
        <v>0.27267665315419398</v>
      </c>
      <c r="AE15" s="17">
        <v>0.193725729913866</v>
      </c>
      <c r="AF15" s="17">
        <v>0.27481014935763498</v>
      </c>
      <c r="AG15" s="17">
        <v>0.20667046182690399</v>
      </c>
      <c r="AH15" s="17"/>
      <c r="AI15" s="17">
        <v>0.24222820645930701</v>
      </c>
      <c r="AJ15" s="17">
        <v>0.204974317304459</v>
      </c>
      <c r="AK15" s="17">
        <v>0.27172909264299899</v>
      </c>
      <c r="AL15" s="17"/>
      <c r="AM15" s="17">
        <v>0.17349644594258801</v>
      </c>
      <c r="AN15" s="17">
        <v>0.206486411516035</v>
      </c>
      <c r="AO15" s="17">
        <v>0.240326536937708</v>
      </c>
      <c r="AP15" s="17"/>
      <c r="AQ15" s="17">
        <v>0.21546546511248699</v>
      </c>
      <c r="AR15" s="17">
        <v>0.212869907525852</v>
      </c>
      <c r="AS15" s="17">
        <v>0.20671237096018999</v>
      </c>
      <c r="AT15" s="17">
        <v>0.22974212699612501</v>
      </c>
      <c r="AU15" s="17">
        <v>0.278384962210595</v>
      </c>
    </row>
    <row r="16" spans="2:47" ht="28.8" x14ac:dyDescent="0.3">
      <c r="B16" s="18" t="s">
        <v>103</v>
      </c>
      <c r="C16" s="17">
        <v>0.205546563832055</v>
      </c>
      <c r="D16" s="17">
        <v>0.165361403767016</v>
      </c>
      <c r="E16" s="17">
        <v>0.244970048449177</v>
      </c>
      <c r="F16" s="17"/>
      <c r="G16" s="17">
        <v>0.32369324371296399</v>
      </c>
      <c r="H16" s="17">
        <v>0.23682454899444</v>
      </c>
      <c r="I16" s="17">
        <v>0.31166488864700298</v>
      </c>
      <c r="J16" s="17">
        <v>0.22894178585202701</v>
      </c>
      <c r="K16" s="17">
        <v>0.159469127689426</v>
      </c>
      <c r="L16" s="17">
        <v>2.8946024146327801E-2</v>
      </c>
      <c r="M16" s="17"/>
      <c r="N16" s="17">
        <v>0.217307442254319</v>
      </c>
      <c r="O16" s="17">
        <v>0.18278948341468099</v>
      </c>
      <c r="P16" s="17">
        <v>0.211421649171468</v>
      </c>
      <c r="Q16" s="17">
        <v>0.20703225779787399</v>
      </c>
      <c r="R16" s="17"/>
      <c r="S16" s="17">
        <v>0.21270039685292899</v>
      </c>
      <c r="T16" s="17">
        <v>0.144317914398781</v>
      </c>
      <c r="U16" s="17">
        <v>0.220967838391088</v>
      </c>
      <c r="V16" s="17">
        <v>0.13200264070471099</v>
      </c>
      <c r="W16" s="17">
        <v>0.24389683215555499</v>
      </c>
      <c r="X16" s="17">
        <v>0.29134198816250301</v>
      </c>
      <c r="Y16" s="17">
        <v>0.12749446063539899</v>
      </c>
      <c r="Z16" s="17">
        <v>0.205434174104554</v>
      </c>
      <c r="AA16" s="17">
        <v>0.26428478219095602</v>
      </c>
      <c r="AB16" s="17">
        <v>0.238949126091832</v>
      </c>
      <c r="AC16" s="17"/>
      <c r="AD16" s="17">
        <v>7.7333252309828904E-2</v>
      </c>
      <c r="AE16" s="17">
        <v>0.24288425517225901</v>
      </c>
      <c r="AF16" s="17">
        <v>0.14451006165717001</v>
      </c>
      <c r="AG16" s="17">
        <v>0.29745082524891903</v>
      </c>
      <c r="AH16" s="17"/>
      <c r="AI16" s="17">
        <v>9.7664294617028594E-2</v>
      </c>
      <c r="AJ16" s="17">
        <v>0.24567116594980301</v>
      </c>
      <c r="AK16" s="17">
        <v>0.150308916811775</v>
      </c>
      <c r="AL16" s="17"/>
      <c r="AM16" s="17">
        <v>0.32454210231909802</v>
      </c>
      <c r="AN16" s="17">
        <v>0.20147464481651001</v>
      </c>
      <c r="AO16" s="17">
        <v>0.13591577538920599</v>
      </c>
      <c r="AP16" s="17"/>
      <c r="AQ16" s="17">
        <v>0.15128624753213399</v>
      </c>
      <c r="AR16" s="17">
        <v>0.21247850595748199</v>
      </c>
      <c r="AS16" s="17">
        <v>0.24105803629325701</v>
      </c>
      <c r="AT16" s="17">
        <v>0.256832234426428</v>
      </c>
      <c r="AU16" s="17">
        <v>0.371698571306875</v>
      </c>
    </row>
    <row r="17" spans="2:47" ht="28.8" x14ac:dyDescent="0.3">
      <c r="B17" s="18" t="s">
        <v>104</v>
      </c>
      <c r="C17" s="17">
        <v>0.154871581322403</v>
      </c>
      <c r="D17" s="17">
        <v>0.16739342111257399</v>
      </c>
      <c r="E17" s="17">
        <v>0.14100465781247501</v>
      </c>
      <c r="F17" s="17"/>
      <c r="G17" s="17">
        <v>0.18837242227054601</v>
      </c>
      <c r="H17" s="17">
        <v>0.150804797908451</v>
      </c>
      <c r="I17" s="17">
        <v>0.175409641657849</v>
      </c>
      <c r="J17" s="17">
        <v>0.15685344981990801</v>
      </c>
      <c r="K17" s="17">
        <v>0.159330817389811</v>
      </c>
      <c r="L17" s="17">
        <v>0.114926778612611</v>
      </c>
      <c r="M17" s="17"/>
      <c r="N17" s="17">
        <v>0.18859906326510301</v>
      </c>
      <c r="O17" s="17">
        <v>0.182338972087426</v>
      </c>
      <c r="P17" s="17">
        <v>0.119370361608665</v>
      </c>
      <c r="Q17" s="17">
        <v>0.124218319403199</v>
      </c>
      <c r="R17" s="17"/>
      <c r="S17" s="17">
        <v>0.23083967588344201</v>
      </c>
      <c r="T17" s="17">
        <v>0.1245778570864</v>
      </c>
      <c r="U17" s="17">
        <v>0.15381287818686901</v>
      </c>
      <c r="V17" s="17">
        <v>0.162909522744345</v>
      </c>
      <c r="W17" s="17">
        <v>0.18405133055287701</v>
      </c>
      <c r="X17" s="17">
        <v>7.0291746414815295E-2</v>
      </c>
      <c r="Y17" s="17">
        <v>0.166029524701263</v>
      </c>
      <c r="Z17" s="17">
        <v>0.11206583845032</v>
      </c>
      <c r="AA17" s="17">
        <v>0.15594792526633799</v>
      </c>
      <c r="AB17" s="17">
        <v>0.13371154496578899</v>
      </c>
      <c r="AC17" s="17"/>
      <c r="AD17" s="17">
        <v>6.94337075680138E-2</v>
      </c>
      <c r="AE17" s="17">
        <v>0.20294402536678499</v>
      </c>
      <c r="AF17" s="17">
        <v>8.7875168524901098E-2</v>
      </c>
      <c r="AG17" s="17">
        <v>0.108260691233333</v>
      </c>
      <c r="AH17" s="17"/>
      <c r="AI17" s="17">
        <v>6.5863912572373104E-2</v>
      </c>
      <c r="AJ17" s="17">
        <v>0.244361534324259</v>
      </c>
      <c r="AK17" s="17">
        <v>6.3298497291800301E-2</v>
      </c>
      <c r="AL17" s="17"/>
      <c r="AM17" s="17">
        <v>0.32072370679076401</v>
      </c>
      <c r="AN17" s="17">
        <v>0.111271875945908</v>
      </c>
      <c r="AO17" s="17">
        <v>0.112820543407586</v>
      </c>
      <c r="AP17" s="17"/>
      <c r="AQ17" s="17">
        <v>0.11708727776781901</v>
      </c>
      <c r="AR17" s="17">
        <v>0.15507431841354199</v>
      </c>
      <c r="AS17" s="17">
        <v>0.14350660817793601</v>
      </c>
      <c r="AT17" s="17">
        <v>0.25153641519231001</v>
      </c>
      <c r="AU17" s="17">
        <v>0.31177453750030598</v>
      </c>
    </row>
    <row r="18" spans="2:47" ht="28.8" x14ac:dyDescent="0.3">
      <c r="B18" s="18" t="s">
        <v>105</v>
      </c>
      <c r="C18" s="17">
        <v>8.4881438325493705E-2</v>
      </c>
      <c r="D18" s="17">
        <v>8.7246139215490695E-2</v>
      </c>
      <c r="E18" s="17">
        <v>8.2758028176303997E-2</v>
      </c>
      <c r="F18" s="17"/>
      <c r="G18" s="17">
        <v>0.122283501479407</v>
      </c>
      <c r="H18" s="17">
        <v>0.12795180895556399</v>
      </c>
      <c r="I18" s="17">
        <v>0.10493128954516</v>
      </c>
      <c r="J18" s="17">
        <v>6.4743180472473905E-2</v>
      </c>
      <c r="K18" s="17">
        <v>3.2058234181492097E-2</v>
      </c>
      <c r="L18" s="17">
        <v>6.1189816400401699E-2</v>
      </c>
      <c r="M18" s="17"/>
      <c r="N18" s="17">
        <v>0.119585241234272</v>
      </c>
      <c r="O18" s="17">
        <v>8.9029157405593196E-2</v>
      </c>
      <c r="P18" s="17">
        <v>8.3784168935117698E-2</v>
      </c>
      <c r="Q18" s="17">
        <v>4.5750929170750597E-2</v>
      </c>
      <c r="R18" s="17"/>
      <c r="S18" s="17">
        <v>9.9518231620868203E-2</v>
      </c>
      <c r="T18" s="17">
        <v>9.9922113092191706E-2</v>
      </c>
      <c r="U18" s="17">
        <v>9.1709668003359404E-2</v>
      </c>
      <c r="V18" s="17">
        <v>6.7718188765026596E-2</v>
      </c>
      <c r="W18" s="17">
        <v>9.4300638462970196E-2</v>
      </c>
      <c r="X18" s="17">
        <v>5.3579460895598098E-2</v>
      </c>
      <c r="Y18" s="17">
        <v>5.93065373081385E-2</v>
      </c>
      <c r="Z18" s="17">
        <v>6.4819104092764895E-2</v>
      </c>
      <c r="AA18" s="17">
        <v>0.108977529898328</v>
      </c>
      <c r="AB18" s="17">
        <v>7.2075213044868705E-2</v>
      </c>
      <c r="AC18" s="17"/>
      <c r="AD18" s="17">
        <v>4.1802019373794297E-2</v>
      </c>
      <c r="AE18" s="17">
        <v>0.1169413384002</v>
      </c>
      <c r="AF18" s="17">
        <v>4.21901403077257E-2</v>
      </c>
      <c r="AG18" s="17">
        <v>5.7102555168148703E-2</v>
      </c>
      <c r="AH18" s="17"/>
      <c r="AI18" s="17">
        <v>6.9487037429626294E-2</v>
      </c>
      <c r="AJ18" s="17">
        <v>0.11968142570212099</v>
      </c>
      <c r="AK18" s="17">
        <v>3.9088205538862601E-2</v>
      </c>
      <c r="AL18" s="17"/>
      <c r="AM18" s="17">
        <v>0.10420446751342401</v>
      </c>
      <c r="AN18" s="17">
        <v>7.9265208330044801E-2</v>
      </c>
      <c r="AO18" s="17">
        <v>9.5587288976470702E-2</v>
      </c>
      <c r="AP18" s="17"/>
      <c r="AQ18" s="17">
        <v>3.6928769239353898E-2</v>
      </c>
      <c r="AR18" s="17">
        <v>0.10834623706917</v>
      </c>
      <c r="AS18" s="17">
        <v>7.59621274720369E-2</v>
      </c>
      <c r="AT18" s="17">
        <v>0.15879481990341399</v>
      </c>
      <c r="AU18" s="17">
        <v>0.245337707274914</v>
      </c>
    </row>
    <row r="19" spans="2:47" ht="28.8" x14ac:dyDescent="0.3">
      <c r="B19" s="18" t="s">
        <v>106</v>
      </c>
      <c r="C19" s="17">
        <v>8.43240059981792E-2</v>
      </c>
      <c r="D19" s="17">
        <v>0.12048585671669</v>
      </c>
      <c r="E19" s="17">
        <v>4.9393142115219099E-2</v>
      </c>
      <c r="F19" s="17"/>
      <c r="G19" s="17">
        <v>6.1173375143021701E-2</v>
      </c>
      <c r="H19" s="17">
        <v>8.0862652207232502E-2</v>
      </c>
      <c r="I19" s="17">
        <v>6.3125340405584596E-2</v>
      </c>
      <c r="J19" s="17">
        <v>4.9384825807011402E-2</v>
      </c>
      <c r="K19" s="17">
        <v>7.5133914152409095E-2</v>
      </c>
      <c r="L19" s="17">
        <v>0.153936695708009</v>
      </c>
      <c r="M19" s="17"/>
      <c r="N19" s="17">
        <v>0.104477684949471</v>
      </c>
      <c r="O19" s="17">
        <v>8.2175728298401501E-2</v>
      </c>
      <c r="P19" s="17">
        <v>7.4959766663048003E-2</v>
      </c>
      <c r="Q19" s="17">
        <v>7.4719252273431597E-2</v>
      </c>
      <c r="R19" s="17"/>
      <c r="S19" s="17">
        <v>6.8387329962896495E-2</v>
      </c>
      <c r="T19" s="17">
        <v>7.3166371990139104E-2</v>
      </c>
      <c r="U19" s="17">
        <v>9.8113256947865504E-2</v>
      </c>
      <c r="V19" s="17">
        <v>0.1157947291347</v>
      </c>
      <c r="W19" s="17">
        <v>7.8484035704973906E-2</v>
      </c>
      <c r="X19" s="17">
        <v>6.0151089800296598E-2</v>
      </c>
      <c r="Y19" s="17">
        <v>9.7383135380217298E-2</v>
      </c>
      <c r="Z19" s="17">
        <v>7.8079602604572501E-2</v>
      </c>
      <c r="AA19" s="17">
        <v>0.10085990379431101</v>
      </c>
      <c r="AB19" s="17">
        <v>7.8653489757757294E-2</v>
      </c>
      <c r="AC19" s="17"/>
      <c r="AD19" s="17">
        <v>0.15607962842609099</v>
      </c>
      <c r="AE19" s="17">
        <v>4.78874181664092E-2</v>
      </c>
      <c r="AF19" s="17">
        <v>0.13963226757269501</v>
      </c>
      <c r="AG19" s="17">
        <v>4.2821741235720398E-2</v>
      </c>
      <c r="AH19" s="17"/>
      <c r="AI19" s="17">
        <v>0.13489740908442099</v>
      </c>
      <c r="AJ19" s="17">
        <v>4.3607551126910601E-2</v>
      </c>
      <c r="AK19" s="17">
        <v>0.139097373643359</v>
      </c>
      <c r="AL19" s="17"/>
      <c r="AM19" s="17">
        <v>3.8380118836886898E-2</v>
      </c>
      <c r="AN19" s="17">
        <v>7.1146294442760105E-2</v>
      </c>
      <c r="AO19" s="17">
        <v>0.139629941106309</v>
      </c>
      <c r="AP19" s="17"/>
      <c r="AQ19" s="17">
        <v>9.1322385759500802E-2</v>
      </c>
      <c r="AR19" s="17">
        <v>6.9000781313801898E-2</v>
      </c>
      <c r="AS19" s="17">
        <v>9.4068647530951205E-2</v>
      </c>
      <c r="AT19" s="17">
        <v>7.4324479969069004E-2</v>
      </c>
      <c r="AU19" s="17">
        <v>5.5698218839654402E-2</v>
      </c>
    </row>
    <row r="20" spans="2:47" x14ac:dyDescent="0.3">
      <c r="B20" s="18" t="s">
        <v>94</v>
      </c>
      <c r="C20" s="17">
        <v>1.8802238310828098E-2</v>
      </c>
      <c r="D20" s="17">
        <v>9.5035605033215297E-3</v>
      </c>
      <c r="E20" s="17">
        <v>2.7866400643769201E-2</v>
      </c>
      <c r="F20" s="17"/>
      <c r="G20" s="17">
        <v>2.6805173281442499E-2</v>
      </c>
      <c r="H20" s="17">
        <v>1.2161771744584601E-2</v>
      </c>
      <c r="I20" s="17">
        <v>1.7835851467958401E-2</v>
      </c>
      <c r="J20" s="17">
        <v>2.66019974780934E-2</v>
      </c>
      <c r="K20" s="17">
        <v>3.18524907010755E-2</v>
      </c>
      <c r="L20" s="17">
        <v>4.5832653798879401E-3</v>
      </c>
      <c r="M20" s="17"/>
      <c r="N20" s="17">
        <v>9.0349120992987801E-3</v>
      </c>
      <c r="O20" s="17">
        <v>1.06856238756793E-2</v>
      </c>
      <c r="P20" s="17">
        <v>2.6535926816908001E-2</v>
      </c>
      <c r="Q20" s="17">
        <v>3.1362628512700899E-2</v>
      </c>
      <c r="R20" s="17"/>
      <c r="S20" s="17">
        <v>5.1991855715412096E-3</v>
      </c>
      <c r="T20" s="17">
        <v>1.8905108307678199E-2</v>
      </c>
      <c r="U20" s="17">
        <v>0</v>
      </c>
      <c r="V20" s="17">
        <v>1.9270411729136301E-2</v>
      </c>
      <c r="W20" s="17">
        <v>3.9650898628870099E-2</v>
      </c>
      <c r="X20" s="17">
        <v>2.98706154260962E-2</v>
      </c>
      <c r="Y20" s="17">
        <v>2.15211983744335E-2</v>
      </c>
      <c r="Z20" s="17">
        <v>4.0076415307827601E-2</v>
      </c>
      <c r="AA20" s="17">
        <v>1.4800959086511301E-2</v>
      </c>
      <c r="AB20" s="17">
        <v>2.3946481264576099E-2</v>
      </c>
      <c r="AC20" s="17"/>
      <c r="AD20" s="17">
        <v>1.02225274750605E-2</v>
      </c>
      <c r="AE20" s="17">
        <v>2.4138057205565899E-3</v>
      </c>
      <c r="AF20" s="17">
        <v>0</v>
      </c>
      <c r="AG20" s="17">
        <v>7.5877383540604706E-2</v>
      </c>
      <c r="AH20" s="17"/>
      <c r="AI20" s="17">
        <v>1.0576739134321099E-2</v>
      </c>
      <c r="AJ20" s="17">
        <v>3.0791485377984098E-3</v>
      </c>
      <c r="AK20" s="17">
        <v>0</v>
      </c>
      <c r="AL20" s="17"/>
      <c r="AM20" s="17">
        <v>1.25216581308547E-2</v>
      </c>
      <c r="AN20" s="17">
        <v>1.3707192084594699E-2</v>
      </c>
      <c r="AO20" s="17">
        <v>2.75746701263749E-3</v>
      </c>
      <c r="AP20" s="17"/>
      <c r="AQ20" s="17">
        <v>1.9690645979236001E-2</v>
      </c>
      <c r="AR20" s="17">
        <v>2.5348207090351099E-2</v>
      </c>
      <c r="AS20" s="17">
        <v>2.0560427909538E-2</v>
      </c>
      <c r="AT20" s="17">
        <v>8.1496329616280293E-3</v>
      </c>
      <c r="AU20" s="17">
        <v>0</v>
      </c>
    </row>
    <row r="21" spans="2:47" x14ac:dyDescent="0.3">
      <c r="B21" s="18" t="s">
        <v>77</v>
      </c>
      <c r="C21" s="19">
        <v>3.68346990504118E-3</v>
      </c>
      <c r="D21" s="19">
        <v>1.8550107100463299E-3</v>
      </c>
      <c r="E21" s="19">
        <v>5.4657869763919996E-3</v>
      </c>
      <c r="F21" s="19"/>
      <c r="G21" s="19">
        <v>0</v>
      </c>
      <c r="H21" s="19">
        <v>0</v>
      </c>
      <c r="I21" s="19">
        <v>5.5544646198789904E-3</v>
      </c>
      <c r="J21" s="19">
        <v>5.3565889217287097E-3</v>
      </c>
      <c r="K21" s="19">
        <v>6.3378804648185601E-3</v>
      </c>
      <c r="L21" s="19">
        <v>4.4242577667030604E-3</v>
      </c>
      <c r="M21" s="19"/>
      <c r="N21" s="19">
        <v>0</v>
      </c>
      <c r="O21" s="19">
        <v>3.5282031440310299E-3</v>
      </c>
      <c r="P21" s="19">
        <v>8.3455093884231904E-3</v>
      </c>
      <c r="Q21" s="19">
        <v>3.7941694866608501E-3</v>
      </c>
      <c r="R21" s="19"/>
      <c r="S21" s="19">
        <v>0</v>
      </c>
      <c r="T21" s="19">
        <v>6.3211441004835103E-3</v>
      </c>
      <c r="U21" s="19">
        <v>1.00780749273865E-2</v>
      </c>
      <c r="V21" s="19">
        <v>0</v>
      </c>
      <c r="W21" s="19">
        <v>0</v>
      </c>
      <c r="X21" s="19">
        <v>0</v>
      </c>
      <c r="Y21" s="19">
        <v>0</v>
      </c>
      <c r="Z21" s="19">
        <v>2.0621454164618001E-2</v>
      </c>
      <c r="AA21" s="19">
        <v>7.1563155118145897E-3</v>
      </c>
      <c r="AB21" s="19">
        <v>0</v>
      </c>
      <c r="AC21" s="19"/>
      <c r="AD21" s="19">
        <v>4.8941740555579604E-3</v>
      </c>
      <c r="AE21" s="19">
        <v>2.60617172268601E-3</v>
      </c>
      <c r="AF21" s="19">
        <v>0</v>
      </c>
      <c r="AG21" s="19">
        <v>6.60986811454171E-3</v>
      </c>
      <c r="AH21" s="19"/>
      <c r="AI21" s="19">
        <v>1.0323416257630599E-2</v>
      </c>
      <c r="AJ21" s="19">
        <v>3.3245384169981202E-3</v>
      </c>
      <c r="AK21" s="19">
        <v>0</v>
      </c>
      <c r="AL21" s="19"/>
      <c r="AM21" s="19">
        <v>4.27515142415732E-3</v>
      </c>
      <c r="AN21" s="19">
        <v>4.6449360066587999E-3</v>
      </c>
      <c r="AO21" s="19">
        <v>0</v>
      </c>
      <c r="AP21" s="19"/>
      <c r="AQ21" s="19">
        <v>3.7528778651136898E-3</v>
      </c>
      <c r="AR21" s="19">
        <v>7.7089892025810104E-3</v>
      </c>
      <c r="AS21" s="19">
        <v>3.7122874525998698E-3</v>
      </c>
      <c r="AT21" s="19">
        <v>0</v>
      </c>
      <c r="AU21" s="19">
        <v>0</v>
      </c>
    </row>
    <row r="22" spans="2:47" x14ac:dyDescent="0.3">
      <c r="B22" s="16"/>
    </row>
    <row r="23" spans="2:47" x14ac:dyDescent="0.3">
      <c r="B23" t="s">
        <v>482</v>
      </c>
    </row>
    <row r="24" spans="2:47" x14ac:dyDescent="0.3">
      <c r="B24" t="s">
        <v>80</v>
      </c>
    </row>
    <row r="26" spans="2:47" x14ac:dyDescent="0.3">
      <c r="B26"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U22"/>
  <sheetViews>
    <sheetView showGridLines="0" topLeftCell="A8"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116</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108</v>
      </c>
      <c r="C9" s="17">
        <v>0.52684274048452295</v>
      </c>
      <c r="D9" s="17">
        <v>0.51206522215233297</v>
      </c>
      <c r="E9" s="17">
        <v>0.54022843778095497</v>
      </c>
      <c r="F9" s="17"/>
      <c r="G9" s="17">
        <v>0.45669620697067898</v>
      </c>
      <c r="H9" s="17">
        <v>0.49265152364798898</v>
      </c>
      <c r="I9" s="17">
        <v>0.43336438482413697</v>
      </c>
      <c r="J9" s="17">
        <v>0.54291468603320803</v>
      </c>
      <c r="K9" s="17">
        <v>0.55045742108881701</v>
      </c>
      <c r="L9" s="17">
        <v>0.64714388420538904</v>
      </c>
      <c r="M9" s="17"/>
      <c r="N9" s="17">
        <v>0.48704873707993401</v>
      </c>
      <c r="O9" s="17">
        <v>0.57511746424352905</v>
      </c>
      <c r="P9" s="17">
        <v>0.58311307540520296</v>
      </c>
      <c r="Q9" s="17">
        <v>0.46450208821771599</v>
      </c>
      <c r="R9" s="17"/>
      <c r="S9" s="17">
        <v>0.50927874377314697</v>
      </c>
      <c r="T9" s="17">
        <v>0.57187461224302305</v>
      </c>
      <c r="U9" s="17">
        <v>0.51832692984211304</v>
      </c>
      <c r="V9" s="17">
        <v>0.60115067911424602</v>
      </c>
      <c r="W9" s="17">
        <v>0.52795930101327204</v>
      </c>
      <c r="X9" s="17">
        <v>0.390141968031255</v>
      </c>
      <c r="Y9" s="17">
        <v>0.56862906536442603</v>
      </c>
      <c r="Z9" s="17">
        <v>0.46229906272960303</v>
      </c>
      <c r="AA9" s="17">
        <v>0.54065689192343702</v>
      </c>
      <c r="AB9" s="17">
        <v>0.538828990549021</v>
      </c>
      <c r="AC9" s="17"/>
      <c r="AD9" s="17">
        <v>0.540809036262762</v>
      </c>
      <c r="AE9" s="17">
        <v>0.503902493716745</v>
      </c>
      <c r="AF9" s="17">
        <v>0.63600325001769198</v>
      </c>
      <c r="AG9" s="17">
        <v>0.46654915292051702</v>
      </c>
      <c r="AH9" s="17"/>
      <c r="AI9" s="17">
        <v>0.52296558430177698</v>
      </c>
      <c r="AJ9" s="17">
        <v>0.520837265020619</v>
      </c>
      <c r="AK9" s="17">
        <v>0.59657206326675805</v>
      </c>
      <c r="AL9" s="17"/>
      <c r="AM9" s="17">
        <v>0.52618330456066198</v>
      </c>
      <c r="AN9" s="17">
        <v>0.53308578571753795</v>
      </c>
      <c r="AO9" s="17">
        <v>0.539138507520321</v>
      </c>
      <c r="AP9" s="17"/>
      <c r="AQ9" s="17">
        <v>0.58551643627991901</v>
      </c>
      <c r="AR9" s="17">
        <v>0.52760907228226495</v>
      </c>
      <c r="AS9" s="17">
        <v>0.50508533004175105</v>
      </c>
      <c r="AT9" s="17">
        <v>0.47923354888582798</v>
      </c>
      <c r="AU9" s="17">
        <v>0.49789768095687698</v>
      </c>
    </row>
    <row r="10" spans="2:47" x14ac:dyDescent="0.3">
      <c r="B10" s="18" t="s">
        <v>109</v>
      </c>
      <c r="C10" s="17">
        <v>0.46773161644196698</v>
      </c>
      <c r="D10" s="17">
        <v>0.47042819709335398</v>
      </c>
      <c r="E10" s="17">
        <v>0.464035744072888</v>
      </c>
      <c r="F10" s="17"/>
      <c r="G10" s="17">
        <v>0.59797006906766903</v>
      </c>
      <c r="H10" s="17">
        <v>0.59068086641908202</v>
      </c>
      <c r="I10" s="17">
        <v>0.50186399981357799</v>
      </c>
      <c r="J10" s="17">
        <v>0.43711914205874802</v>
      </c>
      <c r="K10" s="17">
        <v>0.43691573111474402</v>
      </c>
      <c r="L10" s="17">
        <v>0.30092767172065998</v>
      </c>
      <c r="M10" s="17"/>
      <c r="N10" s="17">
        <v>0.49621569494907802</v>
      </c>
      <c r="O10" s="17">
        <v>0.49278907479102202</v>
      </c>
      <c r="P10" s="17">
        <v>0.389841121211152</v>
      </c>
      <c r="Q10" s="17">
        <v>0.48038654595306501</v>
      </c>
      <c r="R10" s="17"/>
      <c r="S10" s="17">
        <v>0.63034633982455002</v>
      </c>
      <c r="T10" s="17">
        <v>0.35586948504305999</v>
      </c>
      <c r="U10" s="17">
        <v>0.43853129059254797</v>
      </c>
      <c r="V10" s="17">
        <v>0.45435771899061</v>
      </c>
      <c r="W10" s="17">
        <v>0.46069722251182899</v>
      </c>
      <c r="X10" s="17">
        <v>0.50446095559242798</v>
      </c>
      <c r="Y10" s="17">
        <v>0.34502983309572399</v>
      </c>
      <c r="Z10" s="17">
        <v>0.32238772644617097</v>
      </c>
      <c r="AA10" s="17">
        <v>0.55091052531990803</v>
      </c>
      <c r="AB10" s="17">
        <v>0.44558157327259501</v>
      </c>
      <c r="AC10" s="17"/>
      <c r="AD10" s="17">
        <v>0.319741711516907</v>
      </c>
      <c r="AE10" s="17">
        <v>0.58012317698728899</v>
      </c>
      <c r="AF10" s="17">
        <v>0.41182781828330201</v>
      </c>
      <c r="AG10" s="17">
        <v>0.43943436071310998</v>
      </c>
      <c r="AH10" s="17"/>
      <c r="AI10" s="17">
        <v>0.36299589932049098</v>
      </c>
      <c r="AJ10" s="17">
        <v>0.61803076973731097</v>
      </c>
      <c r="AK10" s="17">
        <v>0.38223531654703302</v>
      </c>
      <c r="AL10" s="17"/>
      <c r="AM10" s="17">
        <v>0.63464114763136903</v>
      </c>
      <c r="AN10" s="17">
        <v>0.43591356880847998</v>
      </c>
      <c r="AO10" s="17">
        <v>0.425063118974284</v>
      </c>
      <c r="AP10" s="17"/>
      <c r="AQ10" s="17">
        <v>0.37769270250568898</v>
      </c>
      <c r="AR10" s="17">
        <v>0.45589135752121401</v>
      </c>
      <c r="AS10" s="17">
        <v>0.556720445282328</v>
      </c>
      <c r="AT10" s="17">
        <v>0.604341590264038</v>
      </c>
      <c r="AU10" s="17">
        <v>0.60448359727115097</v>
      </c>
    </row>
    <row r="11" spans="2:47" ht="28.8" x14ac:dyDescent="0.3">
      <c r="B11" s="18" t="s">
        <v>110</v>
      </c>
      <c r="C11" s="17">
        <v>0.443682017685605</v>
      </c>
      <c r="D11" s="17">
        <v>0.45966692801468101</v>
      </c>
      <c r="E11" s="17">
        <v>0.42703866420583197</v>
      </c>
      <c r="F11" s="17"/>
      <c r="G11" s="17">
        <v>0.48036129768869101</v>
      </c>
      <c r="H11" s="17">
        <v>0.49071981886421401</v>
      </c>
      <c r="I11" s="17">
        <v>0.53881030792404505</v>
      </c>
      <c r="J11" s="17">
        <v>0.41636081850795598</v>
      </c>
      <c r="K11" s="17">
        <v>0.38566302464414298</v>
      </c>
      <c r="L11" s="17">
        <v>0.36593791837746298</v>
      </c>
      <c r="M11" s="17"/>
      <c r="N11" s="17">
        <v>0.57598123661564204</v>
      </c>
      <c r="O11" s="17">
        <v>0.45328711024544299</v>
      </c>
      <c r="P11" s="17">
        <v>0.36155439096206798</v>
      </c>
      <c r="Q11" s="17">
        <v>0.37195551684935901</v>
      </c>
      <c r="R11" s="17"/>
      <c r="S11" s="17">
        <v>0.53924853029527398</v>
      </c>
      <c r="T11" s="17">
        <v>0.40030057814272102</v>
      </c>
      <c r="U11" s="17">
        <v>0.43682792614046401</v>
      </c>
      <c r="V11" s="17">
        <v>0.48170154425796002</v>
      </c>
      <c r="W11" s="17">
        <v>0.44130362319049499</v>
      </c>
      <c r="X11" s="17">
        <v>0.38127820062051898</v>
      </c>
      <c r="Y11" s="17">
        <v>0.42603507420321901</v>
      </c>
      <c r="Z11" s="17">
        <v>0.348103238754712</v>
      </c>
      <c r="AA11" s="17">
        <v>0.47425409289426002</v>
      </c>
      <c r="AB11" s="17">
        <v>0.38418610960899402</v>
      </c>
      <c r="AC11" s="17"/>
      <c r="AD11" s="17">
        <v>0.33265002328315602</v>
      </c>
      <c r="AE11" s="17">
        <v>0.54109577508971896</v>
      </c>
      <c r="AF11" s="17">
        <v>0.27535335548342699</v>
      </c>
      <c r="AG11" s="17">
        <v>0.39498940891524598</v>
      </c>
      <c r="AH11" s="17"/>
      <c r="AI11" s="17">
        <v>0.34303441373392601</v>
      </c>
      <c r="AJ11" s="17">
        <v>0.56288189150323198</v>
      </c>
      <c r="AK11" s="17">
        <v>0.29153618517761198</v>
      </c>
      <c r="AL11" s="17"/>
      <c r="AM11" s="17">
        <v>0.64003365737791396</v>
      </c>
      <c r="AN11" s="17">
        <v>0.41467074460896503</v>
      </c>
      <c r="AO11" s="17">
        <v>0.386220657790601</v>
      </c>
      <c r="AP11" s="17"/>
      <c r="AQ11" s="17">
        <v>0.37271531679958098</v>
      </c>
      <c r="AR11" s="17">
        <v>0.38578375040186702</v>
      </c>
      <c r="AS11" s="17">
        <v>0.50070353427427905</v>
      </c>
      <c r="AT11" s="17">
        <v>0.64971858397396298</v>
      </c>
      <c r="AU11" s="17">
        <v>0.59658533677837799</v>
      </c>
    </row>
    <row r="12" spans="2:47" ht="28.8" x14ac:dyDescent="0.3">
      <c r="B12" s="18" t="s">
        <v>111</v>
      </c>
      <c r="C12" s="17">
        <v>0.42162285970121799</v>
      </c>
      <c r="D12" s="17">
        <v>0.44504414644143098</v>
      </c>
      <c r="E12" s="17">
        <v>0.39974239601449302</v>
      </c>
      <c r="F12" s="17"/>
      <c r="G12" s="17">
        <v>0.33082922009290699</v>
      </c>
      <c r="H12" s="17">
        <v>0.39322955328057801</v>
      </c>
      <c r="I12" s="17">
        <v>0.41056075820435101</v>
      </c>
      <c r="J12" s="17">
        <v>0.42154182289616499</v>
      </c>
      <c r="K12" s="17">
        <v>0.427505537560047</v>
      </c>
      <c r="L12" s="17">
        <v>0.50926343959977904</v>
      </c>
      <c r="M12" s="17"/>
      <c r="N12" s="17">
        <v>0.42660313058288202</v>
      </c>
      <c r="O12" s="17">
        <v>0.41008736596930501</v>
      </c>
      <c r="P12" s="17">
        <v>0.44516943761737499</v>
      </c>
      <c r="Q12" s="17">
        <v>0.40742199883938601</v>
      </c>
      <c r="R12" s="17"/>
      <c r="S12" s="17">
        <v>0.27436121254970303</v>
      </c>
      <c r="T12" s="17">
        <v>0.49923464601196899</v>
      </c>
      <c r="U12" s="17">
        <v>0.386427919457075</v>
      </c>
      <c r="V12" s="17">
        <v>0.458234215988223</v>
      </c>
      <c r="W12" s="17">
        <v>0.43939434623592399</v>
      </c>
      <c r="X12" s="17">
        <v>0.43087538740340298</v>
      </c>
      <c r="Y12" s="17">
        <v>0.42718407044312801</v>
      </c>
      <c r="Z12" s="17">
        <v>0.43383793626880002</v>
      </c>
      <c r="AA12" s="17">
        <v>0.45470202766818202</v>
      </c>
      <c r="AB12" s="17">
        <v>0.49002688798652499</v>
      </c>
      <c r="AC12" s="17"/>
      <c r="AD12" s="17">
        <v>0.44119666237821897</v>
      </c>
      <c r="AE12" s="17">
        <v>0.39292519037719098</v>
      </c>
      <c r="AF12" s="17">
        <v>0.53340509319699303</v>
      </c>
      <c r="AG12" s="17">
        <v>0.41971883336487698</v>
      </c>
      <c r="AH12" s="17"/>
      <c r="AI12" s="17">
        <v>0.43662853266964702</v>
      </c>
      <c r="AJ12" s="17">
        <v>0.38575696463065601</v>
      </c>
      <c r="AK12" s="17">
        <v>0.49473132136836001</v>
      </c>
      <c r="AL12" s="17"/>
      <c r="AM12" s="17">
        <v>0.36053723660131798</v>
      </c>
      <c r="AN12" s="17">
        <v>0.44545759247274302</v>
      </c>
      <c r="AO12" s="17">
        <v>0.44984825260993999</v>
      </c>
      <c r="AP12" s="17"/>
      <c r="AQ12" s="17">
        <v>0.41842933738971799</v>
      </c>
      <c r="AR12" s="17">
        <v>0.42583290493875797</v>
      </c>
      <c r="AS12" s="17">
        <v>0.45703339595067</v>
      </c>
      <c r="AT12" s="17">
        <v>0.35521667266521101</v>
      </c>
      <c r="AU12" s="17">
        <v>0.34564380036562198</v>
      </c>
    </row>
    <row r="13" spans="2:47" x14ac:dyDescent="0.3">
      <c r="B13" s="18" t="s">
        <v>112</v>
      </c>
      <c r="C13" s="17">
        <v>0.21019250923848901</v>
      </c>
      <c r="D13" s="17">
        <v>0.229059195569008</v>
      </c>
      <c r="E13" s="17">
        <v>0.19230477305678401</v>
      </c>
      <c r="F13" s="17"/>
      <c r="G13" s="17">
        <v>9.6756259674021405E-2</v>
      </c>
      <c r="H13" s="17">
        <v>0.12792181772212599</v>
      </c>
      <c r="I13" s="17">
        <v>0.123917583542149</v>
      </c>
      <c r="J13" s="17">
        <v>0.21704385262505499</v>
      </c>
      <c r="K13" s="17">
        <v>0.266408429126818</v>
      </c>
      <c r="L13" s="17">
        <v>0.377452403851045</v>
      </c>
      <c r="M13" s="17"/>
      <c r="N13" s="17">
        <v>0.159327146034801</v>
      </c>
      <c r="O13" s="17">
        <v>0.171759820824541</v>
      </c>
      <c r="P13" s="17">
        <v>0.28279771798931802</v>
      </c>
      <c r="Q13" s="17">
        <v>0.23382914108318101</v>
      </c>
      <c r="R13" s="17"/>
      <c r="S13" s="17">
        <v>0.14459701121128701</v>
      </c>
      <c r="T13" s="17">
        <v>0.2074666679147</v>
      </c>
      <c r="U13" s="17">
        <v>0.22475671312623799</v>
      </c>
      <c r="V13" s="17">
        <v>0.23526878967482101</v>
      </c>
      <c r="W13" s="17">
        <v>0.20967326437568801</v>
      </c>
      <c r="X13" s="17">
        <v>0.220211729057853</v>
      </c>
      <c r="Y13" s="17">
        <v>0.27904990843768601</v>
      </c>
      <c r="Z13" s="17">
        <v>0.31543368555317097</v>
      </c>
      <c r="AA13" s="17">
        <v>0.18292523044089101</v>
      </c>
      <c r="AB13" s="17">
        <v>0.18070933014277599</v>
      </c>
      <c r="AC13" s="17"/>
      <c r="AD13" s="17">
        <v>0.29167492988480898</v>
      </c>
      <c r="AE13" s="17">
        <v>0.13599449505144701</v>
      </c>
      <c r="AF13" s="17">
        <v>0.45356955582765601</v>
      </c>
      <c r="AG13" s="17">
        <v>0.13628000986664501</v>
      </c>
      <c r="AH13" s="17"/>
      <c r="AI13" s="17">
        <v>0.22950583502824801</v>
      </c>
      <c r="AJ13" s="17">
        <v>0.10968947399060699</v>
      </c>
      <c r="AK13" s="17">
        <v>0.42713481964996097</v>
      </c>
      <c r="AL13" s="17"/>
      <c r="AM13" s="17">
        <v>8.0285678113217407E-2</v>
      </c>
      <c r="AN13" s="17">
        <v>0.220039180921169</v>
      </c>
      <c r="AO13" s="17">
        <v>0.29831791125980101</v>
      </c>
      <c r="AP13" s="17"/>
      <c r="AQ13" s="17">
        <v>0.28492903157072003</v>
      </c>
      <c r="AR13" s="17">
        <v>0.207996912801066</v>
      </c>
      <c r="AS13" s="17">
        <v>0.137923403697369</v>
      </c>
      <c r="AT13" s="17">
        <v>0.127995214172584</v>
      </c>
      <c r="AU13" s="17">
        <v>0.16401487430365499</v>
      </c>
    </row>
    <row r="14" spans="2:47" x14ac:dyDescent="0.3">
      <c r="B14" s="18" t="s">
        <v>113</v>
      </c>
      <c r="C14" s="17">
        <v>0.17594799591490901</v>
      </c>
      <c r="D14" s="17">
        <v>0.14134517920977999</v>
      </c>
      <c r="E14" s="17">
        <v>0.20989282870836801</v>
      </c>
      <c r="F14" s="17"/>
      <c r="G14" s="17">
        <v>0.234782783537511</v>
      </c>
      <c r="H14" s="17">
        <v>0.24913271883080701</v>
      </c>
      <c r="I14" s="17">
        <v>0.20943137863903899</v>
      </c>
      <c r="J14" s="17">
        <v>0.14922420525834901</v>
      </c>
      <c r="K14" s="17">
        <v>7.0737156567163201E-2</v>
      </c>
      <c r="L14" s="17">
        <v>0.14358265985138999</v>
      </c>
      <c r="M14" s="17"/>
      <c r="N14" s="17">
        <v>0.21602371423890199</v>
      </c>
      <c r="O14" s="17">
        <v>0.19080797088072901</v>
      </c>
      <c r="P14" s="17">
        <v>0.143490389533933</v>
      </c>
      <c r="Q14" s="17">
        <v>0.14539433811861699</v>
      </c>
      <c r="R14" s="17"/>
      <c r="S14" s="17">
        <v>0.20009488874752901</v>
      </c>
      <c r="T14" s="17">
        <v>0.22906467769802599</v>
      </c>
      <c r="U14" s="17">
        <v>0.12576941557858501</v>
      </c>
      <c r="V14" s="17">
        <v>0.207660773535951</v>
      </c>
      <c r="W14" s="17">
        <v>0.13837259506010199</v>
      </c>
      <c r="X14" s="17">
        <v>0.194300077730274</v>
      </c>
      <c r="Y14" s="17">
        <v>0.102048552088088</v>
      </c>
      <c r="Z14" s="17">
        <v>0.29078570802986398</v>
      </c>
      <c r="AA14" s="17">
        <v>0.14968005665551201</v>
      </c>
      <c r="AB14" s="17">
        <v>9.5925316032965793E-2</v>
      </c>
      <c r="AC14" s="17"/>
      <c r="AD14" s="17">
        <v>0.17006892795351</v>
      </c>
      <c r="AE14" s="17">
        <v>0.222025355365425</v>
      </c>
      <c r="AF14" s="17">
        <v>8.55604789080468E-2</v>
      </c>
      <c r="AG14" s="17">
        <v>0.16240995709557901</v>
      </c>
      <c r="AH14" s="17"/>
      <c r="AI14" s="17">
        <v>0.1861038242843</v>
      </c>
      <c r="AJ14" s="17">
        <v>0.19667502866331499</v>
      </c>
      <c r="AK14" s="17">
        <v>0.153946657549316</v>
      </c>
      <c r="AL14" s="17"/>
      <c r="AM14" s="17">
        <v>0.197647145272518</v>
      </c>
      <c r="AN14" s="17">
        <v>0.161176022046293</v>
      </c>
      <c r="AO14" s="17">
        <v>0.18732860680458099</v>
      </c>
      <c r="AP14" s="17"/>
      <c r="AQ14" s="17">
        <v>0.14718883155540999</v>
      </c>
      <c r="AR14" s="17">
        <v>0.18781630724588699</v>
      </c>
      <c r="AS14" s="17">
        <v>0.20442313753778499</v>
      </c>
      <c r="AT14" s="17">
        <v>0.25427987422396098</v>
      </c>
      <c r="AU14" s="17">
        <v>0.210680638774014</v>
      </c>
    </row>
    <row r="15" spans="2:47" ht="43.2" x14ac:dyDescent="0.3">
      <c r="B15" s="18" t="s">
        <v>114</v>
      </c>
      <c r="C15" s="17">
        <v>0.12327040167751201</v>
      </c>
      <c r="D15" s="17">
        <v>0.16585798681164199</v>
      </c>
      <c r="E15" s="17">
        <v>8.2181088855275905E-2</v>
      </c>
      <c r="F15" s="17"/>
      <c r="G15" s="17">
        <v>0.15141707077323599</v>
      </c>
      <c r="H15" s="17">
        <v>0.224659108136046</v>
      </c>
      <c r="I15" s="17">
        <v>0.15365158904016801</v>
      </c>
      <c r="J15" s="17">
        <v>8.2561466108457895E-2</v>
      </c>
      <c r="K15" s="17">
        <v>0.10239721083532199</v>
      </c>
      <c r="L15" s="17">
        <v>4.5509111650386097E-2</v>
      </c>
      <c r="M15" s="17"/>
      <c r="N15" s="17">
        <v>0.19317950627334499</v>
      </c>
      <c r="O15" s="17">
        <v>0.112405556669152</v>
      </c>
      <c r="P15" s="17">
        <v>7.8696822535937197E-2</v>
      </c>
      <c r="Q15" s="17">
        <v>9.7056453881067803E-2</v>
      </c>
      <c r="R15" s="17"/>
      <c r="S15" s="17">
        <v>0.203675284578194</v>
      </c>
      <c r="T15" s="17">
        <v>0.101965507279903</v>
      </c>
      <c r="U15" s="17">
        <v>0.12556291977735501</v>
      </c>
      <c r="V15" s="17">
        <v>8.4784277989730802E-2</v>
      </c>
      <c r="W15" s="17">
        <v>0.103052632216501</v>
      </c>
      <c r="X15" s="17">
        <v>0.12454957753599299</v>
      </c>
      <c r="Y15" s="17">
        <v>9.5425478081520798E-2</v>
      </c>
      <c r="Z15" s="17">
        <v>0.13841928902500999</v>
      </c>
      <c r="AA15" s="17">
        <v>9.5617517337870994E-2</v>
      </c>
      <c r="AB15" s="17">
        <v>0.138206051440808</v>
      </c>
      <c r="AC15" s="17"/>
      <c r="AD15" s="17">
        <v>0.111450544787059</v>
      </c>
      <c r="AE15" s="17">
        <v>0.15452762732627301</v>
      </c>
      <c r="AF15" s="17">
        <v>0.102388072471715</v>
      </c>
      <c r="AG15" s="17">
        <v>0.114038685093433</v>
      </c>
      <c r="AH15" s="17"/>
      <c r="AI15" s="17">
        <v>0.109647261214201</v>
      </c>
      <c r="AJ15" s="17">
        <v>0.202476994113688</v>
      </c>
      <c r="AK15" s="17">
        <v>6.4682172255791107E-2</v>
      </c>
      <c r="AL15" s="17"/>
      <c r="AM15" s="17">
        <v>0.116839954909186</v>
      </c>
      <c r="AN15" s="17">
        <v>0.12354170676203299</v>
      </c>
      <c r="AO15" s="17">
        <v>0.13761111246084201</v>
      </c>
      <c r="AP15" s="17"/>
      <c r="AQ15" s="17">
        <v>8.1615046458909393E-2</v>
      </c>
      <c r="AR15" s="17">
        <v>9.0720805119525502E-2</v>
      </c>
      <c r="AS15" s="17">
        <v>0.158604003786429</v>
      </c>
      <c r="AT15" s="17">
        <v>0.20894084979441499</v>
      </c>
      <c r="AU15" s="17">
        <v>0.26345181504075499</v>
      </c>
    </row>
    <row r="16" spans="2:47" x14ac:dyDescent="0.3">
      <c r="B16" s="18" t="s">
        <v>77</v>
      </c>
      <c r="C16" s="17">
        <v>3.10065130788344E-2</v>
      </c>
      <c r="D16" s="17">
        <v>3.2176988669603598E-2</v>
      </c>
      <c r="E16" s="17">
        <v>2.9933169642944301E-2</v>
      </c>
      <c r="F16" s="17"/>
      <c r="G16" s="17">
        <v>3.7061078847807398E-2</v>
      </c>
      <c r="H16" s="17">
        <v>7.1229805107976604E-3</v>
      </c>
      <c r="I16" s="17">
        <v>3.22848627216187E-2</v>
      </c>
      <c r="J16" s="17">
        <v>3.59737178267725E-2</v>
      </c>
      <c r="K16" s="17">
        <v>3.1548130314820497E-2</v>
      </c>
      <c r="L16" s="17">
        <v>4.0853621777649597E-2</v>
      </c>
      <c r="M16" s="17"/>
      <c r="N16" s="17">
        <v>2.6388857694945901E-2</v>
      </c>
      <c r="O16" s="17">
        <v>3.1892758980413202E-2</v>
      </c>
      <c r="P16" s="17">
        <v>3.6494285733552699E-2</v>
      </c>
      <c r="Q16" s="17">
        <v>3.08627754812167E-2</v>
      </c>
      <c r="R16" s="17"/>
      <c r="S16" s="17">
        <v>1.36732697879386E-2</v>
      </c>
      <c r="T16" s="17">
        <v>3.9131617936848898E-2</v>
      </c>
      <c r="U16" s="17">
        <v>6.8124076329422301E-2</v>
      </c>
      <c r="V16" s="17">
        <v>3.65067900158823E-2</v>
      </c>
      <c r="W16" s="17">
        <v>1.70919833866672E-2</v>
      </c>
      <c r="X16" s="17">
        <v>2.40052491743484E-2</v>
      </c>
      <c r="Y16" s="17">
        <v>2.81103572023748E-2</v>
      </c>
      <c r="Z16" s="17">
        <v>2.6387383163485999E-2</v>
      </c>
      <c r="AA16" s="17">
        <v>2.2828798914590401E-2</v>
      </c>
      <c r="AB16" s="17">
        <v>4.7942327762834899E-2</v>
      </c>
      <c r="AC16" s="17"/>
      <c r="AD16" s="17">
        <v>6.2291336793992E-2</v>
      </c>
      <c r="AE16" s="17">
        <v>1.1800583569444301E-2</v>
      </c>
      <c r="AF16" s="17">
        <v>3.5686293162055398E-2</v>
      </c>
      <c r="AG16" s="17">
        <v>3.7002779671255898E-2</v>
      </c>
      <c r="AH16" s="17"/>
      <c r="AI16" s="17">
        <v>6.0932014424062202E-2</v>
      </c>
      <c r="AJ16" s="17">
        <v>1.9082923190204801E-2</v>
      </c>
      <c r="AK16" s="17">
        <v>3.8636529565970697E-2</v>
      </c>
      <c r="AL16" s="17"/>
      <c r="AM16" s="17">
        <v>1.51551128969901E-2</v>
      </c>
      <c r="AN16" s="17">
        <v>2.9432821841223301E-2</v>
      </c>
      <c r="AO16" s="17">
        <v>3.97894465267725E-2</v>
      </c>
      <c r="AP16" s="17"/>
      <c r="AQ16" s="17">
        <v>4.9423264623272602E-2</v>
      </c>
      <c r="AR16" s="17">
        <v>3.1461999438445798E-2</v>
      </c>
      <c r="AS16" s="17">
        <v>1.7216607416962699E-2</v>
      </c>
      <c r="AT16" s="17">
        <v>0</v>
      </c>
      <c r="AU16" s="17">
        <v>0</v>
      </c>
    </row>
    <row r="17" spans="2:47" x14ac:dyDescent="0.3">
      <c r="B17" s="18" t="s">
        <v>115</v>
      </c>
      <c r="C17" s="19">
        <v>4.4825973192456799E-2</v>
      </c>
      <c r="D17" s="19">
        <v>2.82112556957284E-2</v>
      </c>
      <c r="E17" s="19">
        <v>6.10444147731668E-2</v>
      </c>
      <c r="F17" s="19"/>
      <c r="G17" s="19">
        <v>3.4502928657553798E-2</v>
      </c>
      <c r="H17" s="19">
        <v>3.0700441905798299E-2</v>
      </c>
      <c r="I17" s="19">
        <v>2.9183634898459699E-2</v>
      </c>
      <c r="J17" s="19">
        <v>6.3558448608503904E-2</v>
      </c>
      <c r="K17" s="19">
        <v>6.3182106184771797E-2</v>
      </c>
      <c r="L17" s="19">
        <v>4.8124145527484202E-2</v>
      </c>
      <c r="M17" s="19"/>
      <c r="N17" s="19">
        <v>1.7697207107024E-2</v>
      </c>
      <c r="O17" s="19">
        <v>3.4288306519279298E-2</v>
      </c>
      <c r="P17" s="19">
        <v>6.06846668852409E-2</v>
      </c>
      <c r="Q17" s="19">
        <v>7.2025082919027997E-2</v>
      </c>
      <c r="R17" s="19"/>
      <c r="S17" s="19">
        <v>2.3588973494476501E-2</v>
      </c>
      <c r="T17" s="19">
        <v>5.0523763809462198E-2</v>
      </c>
      <c r="U17" s="19">
        <v>2.4460548136535299E-2</v>
      </c>
      <c r="V17" s="19">
        <v>8.8462046100836102E-3</v>
      </c>
      <c r="W17" s="19">
        <v>7.5488435938248194E-2</v>
      </c>
      <c r="X17" s="19">
        <v>5.6548437687232903E-2</v>
      </c>
      <c r="Y17" s="19">
        <v>6.8644431324697802E-2</v>
      </c>
      <c r="Z17" s="19">
        <v>8.0639307643317198E-2</v>
      </c>
      <c r="AA17" s="19">
        <v>4.4038306692230397E-2</v>
      </c>
      <c r="AB17" s="19">
        <v>5.7815480899376E-2</v>
      </c>
      <c r="AC17" s="19"/>
      <c r="AD17" s="19">
        <v>5.1745921515814301E-2</v>
      </c>
      <c r="AE17" s="19">
        <v>2.5938375623784999E-2</v>
      </c>
      <c r="AF17" s="19">
        <v>1.3415442425865899E-2</v>
      </c>
      <c r="AG17" s="19">
        <v>0.100035007842734</v>
      </c>
      <c r="AH17" s="19"/>
      <c r="AI17" s="19">
        <v>5.1921623751478303E-2</v>
      </c>
      <c r="AJ17" s="19">
        <v>9.5656919266044992E-3</v>
      </c>
      <c r="AK17" s="19">
        <v>3.5436763407928298E-2</v>
      </c>
      <c r="AL17" s="19"/>
      <c r="AM17" s="19">
        <v>2.0284413210416401E-2</v>
      </c>
      <c r="AN17" s="19">
        <v>4.9025452106635697E-2</v>
      </c>
      <c r="AO17" s="19">
        <v>1.4640966493729E-2</v>
      </c>
      <c r="AP17" s="19"/>
      <c r="AQ17" s="19">
        <v>5.9656358649408298E-2</v>
      </c>
      <c r="AR17" s="19">
        <v>5.64051483355699E-2</v>
      </c>
      <c r="AS17" s="19">
        <v>2.1291887207729301E-2</v>
      </c>
      <c r="AT17" s="19">
        <v>2.3779008710334899E-2</v>
      </c>
      <c r="AU17" s="19">
        <v>0</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U23"/>
  <sheetViews>
    <sheetView showGridLines="0" topLeftCell="A4"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126</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28.8" x14ac:dyDescent="0.3">
      <c r="B9" s="18" t="s">
        <v>117</v>
      </c>
      <c r="C9" s="17">
        <v>0.54492249712686702</v>
      </c>
      <c r="D9" s="17">
        <v>0.52036498832411104</v>
      </c>
      <c r="E9" s="17">
        <v>0.56783809514723804</v>
      </c>
      <c r="F9" s="17"/>
      <c r="G9" s="17">
        <v>0.33312701847382598</v>
      </c>
      <c r="H9" s="17">
        <v>0.52325904220781305</v>
      </c>
      <c r="I9" s="17">
        <v>0.52049031456547201</v>
      </c>
      <c r="J9" s="17">
        <v>0.51252583862961598</v>
      </c>
      <c r="K9" s="17">
        <v>0.67707544756775595</v>
      </c>
      <c r="L9" s="17">
        <v>0.65882774414719902</v>
      </c>
      <c r="M9" s="17"/>
      <c r="N9" s="17">
        <v>0.50090795348789297</v>
      </c>
      <c r="O9" s="17">
        <v>0.50580662459997805</v>
      </c>
      <c r="P9" s="17">
        <v>0.56654068974300498</v>
      </c>
      <c r="Q9" s="17">
        <v>0.60956535258931099</v>
      </c>
      <c r="R9" s="17"/>
      <c r="S9" s="17">
        <v>0.46913849256533602</v>
      </c>
      <c r="T9" s="17">
        <v>0.55712580853986904</v>
      </c>
      <c r="U9" s="17">
        <v>0.48785790175945698</v>
      </c>
      <c r="V9" s="17">
        <v>0.63719026342927199</v>
      </c>
      <c r="W9" s="17">
        <v>0.59627596926295301</v>
      </c>
      <c r="X9" s="17">
        <v>0.62690970544482005</v>
      </c>
      <c r="Y9" s="17">
        <v>0.52612252951597205</v>
      </c>
      <c r="Z9" s="17">
        <v>0.477458316699509</v>
      </c>
      <c r="AA9" s="17">
        <v>0.52833653293337601</v>
      </c>
      <c r="AB9" s="17">
        <v>0.55098625569136195</v>
      </c>
      <c r="AC9" s="17"/>
      <c r="AD9" s="17">
        <v>0.62706457090789103</v>
      </c>
      <c r="AE9" s="17">
        <v>0.52431929147229195</v>
      </c>
      <c r="AF9" s="17">
        <v>0.63968082582006902</v>
      </c>
      <c r="AG9" s="17">
        <v>0.47237801763684001</v>
      </c>
      <c r="AH9" s="17"/>
      <c r="AI9" s="17">
        <v>0.56528550382834997</v>
      </c>
      <c r="AJ9" s="17">
        <v>0.50966402127841204</v>
      </c>
      <c r="AK9" s="17">
        <v>0.64719312484156699</v>
      </c>
      <c r="AL9" s="17"/>
      <c r="AM9" s="17">
        <v>0.52584365197543703</v>
      </c>
      <c r="AN9" s="17">
        <v>0.58952325093241098</v>
      </c>
      <c r="AO9" s="17">
        <v>0.52737051237957</v>
      </c>
      <c r="AP9" s="17"/>
      <c r="AQ9" s="17">
        <v>0.60220732444592995</v>
      </c>
      <c r="AR9" s="17">
        <v>0.53761859737642403</v>
      </c>
      <c r="AS9" s="17">
        <v>0.48916176979235998</v>
      </c>
      <c r="AT9" s="17">
        <v>0.50637568492039797</v>
      </c>
      <c r="AU9" s="17">
        <v>0.62895960932093897</v>
      </c>
    </row>
    <row r="10" spans="2:47" ht="28.8" x14ac:dyDescent="0.3">
      <c r="B10" s="18" t="s">
        <v>118</v>
      </c>
      <c r="C10" s="17">
        <v>0.48625781547645502</v>
      </c>
      <c r="D10" s="17">
        <v>0.49457650420288002</v>
      </c>
      <c r="E10" s="17">
        <v>0.47714219051615397</v>
      </c>
      <c r="F10" s="17"/>
      <c r="G10" s="17">
        <v>0.33476719638198099</v>
      </c>
      <c r="H10" s="17">
        <v>0.35621055008174002</v>
      </c>
      <c r="I10" s="17">
        <v>0.47404992656787998</v>
      </c>
      <c r="J10" s="17">
        <v>0.52424534100741704</v>
      </c>
      <c r="K10" s="17">
        <v>0.57989942420686102</v>
      </c>
      <c r="L10" s="17">
        <v>0.60685400849367699</v>
      </c>
      <c r="M10" s="17"/>
      <c r="N10" s="17">
        <v>0.44093307677190102</v>
      </c>
      <c r="O10" s="17">
        <v>0.456091363689686</v>
      </c>
      <c r="P10" s="17">
        <v>0.57330334772305103</v>
      </c>
      <c r="Q10" s="17">
        <v>0.47970673106813799</v>
      </c>
      <c r="R10" s="17"/>
      <c r="S10" s="17">
        <v>0.39200296549126901</v>
      </c>
      <c r="T10" s="17">
        <v>0.56613942393431205</v>
      </c>
      <c r="U10" s="17">
        <v>0.47927814921106499</v>
      </c>
      <c r="V10" s="17">
        <v>0.43317760852704701</v>
      </c>
      <c r="W10" s="17">
        <v>0.55135470986700996</v>
      </c>
      <c r="X10" s="17">
        <v>0.433677110923326</v>
      </c>
      <c r="Y10" s="17">
        <v>0.49294452033703701</v>
      </c>
      <c r="Z10" s="17">
        <v>0.53268863906187502</v>
      </c>
      <c r="AA10" s="17">
        <v>0.48548826251102101</v>
      </c>
      <c r="AB10" s="17">
        <v>0.60782382758036702</v>
      </c>
      <c r="AC10" s="17"/>
      <c r="AD10" s="17">
        <v>0.55917191308390302</v>
      </c>
      <c r="AE10" s="17">
        <v>0.42233305020774398</v>
      </c>
      <c r="AF10" s="17">
        <v>0.59736185732885205</v>
      </c>
      <c r="AG10" s="17">
        <v>0.53296539619042305</v>
      </c>
      <c r="AH10" s="17"/>
      <c r="AI10" s="17">
        <v>0.54980869485031603</v>
      </c>
      <c r="AJ10" s="17">
        <v>0.408680958599412</v>
      </c>
      <c r="AK10" s="17">
        <v>0.571719773759504</v>
      </c>
      <c r="AL10" s="17"/>
      <c r="AM10" s="17">
        <v>0.41327805927644501</v>
      </c>
      <c r="AN10" s="17">
        <v>0.51976978036926602</v>
      </c>
      <c r="AO10" s="17">
        <v>0.51139322201123205</v>
      </c>
      <c r="AP10" s="17"/>
      <c r="AQ10" s="17">
        <v>0.56222128359938806</v>
      </c>
      <c r="AR10" s="17">
        <v>0.46025292022103598</v>
      </c>
      <c r="AS10" s="17">
        <v>0.43091802918411498</v>
      </c>
      <c r="AT10" s="17">
        <v>0.417895528993178</v>
      </c>
      <c r="AU10" s="17">
        <v>0.55647320855812499</v>
      </c>
    </row>
    <row r="11" spans="2:47" x14ac:dyDescent="0.3">
      <c r="B11" s="18" t="s">
        <v>119</v>
      </c>
      <c r="C11" s="17">
        <v>0.34804129077864898</v>
      </c>
      <c r="D11" s="17">
        <v>0.392104507173267</v>
      </c>
      <c r="E11" s="17">
        <v>0.30394903532994699</v>
      </c>
      <c r="F11" s="17"/>
      <c r="G11" s="17">
        <v>0.307905019278016</v>
      </c>
      <c r="H11" s="17">
        <v>0.31661568276274599</v>
      </c>
      <c r="I11" s="17">
        <v>0.32752655396150399</v>
      </c>
      <c r="J11" s="17">
        <v>0.331810828122583</v>
      </c>
      <c r="K11" s="17">
        <v>0.35811673322030901</v>
      </c>
      <c r="L11" s="17">
        <v>0.42270847530567901</v>
      </c>
      <c r="M11" s="17"/>
      <c r="N11" s="17">
        <v>0.36283003480929499</v>
      </c>
      <c r="O11" s="17">
        <v>0.371713991498276</v>
      </c>
      <c r="P11" s="17">
        <v>0.28732087353546998</v>
      </c>
      <c r="Q11" s="17">
        <v>0.36397605478059902</v>
      </c>
      <c r="R11" s="17"/>
      <c r="S11" s="17">
        <v>0.34083111359359802</v>
      </c>
      <c r="T11" s="17">
        <v>0.42590269182507201</v>
      </c>
      <c r="U11" s="17">
        <v>0.32273321588374698</v>
      </c>
      <c r="V11" s="17">
        <v>0.38655822869669199</v>
      </c>
      <c r="W11" s="17">
        <v>0.311664183767143</v>
      </c>
      <c r="X11" s="17">
        <v>0.35374345046343803</v>
      </c>
      <c r="Y11" s="17">
        <v>0.26023484709953298</v>
      </c>
      <c r="Z11" s="17">
        <v>0.29117376660948902</v>
      </c>
      <c r="AA11" s="17">
        <v>0.324836188656486</v>
      </c>
      <c r="AB11" s="17">
        <v>0.41498671072897803</v>
      </c>
      <c r="AC11" s="17"/>
      <c r="AD11" s="17">
        <v>0.38163523988174902</v>
      </c>
      <c r="AE11" s="17">
        <v>0.34213774285577098</v>
      </c>
      <c r="AF11" s="17">
        <v>0.33717599640527601</v>
      </c>
      <c r="AG11" s="17">
        <v>0.25930287067982899</v>
      </c>
      <c r="AH11" s="17"/>
      <c r="AI11" s="17">
        <v>0.37622148642664099</v>
      </c>
      <c r="AJ11" s="17">
        <v>0.33571634982487503</v>
      </c>
      <c r="AK11" s="17">
        <v>0.398918447418386</v>
      </c>
      <c r="AL11" s="17"/>
      <c r="AM11" s="17">
        <v>0.37114207939867899</v>
      </c>
      <c r="AN11" s="17">
        <v>0.31732709998658198</v>
      </c>
      <c r="AO11" s="17">
        <v>0.380721565587956</v>
      </c>
      <c r="AP11" s="17"/>
      <c r="AQ11" s="17">
        <v>0.33939722721816101</v>
      </c>
      <c r="AR11" s="17">
        <v>0.36889980165845698</v>
      </c>
      <c r="AS11" s="17">
        <v>0.37259938659916197</v>
      </c>
      <c r="AT11" s="17">
        <v>0.25239329647522202</v>
      </c>
      <c r="AU11" s="17">
        <v>0.179471709880234</v>
      </c>
    </row>
    <row r="12" spans="2:47" ht="43.2" x14ac:dyDescent="0.3">
      <c r="B12" s="18" t="s">
        <v>120</v>
      </c>
      <c r="C12" s="17">
        <v>0.29776917396290198</v>
      </c>
      <c r="D12" s="17">
        <v>0.27896661318201799</v>
      </c>
      <c r="E12" s="17">
        <v>0.316623767418585</v>
      </c>
      <c r="F12" s="17"/>
      <c r="G12" s="17">
        <v>0.243393320190636</v>
      </c>
      <c r="H12" s="17">
        <v>0.33193433236396302</v>
      </c>
      <c r="I12" s="17">
        <v>0.31148562276594499</v>
      </c>
      <c r="J12" s="17">
        <v>0.34896803865656301</v>
      </c>
      <c r="K12" s="17">
        <v>0.262857135107885</v>
      </c>
      <c r="L12" s="17">
        <v>0.27690931436122002</v>
      </c>
      <c r="M12" s="17"/>
      <c r="N12" s="17">
        <v>0.365044555804729</v>
      </c>
      <c r="O12" s="17">
        <v>0.301627653959056</v>
      </c>
      <c r="P12" s="17">
        <v>0.24468005731419801</v>
      </c>
      <c r="Q12" s="17">
        <v>0.27007103718807202</v>
      </c>
      <c r="R12" s="17"/>
      <c r="S12" s="17">
        <v>0.29726649873782501</v>
      </c>
      <c r="T12" s="17">
        <v>0.28741622801489303</v>
      </c>
      <c r="U12" s="17">
        <v>0.31696162435127401</v>
      </c>
      <c r="V12" s="17">
        <v>0.27244679586527998</v>
      </c>
      <c r="W12" s="17">
        <v>0.273112041089835</v>
      </c>
      <c r="X12" s="17">
        <v>0.32222590172293197</v>
      </c>
      <c r="Y12" s="17">
        <v>0.32056375346482102</v>
      </c>
      <c r="Z12" s="17">
        <v>0.26867626887215201</v>
      </c>
      <c r="AA12" s="17">
        <v>0.31571884584523702</v>
      </c>
      <c r="AB12" s="17">
        <v>0.27906208996524901</v>
      </c>
      <c r="AC12" s="17"/>
      <c r="AD12" s="17">
        <v>0.30770601952098903</v>
      </c>
      <c r="AE12" s="17">
        <v>0.37288779801662503</v>
      </c>
      <c r="AF12" s="17">
        <v>0.187113322555263</v>
      </c>
      <c r="AG12" s="17">
        <v>0.22890309733845501</v>
      </c>
      <c r="AH12" s="17"/>
      <c r="AI12" s="17">
        <v>0.29109426459926202</v>
      </c>
      <c r="AJ12" s="17">
        <v>0.38387301520675299</v>
      </c>
      <c r="AK12" s="17">
        <v>0.19886483004167199</v>
      </c>
      <c r="AL12" s="17"/>
      <c r="AM12" s="17">
        <v>0.40819099171592199</v>
      </c>
      <c r="AN12" s="17">
        <v>0.27726652440938498</v>
      </c>
      <c r="AO12" s="17">
        <v>0.28239479663119099</v>
      </c>
      <c r="AP12" s="17"/>
      <c r="AQ12" s="17">
        <v>0.254234999933037</v>
      </c>
      <c r="AR12" s="17">
        <v>0.29761128918900598</v>
      </c>
      <c r="AS12" s="17">
        <v>0.33010944825550098</v>
      </c>
      <c r="AT12" s="17">
        <v>0.37915095138635801</v>
      </c>
      <c r="AU12" s="17">
        <v>0.25265428518357902</v>
      </c>
    </row>
    <row r="13" spans="2:47" ht="28.8" x14ac:dyDescent="0.3">
      <c r="B13" s="18" t="s">
        <v>121</v>
      </c>
      <c r="C13" s="17">
        <v>0.293005823250159</v>
      </c>
      <c r="D13" s="17">
        <v>0.33229025891984998</v>
      </c>
      <c r="E13" s="17">
        <v>0.25546669678212203</v>
      </c>
      <c r="F13" s="17"/>
      <c r="G13" s="17">
        <v>0.28035818556069297</v>
      </c>
      <c r="H13" s="17">
        <v>0.27454156637388</v>
      </c>
      <c r="I13" s="17">
        <v>0.231628114835294</v>
      </c>
      <c r="J13" s="17">
        <v>0.30023907504590402</v>
      </c>
      <c r="K13" s="17">
        <v>0.26402163822455699</v>
      </c>
      <c r="L13" s="17">
        <v>0.37939941033985097</v>
      </c>
      <c r="M13" s="17"/>
      <c r="N13" s="17">
        <v>0.29171205940039302</v>
      </c>
      <c r="O13" s="17">
        <v>0.325795711706656</v>
      </c>
      <c r="P13" s="17">
        <v>0.30341244371809001</v>
      </c>
      <c r="Q13" s="17">
        <v>0.25310473309088999</v>
      </c>
      <c r="R13" s="17"/>
      <c r="S13" s="17">
        <v>0.28291652253991101</v>
      </c>
      <c r="T13" s="17">
        <v>0.27558052847786602</v>
      </c>
      <c r="U13" s="17">
        <v>0.35846385653274299</v>
      </c>
      <c r="V13" s="17">
        <v>0.36761089354706</v>
      </c>
      <c r="W13" s="17">
        <v>0.192847861023802</v>
      </c>
      <c r="X13" s="17">
        <v>0.26424734491121799</v>
      </c>
      <c r="Y13" s="17">
        <v>0.31268570496855702</v>
      </c>
      <c r="Z13" s="17">
        <v>0.24299158764206399</v>
      </c>
      <c r="AA13" s="17">
        <v>0.32801656069097301</v>
      </c>
      <c r="AB13" s="17">
        <v>0.25131301385210603</v>
      </c>
      <c r="AC13" s="17"/>
      <c r="AD13" s="17">
        <v>0.29728627740810099</v>
      </c>
      <c r="AE13" s="17">
        <v>0.26854941508956698</v>
      </c>
      <c r="AF13" s="17">
        <v>0.35895736211624202</v>
      </c>
      <c r="AG13" s="17">
        <v>0.284916983063426</v>
      </c>
      <c r="AH13" s="17"/>
      <c r="AI13" s="17">
        <v>0.32701101220568102</v>
      </c>
      <c r="AJ13" s="17">
        <v>0.261222636387691</v>
      </c>
      <c r="AK13" s="17">
        <v>0.31375749616085602</v>
      </c>
      <c r="AL13" s="17"/>
      <c r="AM13" s="17">
        <v>0.29423188772737602</v>
      </c>
      <c r="AN13" s="17">
        <v>0.27146200499775902</v>
      </c>
      <c r="AO13" s="17">
        <v>0.31849665384387199</v>
      </c>
      <c r="AP13" s="17"/>
      <c r="AQ13" s="17">
        <v>0.26857834242240702</v>
      </c>
      <c r="AR13" s="17">
        <v>0.316994858027423</v>
      </c>
      <c r="AS13" s="17">
        <v>0.30865905775848101</v>
      </c>
      <c r="AT13" s="17">
        <v>0.245487700247327</v>
      </c>
      <c r="AU13" s="17">
        <v>0.26777242664960899</v>
      </c>
    </row>
    <row r="14" spans="2:47" ht="72" x14ac:dyDescent="0.3">
      <c r="B14" s="18" t="s">
        <v>122</v>
      </c>
      <c r="C14" s="17">
        <v>0.20971019562014001</v>
      </c>
      <c r="D14" s="17">
        <v>0.19806543806316201</v>
      </c>
      <c r="E14" s="17">
        <v>0.221438427256998</v>
      </c>
      <c r="F14" s="17"/>
      <c r="G14" s="17">
        <v>0.30449682713797199</v>
      </c>
      <c r="H14" s="17">
        <v>0.24577611169562599</v>
      </c>
      <c r="I14" s="17">
        <v>0.227594817560242</v>
      </c>
      <c r="J14" s="17">
        <v>0.19089289826970399</v>
      </c>
      <c r="K14" s="17">
        <v>0.177605350040796</v>
      </c>
      <c r="L14" s="17">
        <v>0.140679591694024</v>
      </c>
      <c r="M14" s="17"/>
      <c r="N14" s="17">
        <v>0.24895742005299001</v>
      </c>
      <c r="O14" s="17">
        <v>0.21081090235814601</v>
      </c>
      <c r="P14" s="17">
        <v>0.18242969672170201</v>
      </c>
      <c r="Q14" s="17">
        <v>0.19437950116816599</v>
      </c>
      <c r="R14" s="17"/>
      <c r="S14" s="17">
        <v>0.25928133298211498</v>
      </c>
      <c r="T14" s="17">
        <v>0.200027195037946</v>
      </c>
      <c r="U14" s="17">
        <v>0.21940851181641599</v>
      </c>
      <c r="V14" s="17">
        <v>0.191608495532022</v>
      </c>
      <c r="W14" s="17">
        <v>0.227720600673081</v>
      </c>
      <c r="X14" s="17">
        <v>0.17533140885995899</v>
      </c>
      <c r="Y14" s="17">
        <v>0.16760423970185401</v>
      </c>
      <c r="Z14" s="17">
        <v>0.27737770493283198</v>
      </c>
      <c r="AA14" s="17">
        <v>0.21288220786142001</v>
      </c>
      <c r="AB14" s="17">
        <v>0.155440368556197</v>
      </c>
      <c r="AC14" s="17"/>
      <c r="AD14" s="17">
        <v>0.16654640872051399</v>
      </c>
      <c r="AE14" s="17">
        <v>0.26853979616760199</v>
      </c>
      <c r="AF14" s="17">
        <v>0.16134866551138699</v>
      </c>
      <c r="AG14" s="17">
        <v>0.163488881841068</v>
      </c>
      <c r="AH14" s="17"/>
      <c r="AI14" s="17">
        <v>0.18365680919520999</v>
      </c>
      <c r="AJ14" s="17">
        <v>0.26938514808396702</v>
      </c>
      <c r="AK14" s="17">
        <v>0.155744704870107</v>
      </c>
      <c r="AL14" s="17"/>
      <c r="AM14" s="17">
        <v>0.31697225621225</v>
      </c>
      <c r="AN14" s="17">
        <v>0.192962559575867</v>
      </c>
      <c r="AO14" s="17">
        <v>0.17910742322835599</v>
      </c>
      <c r="AP14" s="17"/>
      <c r="AQ14" s="17">
        <v>0.16574461170181501</v>
      </c>
      <c r="AR14" s="17">
        <v>0.19132012963509001</v>
      </c>
      <c r="AS14" s="17">
        <v>0.25031262437951701</v>
      </c>
      <c r="AT14" s="17">
        <v>0.31843531390310997</v>
      </c>
      <c r="AU14" s="17">
        <v>0.29117511029484699</v>
      </c>
    </row>
    <row r="15" spans="2:47" x14ac:dyDescent="0.3">
      <c r="B15" s="18" t="s">
        <v>123</v>
      </c>
      <c r="C15" s="17">
        <v>0.19200242240117099</v>
      </c>
      <c r="D15" s="17">
        <v>0.21230737836680499</v>
      </c>
      <c r="E15" s="17">
        <v>0.17268172996512501</v>
      </c>
      <c r="F15" s="17"/>
      <c r="G15" s="17">
        <v>0.25784471980843299</v>
      </c>
      <c r="H15" s="17">
        <v>0.226921506966237</v>
      </c>
      <c r="I15" s="17">
        <v>0.19805571515687201</v>
      </c>
      <c r="J15" s="17">
        <v>0.21834480134459999</v>
      </c>
      <c r="K15" s="17">
        <v>0.13360412640577299</v>
      </c>
      <c r="L15" s="17">
        <v>0.13358029715824399</v>
      </c>
      <c r="M15" s="17"/>
      <c r="N15" s="17">
        <v>0.19302978322997499</v>
      </c>
      <c r="O15" s="17">
        <v>0.227277303729742</v>
      </c>
      <c r="P15" s="17">
        <v>0.18595354116971</v>
      </c>
      <c r="Q15" s="17">
        <v>0.163370060056056</v>
      </c>
      <c r="R15" s="17"/>
      <c r="S15" s="17">
        <v>0.24847926794349001</v>
      </c>
      <c r="T15" s="17">
        <v>0.139712147714524</v>
      </c>
      <c r="U15" s="17">
        <v>0.22850103976103001</v>
      </c>
      <c r="V15" s="17">
        <v>0.19201600116926601</v>
      </c>
      <c r="W15" s="17">
        <v>0.101216712455394</v>
      </c>
      <c r="X15" s="17">
        <v>0.216695301880242</v>
      </c>
      <c r="Y15" s="17">
        <v>0.191370088438128</v>
      </c>
      <c r="Z15" s="17">
        <v>0.23022648132535001</v>
      </c>
      <c r="AA15" s="17">
        <v>0.18801854890379699</v>
      </c>
      <c r="AB15" s="17">
        <v>0.17268938960730701</v>
      </c>
      <c r="AC15" s="17"/>
      <c r="AD15" s="17">
        <v>0.17695718009497999</v>
      </c>
      <c r="AE15" s="17">
        <v>0.19982771743127201</v>
      </c>
      <c r="AF15" s="17">
        <v>0.25524766143301503</v>
      </c>
      <c r="AG15" s="17">
        <v>0.11654069666999101</v>
      </c>
      <c r="AH15" s="17"/>
      <c r="AI15" s="17">
        <v>0.181664718301221</v>
      </c>
      <c r="AJ15" s="17">
        <v>0.21722907918787801</v>
      </c>
      <c r="AK15" s="17">
        <v>0.196787257231964</v>
      </c>
      <c r="AL15" s="17"/>
      <c r="AM15" s="17">
        <v>0.14763178797173901</v>
      </c>
      <c r="AN15" s="17">
        <v>0.21049166017315299</v>
      </c>
      <c r="AO15" s="17">
        <v>0.214935194122403</v>
      </c>
      <c r="AP15" s="17"/>
      <c r="AQ15" s="17">
        <v>0.15844452017551799</v>
      </c>
      <c r="AR15" s="17">
        <v>0.17351428010627901</v>
      </c>
      <c r="AS15" s="17">
        <v>0.21928729015711501</v>
      </c>
      <c r="AT15" s="17">
        <v>0.197398793289283</v>
      </c>
      <c r="AU15" s="17">
        <v>0.23203890540707101</v>
      </c>
    </row>
    <row r="16" spans="2:47" ht="28.8" x14ac:dyDescent="0.3">
      <c r="B16" s="18" t="s">
        <v>124</v>
      </c>
      <c r="C16" s="17">
        <v>0.110491582575714</v>
      </c>
      <c r="D16" s="17">
        <v>9.5715676932716501E-2</v>
      </c>
      <c r="E16" s="17">
        <v>0.125058155413101</v>
      </c>
      <c r="F16" s="17"/>
      <c r="G16" s="17">
        <v>0.215290655627079</v>
      </c>
      <c r="H16" s="17">
        <v>0.165389043585256</v>
      </c>
      <c r="I16" s="17">
        <v>9.4324287814998506E-2</v>
      </c>
      <c r="J16" s="17">
        <v>6.0697088290388099E-2</v>
      </c>
      <c r="K16" s="17">
        <v>6.4212750766145105E-2</v>
      </c>
      <c r="L16" s="17">
        <v>8.1819107627915694E-2</v>
      </c>
      <c r="M16" s="17"/>
      <c r="N16" s="17">
        <v>0.114779460895002</v>
      </c>
      <c r="O16" s="17">
        <v>0.107695872723873</v>
      </c>
      <c r="P16" s="17">
        <v>0.125642456993317</v>
      </c>
      <c r="Q16" s="17">
        <v>8.9114723982192001E-2</v>
      </c>
      <c r="R16" s="17"/>
      <c r="S16" s="17">
        <v>0.166604844288785</v>
      </c>
      <c r="T16" s="17">
        <v>7.2271792300491897E-2</v>
      </c>
      <c r="U16" s="17">
        <v>0.13664830300325101</v>
      </c>
      <c r="V16" s="17">
        <v>6.0172096700213E-2</v>
      </c>
      <c r="W16" s="17">
        <v>9.7805553640928605E-2</v>
      </c>
      <c r="X16" s="17">
        <v>7.5247210264793501E-2</v>
      </c>
      <c r="Y16" s="17">
        <v>0.14251233374257</v>
      </c>
      <c r="Z16" s="17">
        <v>0.115223257452175</v>
      </c>
      <c r="AA16" s="17">
        <v>0.14888024025896501</v>
      </c>
      <c r="AB16" s="17">
        <v>4.3260413950903798E-2</v>
      </c>
      <c r="AC16" s="17"/>
      <c r="AD16" s="17">
        <v>9.5629830007529407E-2</v>
      </c>
      <c r="AE16" s="17">
        <v>0.14562282840753599</v>
      </c>
      <c r="AF16" s="17">
        <v>5.47987279943579E-2</v>
      </c>
      <c r="AG16" s="17">
        <v>8.1046364358888706E-2</v>
      </c>
      <c r="AH16" s="17"/>
      <c r="AI16" s="17">
        <v>0.104793000830442</v>
      </c>
      <c r="AJ16" s="17">
        <v>0.158602598882949</v>
      </c>
      <c r="AK16" s="17">
        <v>8.08199952484175E-2</v>
      </c>
      <c r="AL16" s="17"/>
      <c r="AM16" s="17">
        <v>0.10264719089772401</v>
      </c>
      <c r="AN16" s="17">
        <v>0.10040737841967801</v>
      </c>
      <c r="AO16" s="17">
        <v>0.122751979155529</v>
      </c>
      <c r="AP16" s="17"/>
      <c r="AQ16" s="17">
        <v>8.9453324578884205E-2</v>
      </c>
      <c r="AR16" s="17">
        <v>8.9428331535181593E-2</v>
      </c>
      <c r="AS16" s="17">
        <v>0.133707195805783</v>
      </c>
      <c r="AT16" s="17">
        <v>0.16954615789525701</v>
      </c>
      <c r="AU16" s="17">
        <v>0.11497611035833701</v>
      </c>
    </row>
    <row r="17" spans="2:47" ht="43.2" x14ac:dyDescent="0.3">
      <c r="B17" s="18" t="s">
        <v>125</v>
      </c>
      <c r="C17" s="17">
        <v>9.8377510655880004E-2</v>
      </c>
      <c r="D17" s="17">
        <v>0.10367881930202499</v>
      </c>
      <c r="E17" s="17">
        <v>9.3430927103661701E-2</v>
      </c>
      <c r="F17" s="17"/>
      <c r="G17" s="17">
        <v>0.115505662120497</v>
      </c>
      <c r="H17" s="17">
        <v>0.18196972970801101</v>
      </c>
      <c r="I17" s="17">
        <v>8.7115992104593795E-2</v>
      </c>
      <c r="J17" s="17">
        <v>6.3617321343920993E-2</v>
      </c>
      <c r="K17" s="17">
        <v>8.6099615006867497E-2</v>
      </c>
      <c r="L17" s="17">
        <v>6.5244980270003403E-2</v>
      </c>
      <c r="M17" s="17"/>
      <c r="N17" s="17">
        <v>0.12198705725678401</v>
      </c>
      <c r="O17" s="17">
        <v>9.5032787350936704E-2</v>
      </c>
      <c r="P17" s="17">
        <v>0.11270166057653599</v>
      </c>
      <c r="Q17" s="17">
        <v>6.57200108469852E-2</v>
      </c>
      <c r="R17" s="17"/>
      <c r="S17" s="17">
        <v>0.12911019145171601</v>
      </c>
      <c r="T17" s="17">
        <v>6.0154770958041601E-2</v>
      </c>
      <c r="U17" s="17">
        <v>0.120580877083832</v>
      </c>
      <c r="V17" s="17">
        <v>6.5900844509104606E-2</v>
      </c>
      <c r="W17" s="17">
        <v>0.13295461132616701</v>
      </c>
      <c r="X17" s="17">
        <v>0.16289706591858899</v>
      </c>
      <c r="Y17" s="17">
        <v>9.8786187543051698E-2</v>
      </c>
      <c r="Z17" s="17">
        <v>9.3482879783501199E-2</v>
      </c>
      <c r="AA17" s="17">
        <v>7.6613908202772904E-2</v>
      </c>
      <c r="AB17" s="17">
        <v>2.0800008861421498E-2</v>
      </c>
      <c r="AC17" s="17"/>
      <c r="AD17" s="17">
        <v>7.2060688490621902E-2</v>
      </c>
      <c r="AE17" s="17">
        <v>0.11274164325222601</v>
      </c>
      <c r="AF17" s="17">
        <v>0.12404459764009899</v>
      </c>
      <c r="AG17" s="17">
        <v>5.3756470882728301E-2</v>
      </c>
      <c r="AH17" s="17"/>
      <c r="AI17" s="17">
        <v>6.5655397318969397E-2</v>
      </c>
      <c r="AJ17" s="17">
        <v>0.12795824401898401</v>
      </c>
      <c r="AK17" s="17">
        <v>0.12781786777649501</v>
      </c>
      <c r="AL17" s="17"/>
      <c r="AM17" s="17">
        <v>8.9624537257209605E-2</v>
      </c>
      <c r="AN17" s="17">
        <v>0.10650860881535699</v>
      </c>
      <c r="AO17" s="17">
        <v>0.110820622052622</v>
      </c>
      <c r="AP17" s="17"/>
      <c r="AQ17" s="17">
        <v>7.6627062621953901E-2</v>
      </c>
      <c r="AR17" s="17">
        <v>7.9607464707952005E-2</v>
      </c>
      <c r="AS17" s="17">
        <v>0.120697608933433</v>
      </c>
      <c r="AT17" s="17">
        <v>0.14808835012251101</v>
      </c>
      <c r="AU17" s="17">
        <v>0.21806878681896799</v>
      </c>
    </row>
    <row r="18" spans="2:47" x14ac:dyDescent="0.3">
      <c r="B18" s="18" t="s">
        <v>94</v>
      </c>
      <c r="C18" s="19">
        <v>4.7106240476525001E-2</v>
      </c>
      <c r="D18" s="19">
        <v>2.90999836612327E-2</v>
      </c>
      <c r="E18" s="19">
        <v>6.4680045546999604E-2</v>
      </c>
      <c r="F18" s="19"/>
      <c r="G18" s="19">
        <v>7.1303910497380205E-2</v>
      </c>
      <c r="H18" s="19">
        <v>3.6600942361340399E-2</v>
      </c>
      <c r="I18" s="19">
        <v>5.3550925196001797E-2</v>
      </c>
      <c r="J18" s="19">
        <v>4.22142655745366E-2</v>
      </c>
      <c r="K18" s="19">
        <v>6.4419940656025701E-2</v>
      </c>
      <c r="L18" s="19">
        <v>2.6780386582525101E-2</v>
      </c>
      <c r="M18" s="19"/>
      <c r="N18" s="19">
        <v>3.9854748807394202E-2</v>
      </c>
      <c r="O18" s="19">
        <v>2.1502088754129799E-2</v>
      </c>
      <c r="P18" s="19">
        <v>5.8463946959202602E-2</v>
      </c>
      <c r="Q18" s="19">
        <v>7.2513512375251402E-2</v>
      </c>
      <c r="R18" s="19"/>
      <c r="S18" s="19">
        <v>4.2679690414037498E-2</v>
      </c>
      <c r="T18" s="19">
        <v>6.1050859943254598E-2</v>
      </c>
      <c r="U18" s="19">
        <v>0</v>
      </c>
      <c r="V18" s="19">
        <v>5.7224679784388E-2</v>
      </c>
      <c r="W18" s="19">
        <v>2.7540252470332299E-2</v>
      </c>
      <c r="X18" s="19">
        <v>3.05014778919224E-2</v>
      </c>
      <c r="Y18" s="19">
        <v>6.2376348571207198E-2</v>
      </c>
      <c r="Z18" s="19">
        <v>6.06352474351659E-2</v>
      </c>
      <c r="AA18" s="19">
        <v>5.0310582862238599E-2</v>
      </c>
      <c r="AB18" s="19">
        <v>9.5364296433121998E-2</v>
      </c>
      <c r="AC18" s="19"/>
      <c r="AD18" s="19">
        <v>3.59188283785426E-2</v>
      </c>
      <c r="AE18" s="19">
        <v>3.1321542952102599E-2</v>
      </c>
      <c r="AF18" s="19">
        <v>1.33938260605848E-2</v>
      </c>
      <c r="AG18" s="19">
        <v>0.142297939717137</v>
      </c>
      <c r="AH18" s="19"/>
      <c r="AI18" s="19">
        <v>3.1605495918068403E-2</v>
      </c>
      <c r="AJ18" s="19">
        <v>1.8592178149000198E-2</v>
      </c>
      <c r="AK18" s="19">
        <v>1.73588380416731E-2</v>
      </c>
      <c r="AL18" s="19"/>
      <c r="AM18" s="19">
        <v>2.26839177669079E-2</v>
      </c>
      <c r="AN18" s="19">
        <v>4.67704371069785E-2</v>
      </c>
      <c r="AO18" s="19">
        <v>2.50977944533478E-2</v>
      </c>
      <c r="AP18" s="19"/>
      <c r="AQ18" s="19">
        <v>5.4670002939583802E-2</v>
      </c>
      <c r="AR18" s="19">
        <v>6.4069372088998003E-2</v>
      </c>
      <c r="AS18" s="19">
        <v>3.6743879629138401E-2</v>
      </c>
      <c r="AT18" s="19">
        <v>4.5615923204981999E-2</v>
      </c>
      <c r="AU18" s="19">
        <v>0</v>
      </c>
    </row>
    <row r="19" spans="2:47" x14ac:dyDescent="0.3">
      <c r="B19" s="16"/>
    </row>
    <row r="20" spans="2:47" x14ac:dyDescent="0.3">
      <c r="B20" t="s">
        <v>482</v>
      </c>
    </row>
    <row r="21" spans="2:47" x14ac:dyDescent="0.3">
      <c r="B21" t="s">
        <v>80</v>
      </c>
    </row>
    <row r="23" spans="2:47" x14ac:dyDescent="0.3">
      <c r="B23"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U16"/>
  <sheetViews>
    <sheetView showGridLines="0" topLeftCell="A6"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129</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57.6" x14ac:dyDescent="0.3">
      <c r="B9" s="18" t="s">
        <v>127</v>
      </c>
      <c r="C9" s="17">
        <v>0.49142674208562998</v>
      </c>
      <c r="D9" s="17">
        <v>0.50382904965668696</v>
      </c>
      <c r="E9" s="17">
        <v>0.47835768902085701</v>
      </c>
      <c r="F9" s="17"/>
      <c r="G9" s="17">
        <v>0.60556383979268702</v>
      </c>
      <c r="H9" s="17">
        <v>0.61123029164994003</v>
      </c>
      <c r="I9" s="17">
        <v>0.56216777260065498</v>
      </c>
      <c r="J9" s="17">
        <v>0.49391436917488502</v>
      </c>
      <c r="K9" s="17">
        <v>0.346311657796257</v>
      </c>
      <c r="L9" s="17">
        <v>0.35818507360882201</v>
      </c>
      <c r="M9" s="17"/>
      <c r="N9" s="17">
        <v>0.57714108905973605</v>
      </c>
      <c r="O9" s="17">
        <v>0.53807857895731603</v>
      </c>
      <c r="P9" s="17">
        <v>0.43119556960574601</v>
      </c>
      <c r="Q9" s="17">
        <v>0.408617103167002</v>
      </c>
      <c r="R9" s="17"/>
      <c r="S9" s="17">
        <v>0.66270025844827896</v>
      </c>
      <c r="T9" s="17">
        <v>0.54991881105599705</v>
      </c>
      <c r="U9" s="17">
        <v>0.46019678639269601</v>
      </c>
      <c r="V9" s="17">
        <v>0.386383125194458</v>
      </c>
      <c r="W9" s="17">
        <v>0.50777098467229898</v>
      </c>
      <c r="X9" s="17">
        <v>0.38123636007821299</v>
      </c>
      <c r="Y9" s="17">
        <v>0.35946832302862503</v>
      </c>
      <c r="Z9" s="17">
        <v>0.46649338818924102</v>
      </c>
      <c r="AA9" s="17">
        <v>0.51009186512957205</v>
      </c>
      <c r="AB9" s="17">
        <v>0.46454863916834399</v>
      </c>
      <c r="AC9" s="17"/>
      <c r="AD9" s="17">
        <v>0.37709034037105499</v>
      </c>
      <c r="AE9" s="17">
        <v>0.60102427566338401</v>
      </c>
      <c r="AF9" s="17">
        <v>0.30596704008131498</v>
      </c>
      <c r="AG9" s="17">
        <v>0.487502205416735</v>
      </c>
      <c r="AH9" s="17"/>
      <c r="AI9" s="17">
        <v>0.41580079159736799</v>
      </c>
      <c r="AJ9" s="17">
        <v>0.63778236927615795</v>
      </c>
      <c r="AK9" s="17">
        <v>0.299268034956233</v>
      </c>
      <c r="AL9" s="17"/>
      <c r="AM9" s="17">
        <v>0.67096808565975496</v>
      </c>
      <c r="AN9" s="17">
        <v>0.47676522288954298</v>
      </c>
      <c r="AO9" s="17">
        <v>0.42039799979104298</v>
      </c>
      <c r="AP9" s="17"/>
      <c r="AQ9" s="17">
        <v>0.37277292076588497</v>
      </c>
      <c r="AR9" s="17">
        <v>0.475758564550678</v>
      </c>
      <c r="AS9" s="17">
        <v>0.58900541310321597</v>
      </c>
      <c r="AT9" s="17">
        <v>0.67501869305295603</v>
      </c>
      <c r="AU9" s="17">
        <v>0.48834798378355199</v>
      </c>
    </row>
    <row r="10" spans="2:47" ht="57.6" x14ac:dyDescent="0.3">
      <c r="B10" s="18" t="s">
        <v>128</v>
      </c>
      <c r="C10" s="17">
        <v>0.40189956144136302</v>
      </c>
      <c r="D10" s="17">
        <v>0.41309828219001299</v>
      </c>
      <c r="E10" s="17">
        <v>0.39184337847681699</v>
      </c>
      <c r="F10" s="17"/>
      <c r="G10" s="17">
        <v>0.30353826280908702</v>
      </c>
      <c r="H10" s="17">
        <v>0.34625689859672698</v>
      </c>
      <c r="I10" s="17">
        <v>0.34279706835391999</v>
      </c>
      <c r="J10" s="17">
        <v>0.42548763244625298</v>
      </c>
      <c r="K10" s="17">
        <v>0.50115077659561602</v>
      </c>
      <c r="L10" s="17">
        <v>0.47335907877398298</v>
      </c>
      <c r="M10" s="17"/>
      <c r="N10" s="17">
        <v>0.33212866093765397</v>
      </c>
      <c r="O10" s="17">
        <v>0.39438812462696299</v>
      </c>
      <c r="P10" s="17">
        <v>0.43367643382453402</v>
      </c>
      <c r="Q10" s="17">
        <v>0.44969057226803399</v>
      </c>
      <c r="R10" s="17"/>
      <c r="S10" s="17">
        <v>0.27854815387370002</v>
      </c>
      <c r="T10" s="17">
        <v>0.33654914635313499</v>
      </c>
      <c r="U10" s="17">
        <v>0.40126205447483099</v>
      </c>
      <c r="V10" s="17">
        <v>0.50072793325470399</v>
      </c>
      <c r="W10" s="17">
        <v>0.39020987753948</v>
      </c>
      <c r="X10" s="17">
        <v>0.52446790406663302</v>
      </c>
      <c r="Y10" s="17">
        <v>0.50767292575684497</v>
      </c>
      <c r="Z10" s="17">
        <v>0.377080104167136</v>
      </c>
      <c r="AA10" s="17">
        <v>0.36747444496586801</v>
      </c>
      <c r="AB10" s="17">
        <v>0.46205517810362601</v>
      </c>
      <c r="AC10" s="17"/>
      <c r="AD10" s="17">
        <v>0.50768244807571805</v>
      </c>
      <c r="AE10" s="17">
        <v>0.32445086551036301</v>
      </c>
      <c r="AF10" s="17">
        <v>0.62773244570144004</v>
      </c>
      <c r="AG10" s="17">
        <v>0.297856712488349</v>
      </c>
      <c r="AH10" s="17"/>
      <c r="AI10" s="17">
        <v>0.48936318053267902</v>
      </c>
      <c r="AJ10" s="17">
        <v>0.30095052817860102</v>
      </c>
      <c r="AK10" s="17">
        <v>0.60378110203842805</v>
      </c>
      <c r="AL10" s="17"/>
      <c r="AM10" s="17">
        <v>0.25340264453448003</v>
      </c>
      <c r="AN10" s="17">
        <v>0.40593484390814999</v>
      </c>
      <c r="AO10" s="17">
        <v>0.50318386383958802</v>
      </c>
      <c r="AP10" s="17"/>
      <c r="AQ10" s="17">
        <v>0.51491767056600701</v>
      </c>
      <c r="AR10" s="17">
        <v>0.40619535362893</v>
      </c>
      <c r="AS10" s="17">
        <v>0.33796718850207402</v>
      </c>
      <c r="AT10" s="17">
        <v>0.25563164881906603</v>
      </c>
      <c r="AU10" s="17">
        <v>0.30667035556111599</v>
      </c>
    </row>
    <row r="11" spans="2:47" x14ac:dyDescent="0.3">
      <c r="B11" s="18" t="s">
        <v>94</v>
      </c>
      <c r="C11" s="19">
        <v>0.10667369647300699</v>
      </c>
      <c r="D11" s="19">
        <v>8.3072668153300097E-2</v>
      </c>
      <c r="E11" s="19">
        <v>0.12979893250232599</v>
      </c>
      <c r="F11" s="19"/>
      <c r="G11" s="19">
        <v>9.0897897398225805E-2</v>
      </c>
      <c r="H11" s="19">
        <v>4.2512809753332499E-2</v>
      </c>
      <c r="I11" s="19">
        <v>9.5035159045425505E-2</v>
      </c>
      <c r="J11" s="19">
        <v>8.0597998378862501E-2</v>
      </c>
      <c r="K11" s="19">
        <v>0.15253756560812701</v>
      </c>
      <c r="L11" s="19">
        <v>0.16845584761719401</v>
      </c>
      <c r="M11" s="19"/>
      <c r="N11" s="19">
        <v>9.0730250002610494E-2</v>
      </c>
      <c r="O11" s="19">
        <v>6.7533296415720798E-2</v>
      </c>
      <c r="P11" s="19">
        <v>0.13512799656971999</v>
      </c>
      <c r="Q11" s="19">
        <v>0.141692324564965</v>
      </c>
      <c r="R11" s="19"/>
      <c r="S11" s="19">
        <v>5.8751587678021702E-2</v>
      </c>
      <c r="T11" s="19">
        <v>0.11353204259086799</v>
      </c>
      <c r="U11" s="19">
        <v>0.138541159132473</v>
      </c>
      <c r="V11" s="19">
        <v>0.11288894155083801</v>
      </c>
      <c r="W11" s="19">
        <v>0.102019137788221</v>
      </c>
      <c r="X11" s="19">
        <v>9.4295735855154703E-2</v>
      </c>
      <c r="Y11" s="19">
        <v>0.13285875121453</v>
      </c>
      <c r="Z11" s="19">
        <v>0.15642650764362201</v>
      </c>
      <c r="AA11" s="19">
        <v>0.12243368990455999</v>
      </c>
      <c r="AB11" s="19">
        <v>7.3396182728029793E-2</v>
      </c>
      <c r="AC11" s="19"/>
      <c r="AD11" s="19">
        <v>0.115227211553226</v>
      </c>
      <c r="AE11" s="19">
        <v>7.4524858826252996E-2</v>
      </c>
      <c r="AF11" s="19">
        <v>6.6300514217244505E-2</v>
      </c>
      <c r="AG11" s="19">
        <v>0.214641082094917</v>
      </c>
      <c r="AH11" s="19"/>
      <c r="AI11" s="19">
        <v>9.4836027869953099E-2</v>
      </c>
      <c r="AJ11" s="19">
        <v>6.1267102545241203E-2</v>
      </c>
      <c r="AK11" s="19">
        <v>9.6950863005338797E-2</v>
      </c>
      <c r="AL11" s="19"/>
      <c r="AM11" s="19">
        <v>7.5629269805764898E-2</v>
      </c>
      <c r="AN11" s="19">
        <v>0.117299933202306</v>
      </c>
      <c r="AO11" s="19">
        <v>7.64181363693682E-2</v>
      </c>
      <c r="AP11" s="19"/>
      <c r="AQ11" s="19">
        <v>0.112309408668108</v>
      </c>
      <c r="AR11" s="19">
        <v>0.118046081820391</v>
      </c>
      <c r="AS11" s="19">
        <v>7.30273983947098E-2</v>
      </c>
      <c r="AT11" s="19">
        <v>6.93496581279784E-2</v>
      </c>
      <c r="AU11" s="19">
        <v>0.20498166065533199</v>
      </c>
    </row>
    <row r="12" spans="2:47" x14ac:dyDescent="0.3">
      <c r="B12" s="16"/>
    </row>
    <row r="13" spans="2:47" x14ac:dyDescent="0.3">
      <c r="B13" t="s">
        <v>482</v>
      </c>
    </row>
    <row r="14" spans="2:47" x14ac:dyDescent="0.3">
      <c r="B14" t="s">
        <v>80</v>
      </c>
    </row>
    <row r="16" spans="2:47" x14ac:dyDescent="0.3">
      <c r="B16"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K21"/>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11" width="20.77734375" customWidth="1"/>
  </cols>
  <sheetData>
    <row r="2" spans="2:11" ht="40.049999999999997" customHeight="1" x14ac:dyDescent="0.3">
      <c r="D2" s="41" t="s">
        <v>144</v>
      </c>
      <c r="E2" s="37"/>
      <c r="F2" s="37"/>
      <c r="G2" s="37"/>
      <c r="H2" s="37"/>
      <c r="I2" s="37"/>
      <c r="J2" s="37"/>
      <c r="K2" s="37"/>
    </row>
    <row r="6" spans="2:11" ht="49.95" customHeight="1" x14ac:dyDescent="0.3">
      <c r="B6" s="20" t="s">
        <v>13</v>
      </c>
      <c r="C6" s="20" t="s">
        <v>130</v>
      </c>
      <c r="D6" s="20" t="s">
        <v>131</v>
      </c>
      <c r="E6" s="20" t="s">
        <v>132</v>
      </c>
      <c r="F6" s="20" t="s">
        <v>133</v>
      </c>
      <c r="G6" s="20" t="s">
        <v>134</v>
      </c>
      <c r="H6" s="20" t="s">
        <v>135</v>
      </c>
      <c r="I6" s="20" t="s">
        <v>136</v>
      </c>
      <c r="J6" s="20" t="s">
        <v>137</v>
      </c>
    </row>
    <row r="7" spans="2:11" x14ac:dyDescent="0.3">
      <c r="B7" s="18" t="s">
        <v>138</v>
      </c>
      <c r="C7" s="17">
        <v>0.43316537355713602</v>
      </c>
      <c r="D7" s="17">
        <v>0.46378273499948403</v>
      </c>
      <c r="E7" s="17">
        <v>0.50854828271014496</v>
      </c>
      <c r="F7" s="17">
        <v>0.61150987179540495</v>
      </c>
      <c r="G7" s="17">
        <v>0.61508401243935196</v>
      </c>
      <c r="H7" s="17">
        <v>0.810335528414179</v>
      </c>
      <c r="I7" s="17">
        <v>0.72299771059075402</v>
      </c>
      <c r="J7" s="17">
        <v>0.80279757600285895</v>
      </c>
    </row>
    <row r="8" spans="2:11" x14ac:dyDescent="0.3">
      <c r="B8" s="18" t="s">
        <v>139</v>
      </c>
      <c r="C8" s="17">
        <v>0.373703381394701</v>
      </c>
      <c r="D8" s="17">
        <v>0.38601482449698998</v>
      </c>
      <c r="E8" s="17">
        <v>0.37901095344985603</v>
      </c>
      <c r="F8" s="17">
        <v>0.30416330201859498</v>
      </c>
      <c r="G8" s="17">
        <v>0.30578761526772202</v>
      </c>
      <c r="H8" s="17">
        <v>0.135954844953286</v>
      </c>
      <c r="I8" s="17">
        <v>0.22425175384104301</v>
      </c>
      <c r="J8" s="17">
        <v>0.15383806261451499</v>
      </c>
    </row>
    <row r="9" spans="2:11" x14ac:dyDescent="0.3">
      <c r="B9" s="18" t="s">
        <v>140</v>
      </c>
      <c r="C9" s="17">
        <v>0.12792785865849099</v>
      </c>
      <c r="D9" s="17">
        <v>8.2542184460305895E-2</v>
      </c>
      <c r="E9" s="17">
        <v>7.1550875218918494E-2</v>
      </c>
      <c r="F9" s="17">
        <v>4.8391756867805898E-2</v>
      </c>
      <c r="G9" s="17">
        <v>5.2224445705032999E-2</v>
      </c>
      <c r="H9" s="17">
        <v>2.70573989201137E-2</v>
      </c>
      <c r="I9" s="17">
        <v>3.1279287937429998E-2</v>
      </c>
      <c r="J9" s="17">
        <v>2.2207662966474501E-2</v>
      </c>
    </row>
    <row r="10" spans="2:11" x14ac:dyDescent="0.3">
      <c r="B10" s="18" t="s">
        <v>141</v>
      </c>
      <c r="C10" s="17">
        <v>3.16444873970603E-2</v>
      </c>
      <c r="D10" s="17">
        <v>2.0194939316604599E-2</v>
      </c>
      <c r="E10" s="17">
        <v>9.4256305471035595E-3</v>
      </c>
      <c r="F10" s="17">
        <v>8.0662347227517407E-3</v>
      </c>
      <c r="G10" s="17">
        <v>7.7524356687814896E-3</v>
      </c>
      <c r="H10" s="17">
        <v>7.7961498293220299E-3</v>
      </c>
      <c r="I10" s="17">
        <v>4.9715502528125599E-3</v>
      </c>
      <c r="J10" s="17">
        <v>4.75811705384898E-3</v>
      </c>
    </row>
    <row r="11" spans="2:11" x14ac:dyDescent="0.3">
      <c r="B11" s="35" t="s">
        <v>94</v>
      </c>
      <c r="C11" s="17">
        <v>3.3558898992610602E-2</v>
      </c>
      <c r="D11" s="17">
        <v>4.7465316726616101E-2</v>
      </c>
      <c r="E11" s="17">
        <v>3.1464258073976799E-2</v>
      </c>
      <c r="F11" s="17">
        <v>2.7868834595442999E-2</v>
      </c>
      <c r="G11" s="17">
        <v>1.9151490919112401E-2</v>
      </c>
      <c r="H11" s="17">
        <v>1.8856077883098701E-2</v>
      </c>
      <c r="I11" s="17">
        <v>1.6499697377961E-2</v>
      </c>
      <c r="J11" s="17">
        <v>1.63985813623032E-2</v>
      </c>
    </row>
    <row r="12" spans="2:11" x14ac:dyDescent="0.3">
      <c r="B12" s="35" t="s">
        <v>479</v>
      </c>
      <c r="C12" s="21">
        <f>C8+C7</f>
        <v>0.80686875495183696</v>
      </c>
      <c r="D12" s="21">
        <f t="shared" ref="D12:J12" si="0">D8+D7</f>
        <v>0.84979755949647395</v>
      </c>
      <c r="E12" s="21">
        <f t="shared" si="0"/>
        <v>0.88755923616000099</v>
      </c>
      <c r="F12" s="21">
        <f t="shared" si="0"/>
        <v>0.91567317381399993</v>
      </c>
      <c r="G12" s="21">
        <f t="shared" si="0"/>
        <v>0.92087162770707398</v>
      </c>
      <c r="H12" s="21">
        <f t="shared" si="0"/>
        <v>0.94629037336746502</v>
      </c>
      <c r="I12" s="21">
        <f t="shared" si="0"/>
        <v>0.94724946443179703</v>
      </c>
      <c r="J12" s="21">
        <f t="shared" si="0"/>
        <v>0.956635638617374</v>
      </c>
    </row>
    <row r="13" spans="2:11" x14ac:dyDescent="0.3">
      <c r="B13" s="35" t="s">
        <v>478</v>
      </c>
      <c r="C13" s="21">
        <f>C10+C9</f>
        <v>0.15957234605555129</v>
      </c>
      <c r="D13" s="21">
        <f t="shared" ref="D13:J13" si="1">D10+D9</f>
        <v>0.10273712377691049</v>
      </c>
      <c r="E13" s="21">
        <f t="shared" si="1"/>
        <v>8.0976505766022056E-2</v>
      </c>
      <c r="F13" s="21">
        <f t="shared" si="1"/>
        <v>5.6457991590557637E-2</v>
      </c>
      <c r="G13" s="21">
        <f t="shared" si="1"/>
        <v>5.9976881373814489E-2</v>
      </c>
      <c r="H13" s="21">
        <f t="shared" si="1"/>
        <v>3.4853548749435734E-2</v>
      </c>
      <c r="I13" s="21">
        <f t="shared" si="1"/>
        <v>3.6250838190242558E-2</v>
      </c>
      <c r="J13" s="21">
        <f t="shared" si="1"/>
        <v>2.6965780020323481E-2</v>
      </c>
    </row>
    <row r="14" spans="2:11" x14ac:dyDescent="0.3">
      <c r="B14" s="35" t="s">
        <v>143</v>
      </c>
      <c r="C14" s="22">
        <f>C13-C12</f>
        <v>-0.6472964088962857</v>
      </c>
      <c r="D14" s="22">
        <f t="shared" ref="D14:J14" si="2">D13-D12</f>
        <v>-0.74706043571956349</v>
      </c>
      <c r="E14" s="22">
        <f t="shared" si="2"/>
        <v>-0.80658273039397899</v>
      </c>
      <c r="F14" s="22">
        <f t="shared" si="2"/>
        <v>-0.85921518222344229</v>
      </c>
      <c r="G14" s="22">
        <f t="shared" si="2"/>
        <v>-0.86089474633325946</v>
      </c>
      <c r="H14" s="22">
        <f t="shared" si="2"/>
        <v>-0.91143682461802933</v>
      </c>
      <c r="I14" s="22">
        <f t="shared" si="2"/>
        <v>-0.91099862624155448</v>
      </c>
      <c r="J14" s="22">
        <f t="shared" si="2"/>
        <v>-0.92966985859705054</v>
      </c>
    </row>
    <row r="15" spans="2:11" x14ac:dyDescent="0.3">
      <c r="B15" s="16"/>
      <c r="C15" s="16"/>
      <c r="D15" s="16"/>
      <c r="E15" s="16"/>
      <c r="F15" s="16"/>
      <c r="G15" s="16"/>
      <c r="H15" s="16"/>
      <c r="I15" s="16"/>
      <c r="J15" s="16"/>
    </row>
    <row r="16" spans="2:11" x14ac:dyDescent="0.3">
      <c r="B16" t="s">
        <v>482</v>
      </c>
    </row>
    <row r="17" spans="2:2" x14ac:dyDescent="0.3">
      <c r="B17" t="s">
        <v>80</v>
      </c>
    </row>
    <row r="21" spans="2:2" x14ac:dyDescent="0.3">
      <c r="B21"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V21"/>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8" ht="40.049999999999997" customHeight="1" x14ac:dyDescent="0.3">
      <c r="D2" s="41" t="s">
        <v>145</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8"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8"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8"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8"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8" x14ac:dyDescent="0.3">
      <c r="B9" s="18" t="s">
        <v>138</v>
      </c>
      <c r="C9" s="17">
        <v>0.72299771059075402</v>
      </c>
      <c r="D9" s="17">
        <v>0.69050467042081498</v>
      </c>
      <c r="E9" s="17">
        <v>0.75397696606479503</v>
      </c>
      <c r="F9" s="17"/>
      <c r="G9" s="17">
        <v>0.58352444575342</v>
      </c>
      <c r="H9" s="17">
        <v>0.55965646197010499</v>
      </c>
      <c r="I9" s="17">
        <v>0.66521965758071799</v>
      </c>
      <c r="J9" s="17">
        <v>0.79318311145301001</v>
      </c>
      <c r="K9" s="17">
        <v>0.80121846904899396</v>
      </c>
      <c r="L9" s="17">
        <v>0.88361475195600003</v>
      </c>
      <c r="M9" s="17"/>
      <c r="N9" s="17">
        <v>0.65412175129396</v>
      </c>
      <c r="O9" s="17">
        <v>0.69036328942424396</v>
      </c>
      <c r="P9" s="17">
        <v>0.765686400881049</v>
      </c>
      <c r="Q9" s="17">
        <v>0.788217451400816</v>
      </c>
      <c r="R9" s="17"/>
      <c r="S9" s="17">
        <v>0.63445054170063397</v>
      </c>
      <c r="T9" s="17">
        <v>0.74310118270133996</v>
      </c>
      <c r="U9" s="17">
        <v>0.75506037483444299</v>
      </c>
      <c r="V9" s="17">
        <v>0.81071195186431599</v>
      </c>
      <c r="W9" s="17">
        <v>0.72056139192470303</v>
      </c>
      <c r="X9" s="17">
        <v>0.71807178646272896</v>
      </c>
      <c r="Y9" s="17">
        <v>0.75277972010774097</v>
      </c>
      <c r="Z9" s="17">
        <v>0.47404730861053801</v>
      </c>
      <c r="AA9" s="17">
        <v>0.75375731012353797</v>
      </c>
      <c r="AB9" s="17">
        <v>0.80726552232160798</v>
      </c>
      <c r="AC9" s="17"/>
      <c r="AD9" s="17">
        <v>0.79865775287526897</v>
      </c>
      <c r="AE9" s="17">
        <v>0.67539145911715304</v>
      </c>
      <c r="AF9" s="17">
        <v>0.82126717585822595</v>
      </c>
      <c r="AG9" s="17">
        <v>0.69038558978365105</v>
      </c>
      <c r="AH9" s="17"/>
      <c r="AI9" s="17">
        <v>0.79499831759681805</v>
      </c>
      <c r="AJ9" s="17">
        <v>0.61848888789644096</v>
      </c>
      <c r="AK9" s="17">
        <v>0.86605349346548399</v>
      </c>
      <c r="AL9" s="17"/>
      <c r="AM9" s="17">
        <v>0.65945785534242995</v>
      </c>
      <c r="AN9" s="17">
        <v>0.77445463165717798</v>
      </c>
      <c r="AO9" s="17">
        <v>0.69176982598749204</v>
      </c>
      <c r="AP9" s="17"/>
      <c r="AQ9" s="17">
        <v>0.81435408513755903</v>
      </c>
      <c r="AR9" s="17">
        <v>0.71847212343134303</v>
      </c>
      <c r="AS9" s="17">
        <v>0.66372338531417496</v>
      </c>
      <c r="AT9" s="17">
        <v>0.61335156681522995</v>
      </c>
      <c r="AU9" s="17">
        <v>0.69024894606014398</v>
      </c>
    </row>
    <row r="10" spans="2:48" x14ac:dyDescent="0.3">
      <c r="B10" s="18" t="s">
        <v>139</v>
      </c>
      <c r="C10" s="17">
        <v>0.22425175384104301</v>
      </c>
      <c r="D10" s="17">
        <v>0.247741379704258</v>
      </c>
      <c r="E10" s="17">
        <v>0.20190509134461501</v>
      </c>
      <c r="F10" s="17"/>
      <c r="G10" s="17">
        <v>0.30507696427903302</v>
      </c>
      <c r="H10" s="17">
        <v>0.35645179905129998</v>
      </c>
      <c r="I10" s="17">
        <v>0.27431231795659</v>
      </c>
      <c r="J10" s="17">
        <v>0.180140195211383</v>
      </c>
      <c r="K10" s="17">
        <v>0.159651399436507</v>
      </c>
      <c r="L10" s="17">
        <v>0.103263030170881</v>
      </c>
      <c r="M10" s="17"/>
      <c r="N10" s="17">
        <v>0.29466274986656799</v>
      </c>
      <c r="O10" s="17">
        <v>0.27132348220365698</v>
      </c>
      <c r="P10" s="17">
        <v>0.16333432715066101</v>
      </c>
      <c r="Q10" s="17">
        <v>0.157345651200713</v>
      </c>
      <c r="R10" s="17"/>
      <c r="S10" s="17">
        <v>0.30884784904725299</v>
      </c>
      <c r="T10" s="17">
        <v>0.197466457790336</v>
      </c>
      <c r="U10" s="17">
        <v>0.19512760163829199</v>
      </c>
      <c r="V10" s="17">
        <v>0.14738031768252699</v>
      </c>
      <c r="W10" s="17">
        <v>0.194668262386192</v>
      </c>
      <c r="X10" s="17">
        <v>0.2315626487189</v>
      </c>
      <c r="Y10" s="17">
        <v>0.22673190623974801</v>
      </c>
      <c r="Z10" s="17">
        <v>0.35927908186451701</v>
      </c>
      <c r="AA10" s="17">
        <v>0.20818850380316101</v>
      </c>
      <c r="AB10" s="17">
        <v>0.192734477678392</v>
      </c>
      <c r="AC10" s="17"/>
      <c r="AD10" s="17">
        <v>0.172627972317172</v>
      </c>
      <c r="AE10" s="17">
        <v>0.27736711016578502</v>
      </c>
      <c r="AF10" s="17">
        <v>0.150986314438152</v>
      </c>
      <c r="AG10" s="17">
        <v>0.20482414166329099</v>
      </c>
      <c r="AH10" s="17"/>
      <c r="AI10" s="17">
        <v>0.175292454933587</v>
      </c>
      <c r="AJ10" s="17">
        <v>0.332626834598379</v>
      </c>
      <c r="AK10" s="17">
        <v>0.116989049148253</v>
      </c>
      <c r="AL10" s="17"/>
      <c r="AM10" s="17">
        <v>0.28888426255350502</v>
      </c>
      <c r="AN10" s="17">
        <v>0.18260074749600799</v>
      </c>
      <c r="AO10" s="17">
        <v>0.25740041856387003</v>
      </c>
      <c r="AP10" s="17"/>
      <c r="AQ10" s="17">
        <v>0.13977301979220799</v>
      </c>
      <c r="AR10" s="17">
        <v>0.21023186801401</v>
      </c>
      <c r="AS10" s="17">
        <v>0.29409496138222901</v>
      </c>
      <c r="AT10" s="17">
        <v>0.34591697202565802</v>
      </c>
      <c r="AU10" s="17">
        <v>0.30975105393985602</v>
      </c>
    </row>
    <row r="11" spans="2:48" x14ac:dyDescent="0.3">
      <c r="B11" s="18" t="s">
        <v>140</v>
      </c>
      <c r="C11" s="17">
        <v>3.1279287937429998E-2</v>
      </c>
      <c r="D11" s="17">
        <v>4.0317743371060102E-2</v>
      </c>
      <c r="E11" s="17">
        <v>2.2569181542706401E-2</v>
      </c>
      <c r="F11" s="17"/>
      <c r="G11" s="17">
        <v>8.3057080392613794E-2</v>
      </c>
      <c r="H11" s="17">
        <v>5.3220256388722201E-2</v>
      </c>
      <c r="I11" s="17">
        <v>3.5556731246466203E-2</v>
      </c>
      <c r="J11" s="17">
        <v>1.6348878503973301E-2</v>
      </c>
      <c r="K11" s="17">
        <v>1.36959889251759E-2</v>
      </c>
      <c r="L11" s="17">
        <v>0</v>
      </c>
      <c r="M11" s="17"/>
      <c r="N11" s="17">
        <v>3.5190734275688897E-2</v>
      </c>
      <c r="O11" s="17">
        <v>2.2299243352251402E-2</v>
      </c>
      <c r="P11" s="17">
        <v>4.74907480897237E-2</v>
      </c>
      <c r="Q11" s="17">
        <v>2.2753673085426401E-2</v>
      </c>
      <c r="R11" s="17"/>
      <c r="S11" s="17">
        <v>3.1165446650726802E-2</v>
      </c>
      <c r="T11" s="17">
        <v>3.9400965931278703E-2</v>
      </c>
      <c r="U11" s="17">
        <v>4.9812023527264999E-2</v>
      </c>
      <c r="V11" s="17">
        <v>3.2887848596852599E-2</v>
      </c>
      <c r="W11" s="17">
        <v>2.8251180824829799E-2</v>
      </c>
      <c r="X11" s="17">
        <v>2.1206794803065799E-2</v>
      </c>
      <c r="Y11" s="17">
        <v>1.1200311624571999E-2</v>
      </c>
      <c r="Z11" s="17">
        <v>7.96509789262934E-2</v>
      </c>
      <c r="AA11" s="17">
        <v>2.8330468237522201E-2</v>
      </c>
      <c r="AB11" s="17">
        <v>0</v>
      </c>
      <c r="AC11" s="17"/>
      <c r="AD11" s="17">
        <v>1.21160236589562E-2</v>
      </c>
      <c r="AE11" s="17">
        <v>3.8618723019390601E-2</v>
      </c>
      <c r="AF11" s="17">
        <v>2.7746509703621799E-2</v>
      </c>
      <c r="AG11" s="17">
        <v>4.64141465690368E-2</v>
      </c>
      <c r="AH11" s="17"/>
      <c r="AI11" s="17">
        <v>1.25358451614515E-2</v>
      </c>
      <c r="AJ11" s="17">
        <v>3.6929336970726999E-2</v>
      </c>
      <c r="AK11" s="17">
        <v>1.6957457386263301E-2</v>
      </c>
      <c r="AL11" s="17"/>
      <c r="AM11" s="17">
        <v>3.5080568128177003E-2</v>
      </c>
      <c r="AN11" s="17">
        <v>2.4041054607262299E-2</v>
      </c>
      <c r="AO11" s="17">
        <v>3.63030387257752E-2</v>
      </c>
      <c r="AP11" s="17"/>
      <c r="AQ11" s="17">
        <v>2.0880693289514401E-2</v>
      </c>
      <c r="AR11" s="17">
        <v>5.0781970275312303E-2</v>
      </c>
      <c r="AS11" s="17">
        <v>1.2119231454255201E-2</v>
      </c>
      <c r="AT11" s="17">
        <v>3.34362698140028E-2</v>
      </c>
      <c r="AU11" s="17">
        <v>0</v>
      </c>
    </row>
    <row r="12" spans="2:48" x14ac:dyDescent="0.3">
      <c r="B12" s="18" t="s">
        <v>141</v>
      </c>
      <c r="C12" s="17">
        <v>4.9715502528125599E-3</v>
      </c>
      <c r="D12" s="17">
        <v>7.6572949733271101E-3</v>
      </c>
      <c r="E12" s="17">
        <v>2.3746151553585E-3</v>
      </c>
      <c r="F12" s="17"/>
      <c r="G12" s="17">
        <v>1.0527810856962E-2</v>
      </c>
      <c r="H12" s="17">
        <v>1.4222422756915799E-2</v>
      </c>
      <c r="I12" s="17">
        <v>6.49421906727794E-3</v>
      </c>
      <c r="J12" s="17">
        <v>0</v>
      </c>
      <c r="K12" s="17">
        <v>0</v>
      </c>
      <c r="L12" s="17">
        <v>0</v>
      </c>
      <c r="M12" s="17"/>
      <c r="N12" s="17">
        <v>9.9022963589988199E-3</v>
      </c>
      <c r="O12" s="17">
        <v>0</v>
      </c>
      <c r="P12" s="17">
        <v>1.05581272143043E-2</v>
      </c>
      <c r="Q12" s="17">
        <v>0</v>
      </c>
      <c r="R12" s="17"/>
      <c r="S12" s="17">
        <v>9.1495612907136706E-3</v>
      </c>
      <c r="T12" s="17">
        <v>0</v>
      </c>
      <c r="U12" s="17">
        <v>0</v>
      </c>
      <c r="V12" s="17">
        <v>0</v>
      </c>
      <c r="W12" s="17">
        <v>2.8978912393942201E-2</v>
      </c>
      <c r="X12" s="17">
        <v>0</v>
      </c>
      <c r="Y12" s="17">
        <v>0</v>
      </c>
      <c r="Z12" s="17">
        <v>2.6387383163485999E-2</v>
      </c>
      <c r="AA12" s="17">
        <v>0</v>
      </c>
      <c r="AB12" s="17">
        <v>0</v>
      </c>
      <c r="AC12" s="17"/>
      <c r="AD12" s="17">
        <v>6.5743171080212904E-3</v>
      </c>
      <c r="AE12" s="17">
        <v>4.1588964247644697E-3</v>
      </c>
      <c r="AF12" s="17">
        <v>0</v>
      </c>
      <c r="AG12" s="17">
        <v>0</v>
      </c>
      <c r="AH12" s="17"/>
      <c r="AI12" s="17">
        <v>6.8021178918312398E-3</v>
      </c>
      <c r="AJ12" s="17">
        <v>9.3245151150580605E-3</v>
      </c>
      <c r="AK12" s="17">
        <v>0</v>
      </c>
      <c r="AL12" s="17"/>
      <c r="AM12" s="17">
        <v>0</v>
      </c>
      <c r="AN12" s="17">
        <v>2.80572866758323E-3</v>
      </c>
      <c r="AO12" s="17">
        <v>1.17533965058802E-2</v>
      </c>
      <c r="AP12" s="17"/>
      <c r="AQ12" s="17">
        <v>4.3878236079785502E-3</v>
      </c>
      <c r="AR12" s="17">
        <v>0</v>
      </c>
      <c r="AS12" s="17">
        <v>1.08196783687288E-2</v>
      </c>
      <c r="AT12" s="17">
        <v>0</v>
      </c>
      <c r="AU12" s="17">
        <v>0</v>
      </c>
    </row>
    <row r="13" spans="2:48" x14ac:dyDescent="0.3">
      <c r="B13" s="18" t="s">
        <v>94</v>
      </c>
      <c r="C13" s="17">
        <v>1.6499697377961E-2</v>
      </c>
      <c r="D13" s="17">
        <v>1.37789115305405E-2</v>
      </c>
      <c r="E13" s="17">
        <v>1.9174145892524499E-2</v>
      </c>
      <c r="F13" s="17"/>
      <c r="G13" s="17">
        <v>1.7813698717971099E-2</v>
      </c>
      <c r="H13" s="17">
        <v>1.6449059832957202E-2</v>
      </c>
      <c r="I13" s="17">
        <v>1.8417074148947599E-2</v>
      </c>
      <c r="J13" s="17">
        <v>1.03278148316333E-2</v>
      </c>
      <c r="K13" s="17">
        <v>2.5434142589322899E-2</v>
      </c>
      <c r="L13" s="17">
        <v>1.31222178731183E-2</v>
      </c>
      <c r="M13" s="17"/>
      <c r="N13" s="17">
        <v>6.1224682047842103E-3</v>
      </c>
      <c r="O13" s="17">
        <v>1.6013985019848E-2</v>
      </c>
      <c r="P13" s="17">
        <v>1.2930396664261899E-2</v>
      </c>
      <c r="Q13" s="17">
        <v>3.1683224313044003E-2</v>
      </c>
      <c r="R13" s="17"/>
      <c r="S13" s="17">
        <v>1.6386601310672499E-2</v>
      </c>
      <c r="T13" s="17">
        <v>2.0031393577045298E-2</v>
      </c>
      <c r="U13" s="17">
        <v>0</v>
      </c>
      <c r="V13" s="17">
        <v>9.0198818563052303E-3</v>
      </c>
      <c r="W13" s="17">
        <v>2.7540252470332299E-2</v>
      </c>
      <c r="X13" s="17">
        <v>2.91587700153055E-2</v>
      </c>
      <c r="Y13" s="17">
        <v>9.2880620279391108E-3</v>
      </c>
      <c r="Z13" s="17">
        <v>6.06352474351659E-2</v>
      </c>
      <c r="AA13" s="17">
        <v>9.72371783577935E-3</v>
      </c>
      <c r="AB13" s="17">
        <v>0</v>
      </c>
      <c r="AC13" s="17"/>
      <c r="AD13" s="17">
        <v>1.00239340405813E-2</v>
      </c>
      <c r="AE13" s="17">
        <v>4.4638112729068896E-3</v>
      </c>
      <c r="AF13" s="17">
        <v>0</v>
      </c>
      <c r="AG13" s="17">
        <v>5.8376121984021999E-2</v>
      </c>
      <c r="AH13" s="17"/>
      <c r="AI13" s="17">
        <v>1.03712644163123E-2</v>
      </c>
      <c r="AJ13" s="17">
        <v>2.6304254193948301E-3</v>
      </c>
      <c r="AK13" s="17">
        <v>0</v>
      </c>
      <c r="AL13" s="17"/>
      <c r="AM13" s="17">
        <v>1.6577313975887999E-2</v>
      </c>
      <c r="AN13" s="17">
        <v>1.6097837571968601E-2</v>
      </c>
      <c r="AO13" s="17">
        <v>2.7733202169827201E-3</v>
      </c>
      <c r="AP13" s="17"/>
      <c r="AQ13" s="17">
        <v>2.0604378172739499E-2</v>
      </c>
      <c r="AR13" s="17">
        <v>2.05140382793348E-2</v>
      </c>
      <c r="AS13" s="17">
        <v>1.9242743480612799E-2</v>
      </c>
      <c r="AT13" s="17">
        <v>7.2951913451093503E-3</v>
      </c>
      <c r="AU13" s="17">
        <v>0</v>
      </c>
    </row>
    <row r="14" spans="2:48" x14ac:dyDescent="0.3">
      <c r="B14" s="18" t="s">
        <v>142</v>
      </c>
      <c r="C14" s="21">
        <v>0.94724946443179603</v>
      </c>
      <c r="D14" s="21">
        <v>0.93824605012507201</v>
      </c>
      <c r="E14" s="21">
        <v>0.95588205740941101</v>
      </c>
      <c r="F14" s="21"/>
      <c r="G14" s="21">
        <v>0.88860141003245297</v>
      </c>
      <c r="H14" s="21">
        <v>0.91610826102140497</v>
      </c>
      <c r="I14" s="21">
        <v>0.93953197553730805</v>
      </c>
      <c r="J14" s="21">
        <v>0.97332330666439304</v>
      </c>
      <c r="K14" s="21">
        <v>0.96086986848550104</v>
      </c>
      <c r="L14" s="21">
        <v>0.98687778212688204</v>
      </c>
      <c r="M14" s="21"/>
      <c r="N14" s="21">
        <v>0.94878450116052804</v>
      </c>
      <c r="O14" s="21">
        <v>0.96168677162790095</v>
      </c>
      <c r="P14" s="21">
        <v>0.92902072803170999</v>
      </c>
      <c r="Q14" s="21">
        <v>0.94556310260152998</v>
      </c>
      <c r="R14" s="21"/>
      <c r="S14" s="21">
        <v>0.94329839074788702</v>
      </c>
      <c r="T14" s="21">
        <v>0.94056764049167596</v>
      </c>
      <c r="U14" s="21">
        <v>0.95018797647273501</v>
      </c>
      <c r="V14" s="21">
        <v>0.95809226954684201</v>
      </c>
      <c r="W14" s="21">
        <v>0.91522965431089598</v>
      </c>
      <c r="X14" s="21">
        <v>0.94963443518162904</v>
      </c>
      <c r="Y14" s="21">
        <v>0.97951162634748901</v>
      </c>
      <c r="Z14" s="21">
        <v>0.83332639047505497</v>
      </c>
      <c r="AA14" s="21">
        <v>0.96194581392669898</v>
      </c>
      <c r="AB14" s="21">
        <v>1</v>
      </c>
      <c r="AC14" s="21"/>
      <c r="AD14" s="21">
        <v>0.97128572519244105</v>
      </c>
      <c r="AE14" s="21">
        <v>0.95275856928293801</v>
      </c>
      <c r="AF14" s="21">
        <v>0.97225349029637798</v>
      </c>
      <c r="AG14" s="21">
        <v>0.89520973144694105</v>
      </c>
      <c r="AH14" s="21"/>
      <c r="AI14" s="21">
        <v>0.97029077253040497</v>
      </c>
      <c r="AJ14" s="21">
        <v>0.95111572249482002</v>
      </c>
      <c r="AK14" s="21">
        <v>0.98304254261373702</v>
      </c>
      <c r="AL14" s="21"/>
      <c r="AM14" s="21">
        <v>0.94834211789593503</v>
      </c>
      <c r="AN14" s="21">
        <v>0.95705537915318595</v>
      </c>
      <c r="AO14" s="21">
        <v>0.94917024455136201</v>
      </c>
      <c r="AP14" s="21"/>
      <c r="AQ14" s="21">
        <v>0.95412710492976804</v>
      </c>
      <c r="AR14" s="21">
        <v>0.92870399144535298</v>
      </c>
      <c r="AS14" s="21">
        <v>0.95781834669640298</v>
      </c>
      <c r="AT14" s="21">
        <v>0.95926853884088803</v>
      </c>
      <c r="AU14" s="21">
        <v>1</v>
      </c>
    </row>
    <row r="15" spans="2:48" x14ac:dyDescent="0.3">
      <c r="B15" s="18" t="s">
        <v>478</v>
      </c>
      <c r="C15" s="21">
        <f>C11+C12</f>
        <v>3.6250838190242558E-2</v>
      </c>
      <c r="D15" s="21">
        <f t="shared" ref="D15:AU15" si="0">D11+D12</f>
        <v>4.7975038344387211E-2</v>
      </c>
      <c r="E15" s="21">
        <f t="shared" si="0"/>
        <v>2.4943796698064902E-2</v>
      </c>
      <c r="F15" s="21"/>
      <c r="G15" s="21">
        <f t="shared" si="0"/>
        <v>9.3584891249575794E-2</v>
      </c>
      <c r="H15" s="21">
        <f t="shared" si="0"/>
        <v>6.7442679145638007E-2</v>
      </c>
      <c r="I15" s="21">
        <f t="shared" si="0"/>
        <v>4.2050950313744145E-2</v>
      </c>
      <c r="J15" s="21">
        <f t="shared" si="0"/>
        <v>1.6348878503973301E-2</v>
      </c>
      <c r="K15" s="21">
        <f t="shared" si="0"/>
        <v>1.36959889251759E-2</v>
      </c>
      <c r="L15" s="21">
        <f t="shared" si="0"/>
        <v>0</v>
      </c>
      <c r="M15" s="21"/>
      <c r="N15" s="21">
        <f t="shared" si="0"/>
        <v>4.5093030634687718E-2</v>
      </c>
      <c r="O15" s="21">
        <f t="shared" si="0"/>
        <v>2.2299243352251402E-2</v>
      </c>
      <c r="P15" s="21">
        <f t="shared" si="0"/>
        <v>5.8048875304027997E-2</v>
      </c>
      <c r="Q15" s="21">
        <f t="shared" si="0"/>
        <v>2.2753673085426401E-2</v>
      </c>
      <c r="R15" s="21"/>
      <c r="S15" s="21">
        <f t="shared" si="0"/>
        <v>4.0315007941440474E-2</v>
      </c>
      <c r="T15" s="21">
        <f t="shared" si="0"/>
        <v>3.9400965931278703E-2</v>
      </c>
      <c r="U15" s="21">
        <f t="shared" si="0"/>
        <v>4.9812023527264999E-2</v>
      </c>
      <c r="V15" s="21">
        <f t="shared" si="0"/>
        <v>3.2887848596852599E-2</v>
      </c>
      <c r="W15" s="21">
        <f t="shared" si="0"/>
        <v>5.7230093218771996E-2</v>
      </c>
      <c r="X15" s="21">
        <f t="shared" si="0"/>
        <v>2.1206794803065799E-2</v>
      </c>
      <c r="Y15" s="21">
        <f t="shared" si="0"/>
        <v>1.1200311624571999E-2</v>
      </c>
      <c r="Z15" s="21">
        <f t="shared" si="0"/>
        <v>0.1060383620897794</v>
      </c>
      <c r="AA15" s="21">
        <f t="shared" si="0"/>
        <v>2.8330468237522201E-2</v>
      </c>
      <c r="AB15" s="21">
        <f t="shared" si="0"/>
        <v>0</v>
      </c>
      <c r="AC15" s="21"/>
      <c r="AD15" s="21">
        <f t="shared" si="0"/>
        <v>1.8690340766977492E-2</v>
      </c>
      <c r="AE15" s="21">
        <f t="shared" si="0"/>
        <v>4.277761944415507E-2</v>
      </c>
      <c r="AF15" s="21">
        <f t="shared" si="0"/>
        <v>2.7746509703621799E-2</v>
      </c>
      <c r="AG15" s="21">
        <f t="shared" si="0"/>
        <v>4.64141465690368E-2</v>
      </c>
      <c r="AH15" s="21"/>
      <c r="AI15" s="21">
        <f t="shared" si="0"/>
        <v>1.9337963053282739E-2</v>
      </c>
      <c r="AJ15" s="21">
        <f t="shared" si="0"/>
        <v>4.6253852085785058E-2</v>
      </c>
      <c r="AK15" s="21">
        <f t="shared" si="0"/>
        <v>1.6957457386263301E-2</v>
      </c>
      <c r="AL15" s="21"/>
      <c r="AM15" s="21">
        <f t="shared" si="0"/>
        <v>3.5080568128177003E-2</v>
      </c>
      <c r="AN15" s="21">
        <f t="shared" si="0"/>
        <v>2.6846783274845527E-2</v>
      </c>
      <c r="AO15" s="21">
        <f t="shared" si="0"/>
        <v>4.8056435231655398E-2</v>
      </c>
      <c r="AP15" s="21"/>
      <c r="AQ15" s="21">
        <f t="shared" si="0"/>
        <v>2.5268516897492953E-2</v>
      </c>
      <c r="AR15" s="21">
        <f t="shared" si="0"/>
        <v>5.0781970275312303E-2</v>
      </c>
      <c r="AS15" s="21">
        <f t="shared" si="0"/>
        <v>2.2938909822984001E-2</v>
      </c>
      <c r="AT15" s="21">
        <f t="shared" si="0"/>
        <v>3.34362698140028E-2</v>
      </c>
      <c r="AU15" s="21">
        <f t="shared" si="0"/>
        <v>0</v>
      </c>
      <c r="AV15" s="21"/>
    </row>
    <row r="16" spans="2:48" x14ac:dyDescent="0.3">
      <c r="B16" s="18" t="s">
        <v>143</v>
      </c>
      <c r="C16" s="22">
        <f>C14-C15</f>
        <v>0.91099862624155348</v>
      </c>
      <c r="D16" s="22">
        <f t="shared" ref="D16:AU16" si="1">D14-D15</f>
        <v>0.8902710117806848</v>
      </c>
      <c r="E16" s="22">
        <f t="shared" si="1"/>
        <v>0.93093826071134611</v>
      </c>
      <c r="F16" s="22"/>
      <c r="G16" s="22">
        <f t="shared" si="1"/>
        <v>0.79501651878287716</v>
      </c>
      <c r="H16" s="22">
        <f t="shared" si="1"/>
        <v>0.84866558187576691</v>
      </c>
      <c r="I16" s="22">
        <f t="shared" si="1"/>
        <v>0.89748102522356388</v>
      </c>
      <c r="J16" s="22">
        <f t="shared" si="1"/>
        <v>0.95697442816041978</v>
      </c>
      <c r="K16" s="22">
        <f t="shared" si="1"/>
        <v>0.94717387956032517</v>
      </c>
      <c r="L16" s="22">
        <f t="shared" si="1"/>
        <v>0.98687778212688204</v>
      </c>
      <c r="M16" s="22"/>
      <c r="N16" s="22">
        <f t="shared" si="1"/>
        <v>0.90369147052584031</v>
      </c>
      <c r="O16" s="22">
        <f t="shared" si="1"/>
        <v>0.93938752827564953</v>
      </c>
      <c r="P16" s="22">
        <f t="shared" si="1"/>
        <v>0.87097185272768196</v>
      </c>
      <c r="Q16" s="22">
        <f t="shared" si="1"/>
        <v>0.92280942951610356</v>
      </c>
      <c r="R16" s="22"/>
      <c r="S16" s="22">
        <f t="shared" si="1"/>
        <v>0.90298338280644652</v>
      </c>
      <c r="T16" s="22">
        <f t="shared" si="1"/>
        <v>0.90116667456039723</v>
      </c>
      <c r="U16" s="22">
        <f t="shared" si="1"/>
        <v>0.90037595294547002</v>
      </c>
      <c r="V16" s="22">
        <f t="shared" si="1"/>
        <v>0.92520442094998945</v>
      </c>
      <c r="W16" s="22">
        <f t="shared" si="1"/>
        <v>0.85799956109212394</v>
      </c>
      <c r="X16" s="22">
        <f t="shared" si="1"/>
        <v>0.92842764037856329</v>
      </c>
      <c r="Y16" s="22">
        <f t="shared" si="1"/>
        <v>0.96831131472291698</v>
      </c>
      <c r="Z16" s="22">
        <f t="shared" si="1"/>
        <v>0.72728802838527562</v>
      </c>
      <c r="AA16" s="22">
        <f t="shared" si="1"/>
        <v>0.93361534568917681</v>
      </c>
      <c r="AB16" s="22">
        <f t="shared" si="1"/>
        <v>1</v>
      </c>
      <c r="AC16" s="22"/>
      <c r="AD16" s="22">
        <f t="shared" si="1"/>
        <v>0.95259538442546354</v>
      </c>
      <c r="AE16" s="22">
        <f t="shared" si="1"/>
        <v>0.90998094983878297</v>
      </c>
      <c r="AF16" s="22">
        <f t="shared" si="1"/>
        <v>0.94450698059275617</v>
      </c>
      <c r="AG16" s="22">
        <f t="shared" si="1"/>
        <v>0.8487955848779043</v>
      </c>
      <c r="AH16" s="22"/>
      <c r="AI16" s="22">
        <f t="shared" si="1"/>
        <v>0.95095280947712224</v>
      </c>
      <c r="AJ16" s="22">
        <f t="shared" si="1"/>
        <v>0.90486187040903499</v>
      </c>
      <c r="AK16" s="22">
        <f t="shared" si="1"/>
        <v>0.96608508522747372</v>
      </c>
      <c r="AL16" s="22"/>
      <c r="AM16" s="22">
        <f t="shared" si="1"/>
        <v>0.91326154976775809</v>
      </c>
      <c r="AN16" s="22">
        <f t="shared" si="1"/>
        <v>0.93020859587834037</v>
      </c>
      <c r="AO16" s="22">
        <f t="shared" si="1"/>
        <v>0.90111380931970664</v>
      </c>
      <c r="AP16" s="22"/>
      <c r="AQ16" s="22">
        <f t="shared" si="1"/>
        <v>0.92885858803227506</v>
      </c>
      <c r="AR16" s="22">
        <f t="shared" si="1"/>
        <v>0.8779220211700407</v>
      </c>
      <c r="AS16" s="22">
        <f t="shared" si="1"/>
        <v>0.93487943687341901</v>
      </c>
      <c r="AT16" s="22">
        <f t="shared" si="1"/>
        <v>0.9258322690268852</v>
      </c>
      <c r="AU16" s="22">
        <f t="shared" si="1"/>
        <v>1</v>
      </c>
    </row>
    <row r="17" spans="2:2" x14ac:dyDescent="0.3">
      <c r="B17" s="16"/>
    </row>
    <row r="18" spans="2:2" x14ac:dyDescent="0.3">
      <c r="B18" t="s">
        <v>482</v>
      </c>
    </row>
    <row r="19" spans="2:2" x14ac:dyDescent="0.3">
      <c r="B19" t="s">
        <v>80</v>
      </c>
    </row>
    <row r="21" spans="2:2" x14ac:dyDescent="0.3">
      <c r="B21"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U21"/>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146</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138</v>
      </c>
      <c r="C9" s="17">
        <v>0.46378273499948403</v>
      </c>
      <c r="D9" s="17">
        <v>0.40225305100431002</v>
      </c>
      <c r="E9" s="17">
        <v>0.52444816218744805</v>
      </c>
      <c r="F9" s="17"/>
      <c r="G9" s="17">
        <v>0.49485730879408701</v>
      </c>
      <c r="H9" s="17">
        <v>0.47164997027543898</v>
      </c>
      <c r="I9" s="17">
        <v>0.46991423260329601</v>
      </c>
      <c r="J9" s="17">
        <v>0.47734353700239401</v>
      </c>
      <c r="K9" s="17">
        <v>0.48131328053591299</v>
      </c>
      <c r="L9" s="17">
        <v>0.40928813678359599</v>
      </c>
      <c r="M9" s="17"/>
      <c r="N9" s="17">
        <v>0.53069369435237201</v>
      </c>
      <c r="O9" s="17">
        <v>0.46908510899432998</v>
      </c>
      <c r="P9" s="17">
        <v>0.41013941347598798</v>
      </c>
      <c r="Q9" s="17">
        <v>0.42618791890416502</v>
      </c>
      <c r="R9" s="17"/>
      <c r="S9" s="17">
        <v>0.51442146441294301</v>
      </c>
      <c r="T9" s="17">
        <v>0.44572548564678299</v>
      </c>
      <c r="U9" s="17">
        <v>0.44507690631181401</v>
      </c>
      <c r="V9" s="17">
        <v>0.47030475762900498</v>
      </c>
      <c r="W9" s="17">
        <v>0.44232788301481701</v>
      </c>
      <c r="X9" s="17">
        <v>0.41851421032380398</v>
      </c>
      <c r="Y9" s="17">
        <v>0.42887430530685799</v>
      </c>
      <c r="Z9" s="17">
        <v>0.45663008784630998</v>
      </c>
      <c r="AA9" s="17">
        <v>0.51659536025903496</v>
      </c>
      <c r="AB9" s="17">
        <v>0.443458076074362</v>
      </c>
      <c r="AC9" s="17"/>
      <c r="AD9" s="17">
        <v>0.463753933512984</v>
      </c>
      <c r="AE9" s="17">
        <v>0.54119354426469002</v>
      </c>
      <c r="AF9" s="17">
        <v>0.30035332049341901</v>
      </c>
      <c r="AG9" s="17">
        <v>0.44773321883059702</v>
      </c>
      <c r="AH9" s="17"/>
      <c r="AI9" s="17">
        <v>0.494730984306954</v>
      </c>
      <c r="AJ9" s="17">
        <v>0.53769549053215504</v>
      </c>
      <c r="AK9" s="17">
        <v>0.32353282143031398</v>
      </c>
      <c r="AL9" s="17"/>
      <c r="AM9" s="17">
        <v>0.60858643040910398</v>
      </c>
      <c r="AN9" s="17">
        <v>0.463023049379162</v>
      </c>
      <c r="AO9" s="17">
        <v>0.368041000952884</v>
      </c>
      <c r="AP9" s="17"/>
      <c r="AQ9" s="17">
        <v>0.40081862161903098</v>
      </c>
      <c r="AR9" s="17">
        <v>0.45593926146307201</v>
      </c>
      <c r="AS9" s="17">
        <v>0.50886351615524394</v>
      </c>
      <c r="AT9" s="17">
        <v>0.55654628345933599</v>
      </c>
      <c r="AU9" s="17">
        <v>0.60986104866011104</v>
      </c>
    </row>
    <row r="10" spans="2:47" x14ac:dyDescent="0.3">
      <c r="B10" s="18" t="s">
        <v>139</v>
      </c>
      <c r="C10" s="17">
        <v>0.38601482449698998</v>
      </c>
      <c r="D10" s="17">
        <v>0.44810447767609601</v>
      </c>
      <c r="E10" s="17">
        <v>0.324501542637119</v>
      </c>
      <c r="F10" s="17"/>
      <c r="G10" s="17">
        <v>0.35737788678155502</v>
      </c>
      <c r="H10" s="17">
        <v>0.42540108178556102</v>
      </c>
      <c r="I10" s="17">
        <v>0.36918074508910897</v>
      </c>
      <c r="J10" s="17">
        <v>0.35061526143451499</v>
      </c>
      <c r="K10" s="17">
        <v>0.33520097916741598</v>
      </c>
      <c r="L10" s="17">
        <v>0.44952452967244799</v>
      </c>
      <c r="M10" s="17"/>
      <c r="N10" s="17">
        <v>0.36694054544528298</v>
      </c>
      <c r="O10" s="17">
        <v>0.37439610310419602</v>
      </c>
      <c r="P10" s="17">
        <v>0.43042182156108399</v>
      </c>
      <c r="Q10" s="17">
        <v>0.383638943875101</v>
      </c>
      <c r="R10" s="17"/>
      <c r="S10" s="17">
        <v>0.39831776502833499</v>
      </c>
      <c r="T10" s="17">
        <v>0.40504723723176</v>
      </c>
      <c r="U10" s="17">
        <v>0.40465522183214298</v>
      </c>
      <c r="V10" s="17">
        <v>0.38661686750056201</v>
      </c>
      <c r="W10" s="17">
        <v>0.363470701195313</v>
      </c>
      <c r="X10" s="17">
        <v>0.414873403070044</v>
      </c>
      <c r="Y10" s="17">
        <v>0.34301502474624501</v>
      </c>
      <c r="Z10" s="17">
        <v>0.33336088179050299</v>
      </c>
      <c r="AA10" s="17">
        <v>0.365500716096335</v>
      </c>
      <c r="AB10" s="17">
        <v>0.40714358051302302</v>
      </c>
      <c r="AC10" s="17"/>
      <c r="AD10" s="17">
        <v>0.33679002815516801</v>
      </c>
      <c r="AE10" s="17">
        <v>0.34450016958601998</v>
      </c>
      <c r="AF10" s="17">
        <v>0.52496428749630797</v>
      </c>
      <c r="AG10" s="17">
        <v>0.35060595731344801</v>
      </c>
      <c r="AH10" s="17"/>
      <c r="AI10" s="17">
        <v>0.337260358051096</v>
      </c>
      <c r="AJ10" s="17">
        <v>0.34141415166038702</v>
      </c>
      <c r="AK10" s="17">
        <v>0.49014851787284702</v>
      </c>
      <c r="AL10" s="17"/>
      <c r="AM10" s="17">
        <v>0.29128507668578602</v>
      </c>
      <c r="AN10" s="17">
        <v>0.38651306283023001</v>
      </c>
      <c r="AO10" s="17">
        <v>0.47954023105772797</v>
      </c>
      <c r="AP10" s="17"/>
      <c r="AQ10" s="17">
        <v>0.42105548928504599</v>
      </c>
      <c r="AR10" s="17">
        <v>0.39279899481463898</v>
      </c>
      <c r="AS10" s="17">
        <v>0.36482868912607602</v>
      </c>
      <c r="AT10" s="17">
        <v>0.36586029159866901</v>
      </c>
      <c r="AU10" s="17">
        <v>0.277494635774165</v>
      </c>
    </row>
    <row r="11" spans="2:47" x14ac:dyDescent="0.3">
      <c r="B11" s="18" t="s">
        <v>140</v>
      </c>
      <c r="C11" s="17">
        <v>8.2542184460305895E-2</v>
      </c>
      <c r="D11" s="17">
        <v>8.4683166443815905E-2</v>
      </c>
      <c r="E11" s="17">
        <v>8.06311952859496E-2</v>
      </c>
      <c r="F11" s="17"/>
      <c r="G11" s="17">
        <v>9.4334595826228204E-2</v>
      </c>
      <c r="H11" s="17">
        <v>4.1388435774542903E-2</v>
      </c>
      <c r="I11" s="17">
        <v>9.7171463033024999E-2</v>
      </c>
      <c r="J11" s="17">
        <v>8.6385300683647206E-2</v>
      </c>
      <c r="K11" s="17">
        <v>8.8707316450552701E-2</v>
      </c>
      <c r="L11" s="17">
        <v>8.8882241310723906E-2</v>
      </c>
      <c r="M11" s="17"/>
      <c r="N11" s="17">
        <v>5.7418001177536197E-2</v>
      </c>
      <c r="O11" s="17">
        <v>9.6981738608392001E-2</v>
      </c>
      <c r="P11" s="17">
        <v>9.1671687729827298E-2</v>
      </c>
      <c r="Q11" s="17">
        <v>8.8276046903714794E-2</v>
      </c>
      <c r="R11" s="17"/>
      <c r="S11" s="17">
        <v>4.5836124748729598E-2</v>
      </c>
      <c r="T11" s="17">
        <v>9.6926104646949104E-2</v>
      </c>
      <c r="U11" s="17">
        <v>9.8374889993045403E-2</v>
      </c>
      <c r="V11" s="17">
        <v>0.105337446297136</v>
      </c>
      <c r="W11" s="17">
        <v>9.1433913714469198E-2</v>
      </c>
      <c r="X11" s="17">
        <v>5.64930324908961E-2</v>
      </c>
      <c r="Y11" s="17">
        <v>0.124597390573236</v>
      </c>
      <c r="Z11" s="17">
        <v>6.4723940861022997E-2</v>
      </c>
      <c r="AA11" s="17">
        <v>6.8494961942695498E-2</v>
      </c>
      <c r="AB11" s="17">
        <v>9.4560795313122101E-2</v>
      </c>
      <c r="AC11" s="17"/>
      <c r="AD11" s="17">
        <v>0.13622357072618901</v>
      </c>
      <c r="AE11" s="17">
        <v>7.1313148346639293E-2</v>
      </c>
      <c r="AF11" s="17">
        <v>0.12739081875390801</v>
      </c>
      <c r="AG11" s="17">
        <v>7.6015807786241493E-2</v>
      </c>
      <c r="AH11" s="17"/>
      <c r="AI11" s="17">
        <v>0.108885480837995</v>
      </c>
      <c r="AJ11" s="17">
        <v>7.9739834338872606E-2</v>
      </c>
      <c r="AK11" s="17">
        <v>0.13459061447381099</v>
      </c>
      <c r="AL11" s="17"/>
      <c r="AM11" s="17">
        <v>3.9289828853786797E-2</v>
      </c>
      <c r="AN11" s="17">
        <v>8.6576832137995899E-2</v>
      </c>
      <c r="AO11" s="17">
        <v>0.10436317070131799</v>
      </c>
      <c r="AP11" s="17"/>
      <c r="AQ11" s="17">
        <v>8.2573440329729395E-2</v>
      </c>
      <c r="AR11" s="17">
        <v>9.0404892474779605E-2</v>
      </c>
      <c r="AS11" s="17">
        <v>7.4533295750343398E-2</v>
      </c>
      <c r="AT11" s="17">
        <v>5.41835349377369E-2</v>
      </c>
      <c r="AU11" s="17">
        <v>4.6780352791589999E-2</v>
      </c>
    </row>
    <row r="12" spans="2:47" x14ac:dyDescent="0.3">
      <c r="B12" s="18" t="s">
        <v>141</v>
      </c>
      <c r="C12" s="17">
        <v>2.0194939316604599E-2</v>
      </c>
      <c r="D12" s="17">
        <v>2.7618253573981899E-2</v>
      </c>
      <c r="E12" s="17">
        <v>1.3030166982679701E-2</v>
      </c>
      <c r="F12" s="17"/>
      <c r="G12" s="17">
        <v>8.9162679772889202E-3</v>
      </c>
      <c r="H12" s="17">
        <v>1.9826914482985201E-2</v>
      </c>
      <c r="I12" s="17">
        <v>2.9221019775802701E-2</v>
      </c>
      <c r="J12" s="17">
        <v>2.13580543044842E-2</v>
      </c>
      <c r="K12" s="17">
        <v>2.38472237241091E-2</v>
      </c>
      <c r="L12" s="17">
        <v>1.72220121449447E-2</v>
      </c>
      <c r="M12" s="17"/>
      <c r="N12" s="17">
        <v>1.0744810658655001E-2</v>
      </c>
      <c r="O12" s="17">
        <v>2.07237312534304E-2</v>
      </c>
      <c r="P12" s="17">
        <v>2.5543821665407401E-2</v>
      </c>
      <c r="Q12" s="17">
        <v>2.5548016972276901E-2</v>
      </c>
      <c r="R12" s="17"/>
      <c r="S12" s="17">
        <v>1.08505470416511E-2</v>
      </c>
      <c r="T12" s="17">
        <v>2.0204997021678401E-2</v>
      </c>
      <c r="U12" s="17">
        <v>2.0490641962711002E-2</v>
      </c>
      <c r="V12" s="17">
        <v>1.0653347578322101E-2</v>
      </c>
      <c r="W12" s="17">
        <v>2.6904803817779401E-2</v>
      </c>
      <c r="X12" s="17">
        <v>2.8823372663627701E-2</v>
      </c>
      <c r="Y12" s="17">
        <v>2.94829304073921E-2</v>
      </c>
      <c r="Z12" s="17">
        <v>5.6777616082591999E-2</v>
      </c>
      <c r="AA12" s="17">
        <v>1.7391730487466599E-2</v>
      </c>
      <c r="AB12" s="17">
        <v>0</v>
      </c>
      <c r="AC12" s="17"/>
      <c r="AD12" s="17">
        <v>2.3086559498908501E-2</v>
      </c>
      <c r="AE12" s="17">
        <v>1.7148804326413698E-2</v>
      </c>
      <c r="AF12" s="17">
        <v>3.41611530993653E-2</v>
      </c>
      <c r="AG12" s="17">
        <v>6.6364273982039796E-3</v>
      </c>
      <c r="AH12" s="17"/>
      <c r="AI12" s="17">
        <v>1.8583911901841599E-2</v>
      </c>
      <c r="AJ12" s="17">
        <v>2.0834013994710101E-2</v>
      </c>
      <c r="AK12" s="17">
        <v>2.5936323430170001E-2</v>
      </c>
      <c r="AL12" s="17"/>
      <c r="AM12" s="17">
        <v>2.6454673928246901E-2</v>
      </c>
      <c r="AN12" s="17">
        <v>1.26702968684174E-2</v>
      </c>
      <c r="AO12" s="17">
        <v>2.9059324448236602E-2</v>
      </c>
      <c r="AP12" s="17"/>
      <c r="AQ12" s="17">
        <v>2.2064005328723098E-2</v>
      </c>
      <c r="AR12" s="17">
        <v>1.19598708673666E-2</v>
      </c>
      <c r="AS12" s="17">
        <v>2.4387288277954101E-2</v>
      </c>
      <c r="AT12" s="17">
        <v>7.9650656975205902E-3</v>
      </c>
      <c r="AU12" s="17">
        <v>0</v>
      </c>
    </row>
    <row r="13" spans="2:47" x14ac:dyDescent="0.3">
      <c r="B13" s="18" t="s">
        <v>94</v>
      </c>
      <c r="C13" s="17">
        <v>4.7465316726616101E-2</v>
      </c>
      <c r="D13" s="17">
        <v>3.73410513017964E-2</v>
      </c>
      <c r="E13" s="17">
        <v>5.7388932906803497E-2</v>
      </c>
      <c r="F13" s="17"/>
      <c r="G13" s="17">
        <v>4.4513940620840402E-2</v>
      </c>
      <c r="H13" s="17">
        <v>4.1733597681471897E-2</v>
      </c>
      <c r="I13" s="17">
        <v>3.4512539498767203E-2</v>
      </c>
      <c r="J13" s="17">
        <v>6.4297846574959003E-2</v>
      </c>
      <c r="K13" s="17">
        <v>7.0931200122008403E-2</v>
      </c>
      <c r="L13" s="17">
        <v>3.5083080088286797E-2</v>
      </c>
      <c r="M13" s="17"/>
      <c r="N13" s="17">
        <v>3.4202948366154201E-2</v>
      </c>
      <c r="O13" s="17">
        <v>3.8813318039651698E-2</v>
      </c>
      <c r="P13" s="17">
        <v>4.2223255567692901E-2</v>
      </c>
      <c r="Q13" s="17">
        <v>7.6349073344742696E-2</v>
      </c>
      <c r="R13" s="17"/>
      <c r="S13" s="17">
        <v>3.0574098768341801E-2</v>
      </c>
      <c r="T13" s="17">
        <v>3.2096175452829098E-2</v>
      </c>
      <c r="U13" s="17">
        <v>3.1402339900286097E-2</v>
      </c>
      <c r="V13" s="17">
        <v>2.70875809949758E-2</v>
      </c>
      <c r="W13" s="17">
        <v>7.5862698257621097E-2</v>
      </c>
      <c r="X13" s="17">
        <v>8.1295981451627794E-2</v>
      </c>
      <c r="Y13" s="17">
        <v>7.4030348966269394E-2</v>
      </c>
      <c r="Z13" s="17">
        <v>8.8507473419571797E-2</v>
      </c>
      <c r="AA13" s="17">
        <v>3.20172312144687E-2</v>
      </c>
      <c r="AB13" s="17">
        <v>5.4837548099492602E-2</v>
      </c>
      <c r="AC13" s="17"/>
      <c r="AD13" s="17">
        <v>4.0145908106749902E-2</v>
      </c>
      <c r="AE13" s="17">
        <v>2.58443334762362E-2</v>
      </c>
      <c r="AF13" s="17">
        <v>1.3130420156999899E-2</v>
      </c>
      <c r="AG13" s="17">
        <v>0.11900858867151</v>
      </c>
      <c r="AH13" s="17"/>
      <c r="AI13" s="17">
        <v>4.0539264902113702E-2</v>
      </c>
      <c r="AJ13" s="17">
        <v>2.0316509473876001E-2</v>
      </c>
      <c r="AK13" s="17">
        <v>2.5791722792858698E-2</v>
      </c>
      <c r="AL13" s="17"/>
      <c r="AM13" s="17">
        <v>3.4383990123075997E-2</v>
      </c>
      <c r="AN13" s="17">
        <v>5.1216758784194398E-2</v>
      </c>
      <c r="AO13" s="17">
        <v>1.8996272839833E-2</v>
      </c>
      <c r="AP13" s="17"/>
      <c r="AQ13" s="17">
        <v>7.3488443437470699E-2</v>
      </c>
      <c r="AR13" s="17">
        <v>4.8896980380142598E-2</v>
      </c>
      <c r="AS13" s="17">
        <v>2.7387210690382299E-2</v>
      </c>
      <c r="AT13" s="17">
        <v>1.54448243067374E-2</v>
      </c>
      <c r="AU13" s="17">
        <v>6.5863962774133603E-2</v>
      </c>
    </row>
    <row r="14" spans="2:47" x14ac:dyDescent="0.3">
      <c r="B14" s="18" t="s">
        <v>142</v>
      </c>
      <c r="C14" s="21">
        <v>0.84979755949647395</v>
      </c>
      <c r="D14" s="21">
        <v>0.85035752868040604</v>
      </c>
      <c r="E14" s="21">
        <v>0.848949704824567</v>
      </c>
      <c r="F14" s="21"/>
      <c r="G14" s="21">
        <v>0.85223519557564198</v>
      </c>
      <c r="H14" s="21">
        <v>0.897051052061</v>
      </c>
      <c r="I14" s="21">
        <v>0.83909497769240504</v>
      </c>
      <c r="J14" s="21">
        <v>0.82795879843691</v>
      </c>
      <c r="K14" s="21">
        <v>0.81651425970333003</v>
      </c>
      <c r="L14" s="21">
        <v>0.85881266645604404</v>
      </c>
      <c r="M14" s="21"/>
      <c r="N14" s="21">
        <v>0.897634239797655</v>
      </c>
      <c r="O14" s="21">
        <v>0.843481212098526</v>
      </c>
      <c r="P14" s="21">
        <v>0.84056123503707303</v>
      </c>
      <c r="Q14" s="21">
        <v>0.80982686277926597</v>
      </c>
      <c r="R14" s="21"/>
      <c r="S14" s="21">
        <v>0.91273922944127694</v>
      </c>
      <c r="T14" s="21">
        <v>0.850772722878543</v>
      </c>
      <c r="U14" s="21">
        <v>0.84973212814395804</v>
      </c>
      <c r="V14" s="21">
        <v>0.85692162512956604</v>
      </c>
      <c r="W14" s="21">
        <v>0.80579858421012995</v>
      </c>
      <c r="X14" s="21">
        <v>0.83338761339384804</v>
      </c>
      <c r="Y14" s="21">
        <v>0.77188933005310201</v>
      </c>
      <c r="Z14" s="21">
        <v>0.78999096963681303</v>
      </c>
      <c r="AA14" s="21">
        <v>0.88209607635536902</v>
      </c>
      <c r="AB14" s="21">
        <v>0.85060165658738496</v>
      </c>
      <c r="AC14" s="21"/>
      <c r="AD14" s="21">
        <v>0.800543961668152</v>
      </c>
      <c r="AE14" s="21">
        <v>0.88569371385071105</v>
      </c>
      <c r="AF14" s="21">
        <v>0.82531760798972698</v>
      </c>
      <c r="AG14" s="21">
        <v>0.79833917614404504</v>
      </c>
      <c r="AH14" s="21"/>
      <c r="AI14" s="21">
        <v>0.83199134235804995</v>
      </c>
      <c r="AJ14" s="21">
        <v>0.87910964219254095</v>
      </c>
      <c r="AK14" s="21">
        <v>0.81368133930316</v>
      </c>
      <c r="AL14" s="21"/>
      <c r="AM14" s="21">
        <v>0.89987150709489006</v>
      </c>
      <c r="AN14" s="21">
        <v>0.84953611220939296</v>
      </c>
      <c r="AO14" s="21">
        <v>0.84758123201061197</v>
      </c>
      <c r="AP14" s="21"/>
      <c r="AQ14" s="21">
        <v>0.82187411090407703</v>
      </c>
      <c r="AR14" s="21">
        <v>0.84873825627771105</v>
      </c>
      <c r="AS14" s="21">
        <v>0.87369220528131997</v>
      </c>
      <c r="AT14" s="21">
        <v>0.92240657505800505</v>
      </c>
      <c r="AU14" s="21">
        <v>0.88735568443427604</v>
      </c>
    </row>
    <row r="15" spans="2:47" x14ac:dyDescent="0.3">
      <c r="B15" s="18" t="s">
        <v>478</v>
      </c>
      <c r="C15" s="21">
        <f>C11+C12</f>
        <v>0.10273712377691049</v>
      </c>
      <c r="D15" s="21">
        <f t="shared" ref="D15:AU15" si="0">D11+D12</f>
        <v>0.1123014200177978</v>
      </c>
      <c r="E15" s="21">
        <f t="shared" si="0"/>
        <v>9.3661362268629297E-2</v>
      </c>
      <c r="F15" s="21"/>
      <c r="G15" s="21">
        <f t="shared" si="0"/>
        <v>0.10325086380351713</v>
      </c>
      <c r="H15" s="21">
        <f t="shared" si="0"/>
        <v>6.1215350257528105E-2</v>
      </c>
      <c r="I15" s="21">
        <f t="shared" si="0"/>
        <v>0.1263924828088277</v>
      </c>
      <c r="J15" s="21">
        <f t="shared" si="0"/>
        <v>0.10774335498813141</v>
      </c>
      <c r="K15" s="21">
        <f t="shared" si="0"/>
        <v>0.11255454017466179</v>
      </c>
      <c r="L15" s="21">
        <f t="shared" si="0"/>
        <v>0.10610425345566861</v>
      </c>
      <c r="M15" s="21"/>
      <c r="N15" s="21">
        <f t="shared" si="0"/>
        <v>6.8162811836191203E-2</v>
      </c>
      <c r="O15" s="21">
        <f t="shared" si="0"/>
        <v>0.1177054698618224</v>
      </c>
      <c r="P15" s="21">
        <f t="shared" si="0"/>
        <v>0.1172155093952347</v>
      </c>
      <c r="Q15" s="21">
        <f t="shared" si="0"/>
        <v>0.1138240638759917</v>
      </c>
      <c r="R15" s="21"/>
      <c r="S15" s="21">
        <f t="shared" si="0"/>
        <v>5.6686671790380699E-2</v>
      </c>
      <c r="T15" s="21">
        <f t="shared" si="0"/>
        <v>0.1171311016686275</v>
      </c>
      <c r="U15" s="21">
        <f t="shared" si="0"/>
        <v>0.1188655319557564</v>
      </c>
      <c r="V15" s="21">
        <f t="shared" si="0"/>
        <v>0.1159907938754581</v>
      </c>
      <c r="W15" s="21">
        <f t="shared" si="0"/>
        <v>0.1183387175322486</v>
      </c>
      <c r="X15" s="21">
        <f t="shared" si="0"/>
        <v>8.5316405154523794E-2</v>
      </c>
      <c r="Y15" s="21">
        <f t="shared" si="0"/>
        <v>0.1540803209806281</v>
      </c>
      <c r="Z15" s="21">
        <f t="shared" si="0"/>
        <v>0.121501556943615</v>
      </c>
      <c r="AA15" s="21">
        <f t="shared" si="0"/>
        <v>8.5886692430162101E-2</v>
      </c>
      <c r="AB15" s="21">
        <f t="shared" si="0"/>
        <v>9.4560795313122101E-2</v>
      </c>
      <c r="AC15" s="21"/>
      <c r="AD15" s="21">
        <f t="shared" si="0"/>
        <v>0.15931013022509752</v>
      </c>
      <c r="AE15" s="21">
        <f t="shared" si="0"/>
        <v>8.8461952673052985E-2</v>
      </c>
      <c r="AF15" s="21">
        <f t="shared" si="0"/>
        <v>0.1615519718532733</v>
      </c>
      <c r="AG15" s="21">
        <f t="shared" si="0"/>
        <v>8.2652235184445477E-2</v>
      </c>
      <c r="AH15" s="21"/>
      <c r="AI15" s="21">
        <f t="shared" si="0"/>
        <v>0.1274693927398366</v>
      </c>
      <c r="AJ15" s="21">
        <f t="shared" si="0"/>
        <v>0.10057384833358271</v>
      </c>
      <c r="AK15" s="21">
        <f t="shared" si="0"/>
        <v>0.16052693790398098</v>
      </c>
      <c r="AL15" s="21"/>
      <c r="AM15" s="21">
        <f t="shared" si="0"/>
        <v>6.5744502782033698E-2</v>
      </c>
      <c r="AN15" s="21">
        <f t="shared" si="0"/>
        <v>9.9247129006413304E-2</v>
      </c>
      <c r="AO15" s="21">
        <f t="shared" si="0"/>
        <v>0.13342249514955459</v>
      </c>
      <c r="AP15" s="21"/>
      <c r="AQ15" s="21">
        <f t="shared" si="0"/>
        <v>0.1046374456584525</v>
      </c>
      <c r="AR15" s="21">
        <f t="shared" si="0"/>
        <v>0.1023647633421462</v>
      </c>
      <c r="AS15" s="21">
        <f t="shared" si="0"/>
        <v>9.8920584028297495E-2</v>
      </c>
      <c r="AT15" s="21">
        <f t="shared" si="0"/>
        <v>6.2148600635257491E-2</v>
      </c>
      <c r="AU15" s="21">
        <f t="shared" si="0"/>
        <v>4.6780352791589999E-2</v>
      </c>
    </row>
    <row r="16" spans="2:47" x14ac:dyDescent="0.3">
      <c r="B16" s="18" t="s">
        <v>143</v>
      </c>
      <c r="C16" s="22">
        <f>C14-C15</f>
        <v>0.74706043571956349</v>
      </c>
      <c r="D16" s="22">
        <f t="shared" ref="D16:AU16" si="1">D14-D15</f>
        <v>0.73805610866260829</v>
      </c>
      <c r="E16" s="22">
        <f t="shared" si="1"/>
        <v>0.75528834255593769</v>
      </c>
      <c r="F16" s="22"/>
      <c r="G16" s="22">
        <f t="shared" si="1"/>
        <v>0.74898433177212487</v>
      </c>
      <c r="H16" s="22">
        <f t="shared" si="1"/>
        <v>0.83583570180347189</v>
      </c>
      <c r="I16" s="22">
        <f t="shared" si="1"/>
        <v>0.7127024948835774</v>
      </c>
      <c r="J16" s="22">
        <f t="shared" si="1"/>
        <v>0.72021544344877864</v>
      </c>
      <c r="K16" s="22">
        <f t="shared" si="1"/>
        <v>0.7039597195286682</v>
      </c>
      <c r="L16" s="22">
        <f t="shared" si="1"/>
        <v>0.75270841300037539</v>
      </c>
      <c r="M16" s="22"/>
      <c r="N16" s="22">
        <f t="shared" si="1"/>
        <v>0.82947142796146378</v>
      </c>
      <c r="O16" s="22">
        <f t="shared" si="1"/>
        <v>0.7257757422367036</v>
      </c>
      <c r="P16" s="22">
        <f t="shared" si="1"/>
        <v>0.7233457256418383</v>
      </c>
      <c r="Q16" s="22">
        <f t="shared" si="1"/>
        <v>0.69600279890327421</v>
      </c>
      <c r="R16" s="22"/>
      <c r="S16" s="22">
        <f t="shared" si="1"/>
        <v>0.85605255765089627</v>
      </c>
      <c r="T16" s="22">
        <f t="shared" si="1"/>
        <v>0.7336416212099155</v>
      </c>
      <c r="U16" s="22">
        <f t="shared" si="1"/>
        <v>0.7308665961882016</v>
      </c>
      <c r="V16" s="22">
        <f t="shared" si="1"/>
        <v>0.74093083125410797</v>
      </c>
      <c r="W16" s="22">
        <f t="shared" si="1"/>
        <v>0.68745986667788139</v>
      </c>
      <c r="X16" s="22">
        <f t="shared" si="1"/>
        <v>0.74807120823932427</v>
      </c>
      <c r="Y16" s="22">
        <f t="shared" si="1"/>
        <v>0.61780900907247394</v>
      </c>
      <c r="Z16" s="22">
        <f t="shared" si="1"/>
        <v>0.66848941269319806</v>
      </c>
      <c r="AA16" s="22">
        <f t="shared" si="1"/>
        <v>0.7962093839252069</v>
      </c>
      <c r="AB16" s="22">
        <f t="shared" si="1"/>
        <v>0.75604086127426284</v>
      </c>
      <c r="AC16" s="22"/>
      <c r="AD16" s="22">
        <f t="shared" si="1"/>
        <v>0.64123383144305446</v>
      </c>
      <c r="AE16" s="22">
        <f t="shared" si="1"/>
        <v>0.79723176117765804</v>
      </c>
      <c r="AF16" s="22">
        <f t="shared" si="1"/>
        <v>0.66376563613645367</v>
      </c>
      <c r="AG16" s="22">
        <f t="shared" si="1"/>
        <v>0.71568694095959962</v>
      </c>
      <c r="AH16" s="22"/>
      <c r="AI16" s="22">
        <f t="shared" si="1"/>
        <v>0.70452194961821335</v>
      </c>
      <c r="AJ16" s="22">
        <f t="shared" si="1"/>
        <v>0.77853579385895821</v>
      </c>
      <c r="AK16" s="22">
        <f t="shared" si="1"/>
        <v>0.65315440139917902</v>
      </c>
      <c r="AL16" s="22"/>
      <c r="AM16" s="22">
        <f t="shared" si="1"/>
        <v>0.83412700431285636</v>
      </c>
      <c r="AN16" s="22">
        <f t="shared" si="1"/>
        <v>0.75028898320297965</v>
      </c>
      <c r="AO16" s="22">
        <f t="shared" si="1"/>
        <v>0.71415873686105735</v>
      </c>
      <c r="AP16" s="22"/>
      <c r="AQ16" s="22">
        <f t="shared" si="1"/>
        <v>0.71723666524562457</v>
      </c>
      <c r="AR16" s="22">
        <f t="shared" si="1"/>
        <v>0.74637349293556488</v>
      </c>
      <c r="AS16" s="22">
        <f t="shared" si="1"/>
        <v>0.77477162125302246</v>
      </c>
      <c r="AT16" s="22">
        <f t="shared" si="1"/>
        <v>0.86025797442274754</v>
      </c>
      <c r="AU16" s="22">
        <f t="shared" si="1"/>
        <v>0.84057533164268605</v>
      </c>
    </row>
    <row r="17" spans="2:2" x14ac:dyDescent="0.3">
      <c r="B17" s="16"/>
    </row>
    <row r="18" spans="2:2" x14ac:dyDescent="0.3">
      <c r="B18" t="s">
        <v>482</v>
      </c>
    </row>
    <row r="19" spans="2:2" x14ac:dyDescent="0.3">
      <c r="B19" t="s">
        <v>80</v>
      </c>
    </row>
    <row r="21" spans="2:2" x14ac:dyDescent="0.3">
      <c r="B21"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U21"/>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147</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138</v>
      </c>
      <c r="C9" s="17">
        <v>0.61508401243935196</v>
      </c>
      <c r="D9" s="17">
        <v>0.59635608361204395</v>
      </c>
      <c r="E9" s="17">
        <v>0.63248307874218002</v>
      </c>
      <c r="F9" s="17"/>
      <c r="G9" s="17">
        <v>0.48524968645081101</v>
      </c>
      <c r="H9" s="17">
        <v>0.51741343469095102</v>
      </c>
      <c r="I9" s="17">
        <v>0.56007863259673396</v>
      </c>
      <c r="J9" s="17">
        <v>0.57978152595839005</v>
      </c>
      <c r="K9" s="17">
        <v>0.746511512199734</v>
      </c>
      <c r="L9" s="17">
        <v>0.76387960029177204</v>
      </c>
      <c r="M9" s="17"/>
      <c r="N9" s="17">
        <v>0.53594922524271205</v>
      </c>
      <c r="O9" s="17">
        <v>0.57674211962362998</v>
      </c>
      <c r="P9" s="17">
        <v>0.67013591269339101</v>
      </c>
      <c r="Q9" s="17">
        <v>0.68428115916530396</v>
      </c>
      <c r="R9" s="17"/>
      <c r="S9" s="17">
        <v>0.49683316277781198</v>
      </c>
      <c r="T9" s="17">
        <v>0.621797338381892</v>
      </c>
      <c r="U9" s="17">
        <v>0.64934101629131402</v>
      </c>
      <c r="V9" s="17">
        <v>0.679391807551603</v>
      </c>
      <c r="W9" s="17">
        <v>0.58074921094260101</v>
      </c>
      <c r="X9" s="17">
        <v>0.63011555304510303</v>
      </c>
      <c r="Y9" s="17">
        <v>0.681600267867704</v>
      </c>
      <c r="Z9" s="17">
        <v>0.56736017097472102</v>
      </c>
      <c r="AA9" s="17">
        <v>0.61903679665936495</v>
      </c>
      <c r="AB9" s="17">
        <v>0.703166467142055</v>
      </c>
      <c r="AC9" s="17"/>
      <c r="AD9" s="17">
        <v>0.70350783498090597</v>
      </c>
      <c r="AE9" s="17">
        <v>0.57506429992317598</v>
      </c>
      <c r="AF9" s="17">
        <v>0.73836994735806705</v>
      </c>
      <c r="AG9" s="17">
        <v>0.55833744760313397</v>
      </c>
      <c r="AH9" s="17"/>
      <c r="AI9" s="17">
        <v>0.68328508009651601</v>
      </c>
      <c r="AJ9" s="17">
        <v>0.52089148420746201</v>
      </c>
      <c r="AK9" s="17">
        <v>0.77168977473751199</v>
      </c>
      <c r="AL9" s="17"/>
      <c r="AM9" s="17">
        <v>0.47259771215679103</v>
      </c>
      <c r="AN9" s="17">
        <v>0.67586044397671596</v>
      </c>
      <c r="AO9" s="17">
        <v>0.65097884437301601</v>
      </c>
      <c r="AP9" s="17"/>
      <c r="AQ9" s="17">
        <v>0.73176370107968702</v>
      </c>
      <c r="AR9" s="17">
        <v>0.59125293817990499</v>
      </c>
      <c r="AS9" s="17">
        <v>0.55359838223650804</v>
      </c>
      <c r="AT9" s="17">
        <v>0.55126678410085606</v>
      </c>
      <c r="AU9" s="17">
        <v>0.36569113538069797</v>
      </c>
    </row>
    <row r="10" spans="2:47" x14ac:dyDescent="0.3">
      <c r="B10" s="18" t="s">
        <v>139</v>
      </c>
      <c r="C10" s="17">
        <v>0.30578761526772202</v>
      </c>
      <c r="D10" s="17">
        <v>0.30427242507551899</v>
      </c>
      <c r="E10" s="17">
        <v>0.307877894032004</v>
      </c>
      <c r="F10" s="17"/>
      <c r="G10" s="17">
        <v>0.36409606142084899</v>
      </c>
      <c r="H10" s="17">
        <v>0.38476833435638802</v>
      </c>
      <c r="I10" s="17">
        <v>0.33952665644648899</v>
      </c>
      <c r="J10" s="17">
        <v>0.365019515133435</v>
      </c>
      <c r="K10" s="17">
        <v>0.17219630276353401</v>
      </c>
      <c r="L10" s="17">
        <v>0.21834264765491099</v>
      </c>
      <c r="M10" s="17"/>
      <c r="N10" s="17">
        <v>0.38657198395987802</v>
      </c>
      <c r="O10" s="17">
        <v>0.328661241501225</v>
      </c>
      <c r="P10" s="17">
        <v>0.246106625770693</v>
      </c>
      <c r="Q10" s="17">
        <v>0.253386948860089</v>
      </c>
      <c r="R10" s="17"/>
      <c r="S10" s="17">
        <v>0.41379881879953201</v>
      </c>
      <c r="T10" s="17">
        <v>0.29927703318340698</v>
      </c>
      <c r="U10" s="17">
        <v>0.28484280752702501</v>
      </c>
      <c r="V10" s="17">
        <v>0.26104236564397598</v>
      </c>
      <c r="W10" s="17">
        <v>0.358692144506291</v>
      </c>
      <c r="X10" s="17">
        <v>0.25970281172241499</v>
      </c>
      <c r="Y10" s="17">
        <v>0.226778380918459</v>
      </c>
      <c r="Z10" s="17">
        <v>0.308390287024909</v>
      </c>
      <c r="AA10" s="17">
        <v>0.31801366166942302</v>
      </c>
      <c r="AB10" s="17">
        <v>0.239989145916852</v>
      </c>
      <c r="AC10" s="17"/>
      <c r="AD10" s="17">
        <v>0.242711344014267</v>
      </c>
      <c r="AE10" s="17">
        <v>0.347814750955591</v>
      </c>
      <c r="AF10" s="17">
        <v>0.202539774690182</v>
      </c>
      <c r="AG10" s="17">
        <v>0.35271397609302801</v>
      </c>
      <c r="AH10" s="17"/>
      <c r="AI10" s="17">
        <v>0.27283001692023401</v>
      </c>
      <c r="AJ10" s="17">
        <v>0.395914547726678</v>
      </c>
      <c r="AK10" s="17">
        <v>0.17630380932298101</v>
      </c>
      <c r="AL10" s="17"/>
      <c r="AM10" s="17">
        <v>0.40405904085156702</v>
      </c>
      <c r="AN10" s="17">
        <v>0.27554607613867399</v>
      </c>
      <c r="AO10" s="17">
        <v>0.280105060796358</v>
      </c>
      <c r="AP10" s="17"/>
      <c r="AQ10" s="17">
        <v>0.22172486981829401</v>
      </c>
      <c r="AR10" s="17">
        <v>0.29203706058013701</v>
      </c>
      <c r="AS10" s="17">
        <v>0.36082634403470198</v>
      </c>
      <c r="AT10" s="17">
        <v>0.37670077109431599</v>
      </c>
      <c r="AU10" s="17">
        <v>0.59293534903001899</v>
      </c>
    </row>
    <row r="11" spans="2:47" x14ac:dyDescent="0.3">
      <c r="B11" s="18" t="s">
        <v>140</v>
      </c>
      <c r="C11" s="17">
        <v>5.2224445705032999E-2</v>
      </c>
      <c r="D11" s="17">
        <v>7.0767310436200506E-2</v>
      </c>
      <c r="E11" s="17">
        <v>3.4331002955476302E-2</v>
      </c>
      <c r="F11" s="17"/>
      <c r="G11" s="17">
        <v>9.6150360733419898E-2</v>
      </c>
      <c r="H11" s="17">
        <v>7.1146526341715893E-2</v>
      </c>
      <c r="I11" s="17">
        <v>6.6065684845068001E-2</v>
      </c>
      <c r="J11" s="17">
        <v>3.9509351961509301E-2</v>
      </c>
      <c r="K11" s="17">
        <v>4.3038450329539797E-2</v>
      </c>
      <c r="L11" s="17">
        <v>1.3379512492260799E-2</v>
      </c>
      <c r="M11" s="17"/>
      <c r="N11" s="17">
        <v>7.3835345026761506E-2</v>
      </c>
      <c r="O11" s="17">
        <v>5.4347425693550597E-2</v>
      </c>
      <c r="P11" s="17">
        <v>4.5020455459699203E-2</v>
      </c>
      <c r="Q11" s="17">
        <v>3.4060775579502302E-2</v>
      </c>
      <c r="R11" s="17"/>
      <c r="S11" s="17">
        <v>7.1684140642378505E-2</v>
      </c>
      <c r="T11" s="17">
        <v>5.7957633979441897E-2</v>
      </c>
      <c r="U11" s="17">
        <v>5.5312695726788E-2</v>
      </c>
      <c r="V11" s="17">
        <v>5.0545944948115297E-2</v>
      </c>
      <c r="W11" s="17">
        <v>2.1478713714317602E-2</v>
      </c>
      <c r="X11" s="17">
        <v>6.8815486439976994E-2</v>
      </c>
      <c r="Y11" s="17">
        <v>4.0954160061571203E-2</v>
      </c>
      <c r="Z11" s="17">
        <v>8.3555732736075597E-2</v>
      </c>
      <c r="AA11" s="17">
        <v>3.5354472221847302E-2</v>
      </c>
      <c r="AB11" s="17">
        <v>2.3946481264576099E-2</v>
      </c>
      <c r="AC11" s="17"/>
      <c r="AD11" s="17">
        <v>3.49493499058528E-2</v>
      </c>
      <c r="AE11" s="17">
        <v>7.2095888131970307E-2</v>
      </c>
      <c r="AF11" s="17">
        <v>4.0968048357101598E-2</v>
      </c>
      <c r="AG11" s="17">
        <v>1.06379397612763E-2</v>
      </c>
      <c r="AH11" s="17"/>
      <c r="AI11" s="17">
        <v>3.1129624304164601E-2</v>
      </c>
      <c r="AJ11" s="17">
        <v>7.2255224333653098E-2</v>
      </c>
      <c r="AK11" s="17">
        <v>4.0562981189904597E-2</v>
      </c>
      <c r="AL11" s="17"/>
      <c r="AM11" s="17">
        <v>8.1724130549182303E-2</v>
      </c>
      <c r="AN11" s="17">
        <v>3.5563993011639303E-2</v>
      </c>
      <c r="AO11" s="17">
        <v>5.75563976371012E-2</v>
      </c>
      <c r="AP11" s="17"/>
      <c r="AQ11" s="17">
        <v>2.1981360614063899E-2</v>
      </c>
      <c r="AR11" s="17">
        <v>7.9998656532968906E-2</v>
      </c>
      <c r="AS11" s="17">
        <v>5.9548988488584302E-2</v>
      </c>
      <c r="AT11" s="17">
        <v>5.6682869767911301E-2</v>
      </c>
      <c r="AU11" s="17">
        <v>4.1373515589282803E-2</v>
      </c>
    </row>
    <row r="12" spans="2:47" x14ac:dyDescent="0.3">
      <c r="B12" s="18" t="s">
        <v>141</v>
      </c>
      <c r="C12" s="17">
        <v>7.7524356687814896E-3</v>
      </c>
      <c r="D12" s="17">
        <v>1.18784874423722E-2</v>
      </c>
      <c r="E12" s="17">
        <v>3.7630526839388702E-3</v>
      </c>
      <c r="F12" s="17"/>
      <c r="G12" s="17">
        <v>1.8810667337348101E-2</v>
      </c>
      <c r="H12" s="17">
        <v>7.4592354945417997E-3</v>
      </c>
      <c r="I12" s="17">
        <v>1.7457263692407E-2</v>
      </c>
      <c r="J12" s="17">
        <v>0</v>
      </c>
      <c r="K12" s="17">
        <v>6.4981487697258799E-3</v>
      </c>
      <c r="L12" s="17">
        <v>0</v>
      </c>
      <c r="M12" s="17"/>
      <c r="N12" s="17">
        <v>3.6434457706479E-3</v>
      </c>
      <c r="O12" s="17">
        <v>1.6175432915525201E-2</v>
      </c>
      <c r="P12" s="17">
        <v>1.1826613322790501E-2</v>
      </c>
      <c r="Q12" s="17">
        <v>0</v>
      </c>
      <c r="R12" s="17"/>
      <c r="S12" s="17">
        <v>1.2484692208736201E-2</v>
      </c>
      <c r="T12" s="17">
        <v>8.5891934044378497E-3</v>
      </c>
      <c r="U12" s="17">
        <v>0</v>
      </c>
      <c r="V12" s="17">
        <v>0</v>
      </c>
      <c r="W12" s="17">
        <v>1.1539678366458099E-2</v>
      </c>
      <c r="X12" s="17">
        <v>9.5474957996617305E-3</v>
      </c>
      <c r="Y12" s="17">
        <v>1.4115656387391399E-2</v>
      </c>
      <c r="Z12" s="17">
        <v>0</v>
      </c>
      <c r="AA12" s="17">
        <v>1.0574877355856001E-2</v>
      </c>
      <c r="AB12" s="17">
        <v>0</v>
      </c>
      <c r="AC12" s="17"/>
      <c r="AD12" s="17">
        <v>1.2328108417261299E-2</v>
      </c>
      <c r="AE12" s="17">
        <v>2.62329246839946E-3</v>
      </c>
      <c r="AF12" s="17">
        <v>9.3167069421523502E-3</v>
      </c>
      <c r="AG12" s="17">
        <v>1.5777662310809699E-2</v>
      </c>
      <c r="AH12" s="17"/>
      <c r="AI12" s="17">
        <v>1.2755278679085101E-2</v>
      </c>
      <c r="AJ12" s="17">
        <v>3.3463783350497801E-3</v>
      </c>
      <c r="AK12" s="17">
        <v>5.8831131907279999E-3</v>
      </c>
      <c r="AL12" s="17"/>
      <c r="AM12" s="17">
        <v>1.3612260156612E-2</v>
      </c>
      <c r="AN12" s="17">
        <v>2.4887442991492299E-3</v>
      </c>
      <c r="AO12" s="17">
        <v>7.7275358604593902E-3</v>
      </c>
      <c r="AP12" s="17"/>
      <c r="AQ12" s="17">
        <v>3.6532408881834802E-3</v>
      </c>
      <c r="AR12" s="17">
        <v>1.09245859258111E-2</v>
      </c>
      <c r="AS12" s="17">
        <v>9.1802965441145305E-3</v>
      </c>
      <c r="AT12" s="17">
        <v>8.0543836918071203E-3</v>
      </c>
      <c r="AU12" s="17">
        <v>0</v>
      </c>
    </row>
    <row r="13" spans="2:47" x14ac:dyDescent="0.3">
      <c r="B13" s="18" t="s">
        <v>94</v>
      </c>
      <c r="C13" s="17">
        <v>1.9151490919112401E-2</v>
      </c>
      <c r="D13" s="17">
        <v>1.6725693433863899E-2</v>
      </c>
      <c r="E13" s="17">
        <v>2.15449715864009E-2</v>
      </c>
      <c r="F13" s="17"/>
      <c r="G13" s="17">
        <v>3.5693224057572297E-2</v>
      </c>
      <c r="H13" s="17">
        <v>1.9212469116403699E-2</v>
      </c>
      <c r="I13" s="17">
        <v>1.6871762419302699E-2</v>
      </c>
      <c r="J13" s="17">
        <v>1.5689606946666001E-2</v>
      </c>
      <c r="K13" s="17">
        <v>3.1755585937466801E-2</v>
      </c>
      <c r="L13" s="17">
        <v>4.3982395610564599E-3</v>
      </c>
      <c r="M13" s="17"/>
      <c r="N13" s="17">
        <v>0</v>
      </c>
      <c r="O13" s="17">
        <v>2.40737802660697E-2</v>
      </c>
      <c r="P13" s="17">
        <v>2.6910392753426E-2</v>
      </c>
      <c r="Q13" s="17">
        <v>2.8271116395104601E-2</v>
      </c>
      <c r="R13" s="17"/>
      <c r="S13" s="17">
        <v>5.1991855715412096E-3</v>
      </c>
      <c r="T13" s="17">
        <v>1.2378801050821101E-2</v>
      </c>
      <c r="U13" s="17">
        <v>1.0503480454872999E-2</v>
      </c>
      <c r="V13" s="17">
        <v>9.0198818563052303E-3</v>
      </c>
      <c r="W13" s="17">
        <v>2.7540252470332299E-2</v>
      </c>
      <c r="X13" s="17">
        <v>3.1818652992842998E-2</v>
      </c>
      <c r="Y13" s="17">
        <v>3.6551534764874501E-2</v>
      </c>
      <c r="Z13" s="17">
        <v>4.0693809264294299E-2</v>
      </c>
      <c r="AA13" s="17">
        <v>1.7020192093508298E-2</v>
      </c>
      <c r="AB13" s="17">
        <v>3.2897905676516903E-2</v>
      </c>
      <c r="AC13" s="17"/>
      <c r="AD13" s="17">
        <v>6.5033626817130302E-3</v>
      </c>
      <c r="AE13" s="17">
        <v>2.4017685208633402E-3</v>
      </c>
      <c r="AF13" s="17">
        <v>8.8055226524972208E-3</v>
      </c>
      <c r="AG13" s="17">
        <v>6.2532974231751595E-2</v>
      </c>
      <c r="AH13" s="17"/>
      <c r="AI13" s="17">
        <v>0</v>
      </c>
      <c r="AJ13" s="17">
        <v>7.5923653971564798E-3</v>
      </c>
      <c r="AK13" s="17">
        <v>5.5603215588739801E-3</v>
      </c>
      <c r="AL13" s="17"/>
      <c r="AM13" s="17">
        <v>2.8006856285848002E-2</v>
      </c>
      <c r="AN13" s="17">
        <v>1.05407425738222E-2</v>
      </c>
      <c r="AO13" s="17">
        <v>3.63216133306539E-3</v>
      </c>
      <c r="AP13" s="17"/>
      <c r="AQ13" s="17">
        <v>2.0876827599771601E-2</v>
      </c>
      <c r="AR13" s="17">
        <v>2.5786758781177602E-2</v>
      </c>
      <c r="AS13" s="17">
        <v>1.6845988696091101E-2</v>
      </c>
      <c r="AT13" s="17">
        <v>7.2951913451093503E-3</v>
      </c>
      <c r="AU13" s="17">
        <v>0</v>
      </c>
    </row>
    <row r="14" spans="2:47" x14ac:dyDescent="0.3">
      <c r="B14" s="18" t="s">
        <v>142</v>
      </c>
      <c r="C14" s="21">
        <v>0.92087162770707298</v>
      </c>
      <c r="D14" s="21">
        <v>0.90062850868756394</v>
      </c>
      <c r="E14" s="21">
        <v>0.94036097277418396</v>
      </c>
      <c r="F14" s="21"/>
      <c r="G14" s="21">
        <v>0.84934574787165995</v>
      </c>
      <c r="H14" s="21">
        <v>0.90218176904733904</v>
      </c>
      <c r="I14" s="21">
        <v>0.89960528904322201</v>
      </c>
      <c r="J14" s="21">
        <v>0.94480104109182494</v>
      </c>
      <c r="K14" s="21">
        <v>0.91870781496326703</v>
      </c>
      <c r="L14" s="21">
        <v>0.982222247946683</v>
      </c>
      <c r="M14" s="21"/>
      <c r="N14" s="21">
        <v>0.92252120920259095</v>
      </c>
      <c r="O14" s="21">
        <v>0.90540336112485398</v>
      </c>
      <c r="P14" s="21">
        <v>0.91624253846408399</v>
      </c>
      <c r="Q14" s="21">
        <v>0.93766810802539302</v>
      </c>
      <c r="R14" s="21"/>
      <c r="S14" s="21">
        <v>0.91063198157734404</v>
      </c>
      <c r="T14" s="21">
        <v>0.92107437156529903</v>
      </c>
      <c r="U14" s="21">
        <v>0.93418382381833898</v>
      </c>
      <c r="V14" s="21">
        <v>0.94043417319557898</v>
      </c>
      <c r="W14" s="21">
        <v>0.93944135544889196</v>
      </c>
      <c r="X14" s="21">
        <v>0.88981836476751797</v>
      </c>
      <c r="Y14" s="21">
        <v>0.90837864878616303</v>
      </c>
      <c r="Z14" s="21">
        <v>0.87575045799963003</v>
      </c>
      <c r="AA14" s="21">
        <v>0.93705045832878797</v>
      </c>
      <c r="AB14" s="21">
        <v>0.94315561305890705</v>
      </c>
      <c r="AC14" s="21"/>
      <c r="AD14" s="21">
        <v>0.94621917899517305</v>
      </c>
      <c r="AE14" s="21">
        <v>0.92287905087876698</v>
      </c>
      <c r="AF14" s="21">
        <v>0.94090972204824896</v>
      </c>
      <c r="AG14" s="21">
        <v>0.91105142369616199</v>
      </c>
      <c r="AH14" s="21"/>
      <c r="AI14" s="21">
        <v>0.95611509701675002</v>
      </c>
      <c r="AJ14" s="21">
        <v>0.91680603193414101</v>
      </c>
      <c r="AK14" s="21">
        <v>0.94799358406049306</v>
      </c>
      <c r="AL14" s="21"/>
      <c r="AM14" s="21">
        <v>0.87665675300835799</v>
      </c>
      <c r="AN14" s="21">
        <v>0.95140652011538895</v>
      </c>
      <c r="AO14" s="21">
        <v>0.931083905169374</v>
      </c>
      <c r="AP14" s="21"/>
      <c r="AQ14" s="21">
        <v>0.953488570897981</v>
      </c>
      <c r="AR14" s="21">
        <v>0.88328999876004199</v>
      </c>
      <c r="AS14" s="21">
        <v>0.91442472627120996</v>
      </c>
      <c r="AT14" s="21">
        <v>0.92796755519517204</v>
      </c>
      <c r="AU14" s="21">
        <v>0.95862648441071696</v>
      </c>
    </row>
    <row r="15" spans="2:47" x14ac:dyDescent="0.3">
      <c r="B15" s="18" t="s">
        <v>478</v>
      </c>
      <c r="C15" s="21">
        <f>C11+C12</f>
        <v>5.9976881373814489E-2</v>
      </c>
      <c r="D15" s="21">
        <f t="shared" ref="D15:AU15" si="0">D11+D12</f>
        <v>8.2645797878572708E-2</v>
      </c>
      <c r="E15" s="21">
        <f t="shared" si="0"/>
        <v>3.8094055639415175E-2</v>
      </c>
      <c r="F15" s="21"/>
      <c r="G15" s="21">
        <f t="shared" si="0"/>
        <v>0.114961028070768</v>
      </c>
      <c r="H15" s="21">
        <f t="shared" si="0"/>
        <v>7.8605761836257698E-2</v>
      </c>
      <c r="I15" s="21">
        <f t="shared" si="0"/>
        <v>8.3522948537474995E-2</v>
      </c>
      <c r="J15" s="21">
        <f t="shared" si="0"/>
        <v>3.9509351961509301E-2</v>
      </c>
      <c r="K15" s="21">
        <f t="shared" si="0"/>
        <v>4.953659909926568E-2</v>
      </c>
      <c r="L15" s="21">
        <f t="shared" si="0"/>
        <v>1.3379512492260799E-2</v>
      </c>
      <c r="M15" s="21"/>
      <c r="N15" s="21">
        <f t="shared" si="0"/>
        <v>7.7478790797409408E-2</v>
      </c>
      <c r="O15" s="21">
        <f t="shared" si="0"/>
        <v>7.0522858609075798E-2</v>
      </c>
      <c r="P15" s="21">
        <f t="shared" si="0"/>
        <v>5.6847068782489706E-2</v>
      </c>
      <c r="Q15" s="21">
        <f t="shared" si="0"/>
        <v>3.4060775579502302E-2</v>
      </c>
      <c r="R15" s="21"/>
      <c r="S15" s="21">
        <f t="shared" si="0"/>
        <v>8.4168832851114705E-2</v>
      </c>
      <c r="T15" s="21">
        <f t="shared" si="0"/>
        <v>6.654682738387975E-2</v>
      </c>
      <c r="U15" s="21">
        <f t="shared" si="0"/>
        <v>5.5312695726788E-2</v>
      </c>
      <c r="V15" s="21">
        <f t="shared" si="0"/>
        <v>5.0545944948115297E-2</v>
      </c>
      <c r="W15" s="21">
        <f t="shared" si="0"/>
        <v>3.3018392080775699E-2</v>
      </c>
      <c r="X15" s="21">
        <f t="shared" si="0"/>
        <v>7.8362982239638723E-2</v>
      </c>
      <c r="Y15" s="21">
        <f t="shared" si="0"/>
        <v>5.5069816448962604E-2</v>
      </c>
      <c r="Z15" s="21">
        <f t="shared" si="0"/>
        <v>8.3555732736075597E-2</v>
      </c>
      <c r="AA15" s="21">
        <f t="shared" si="0"/>
        <v>4.5929349577703303E-2</v>
      </c>
      <c r="AB15" s="21">
        <f t="shared" si="0"/>
        <v>2.3946481264576099E-2</v>
      </c>
      <c r="AC15" s="21"/>
      <c r="AD15" s="21">
        <f t="shared" si="0"/>
        <v>4.7277458323114099E-2</v>
      </c>
      <c r="AE15" s="21">
        <f t="shared" si="0"/>
        <v>7.4719180600369764E-2</v>
      </c>
      <c r="AF15" s="21">
        <f t="shared" si="0"/>
        <v>5.0284755299253948E-2</v>
      </c>
      <c r="AG15" s="21">
        <f t="shared" si="0"/>
        <v>2.6415602072086E-2</v>
      </c>
      <c r="AH15" s="21"/>
      <c r="AI15" s="21">
        <f t="shared" si="0"/>
        <v>4.38849029832497E-2</v>
      </c>
      <c r="AJ15" s="21">
        <f t="shared" si="0"/>
        <v>7.5601602668702875E-2</v>
      </c>
      <c r="AK15" s="21">
        <f t="shared" si="0"/>
        <v>4.6446094380632595E-2</v>
      </c>
      <c r="AL15" s="21"/>
      <c r="AM15" s="21">
        <f t="shared" si="0"/>
        <v>9.5336390705794305E-2</v>
      </c>
      <c r="AN15" s="21">
        <f t="shared" si="0"/>
        <v>3.805273731078853E-2</v>
      </c>
      <c r="AO15" s="21">
        <f t="shared" si="0"/>
        <v>6.5283933497560592E-2</v>
      </c>
      <c r="AP15" s="21"/>
      <c r="AQ15" s="21">
        <f t="shared" si="0"/>
        <v>2.5634601502247379E-2</v>
      </c>
      <c r="AR15" s="21">
        <f t="shared" si="0"/>
        <v>9.0923242458780001E-2</v>
      </c>
      <c r="AS15" s="21">
        <f t="shared" si="0"/>
        <v>6.8729285032698831E-2</v>
      </c>
      <c r="AT15" s="21">
        <f t="shared" si="0"/>
        <v>6.4737253459718425E-2</v>
      </c>
      <c r="AU15" s="21">
        <f t="shared" si="0"/>
        <v>4.1373515589282803E-2</v>
      </c>
    </row>
    <row r="16" spans="2:47" x14ac:dyDescent="0.3">
      <c r="B16" s="18" t="s">
        <v>143</v>
      </c>
      <c r="C16" s="22">
        <f>C14-C15</f>
        <v>0.86089474633325846</v>
      </c>
      <c r="D16" s="22">
        <f t="shared" ref="D16:AU16" si="1">D14-D15</f>
        <v>0.81798271080899121</v>
      </c>
      <c r="E16" s="22">
        <f t="shared" si="1"/>
        <v>0.90226691713476881</v>
      </c>
      <c r="F16" s="22"/>
      <c r="G16" s="22">
        <f t="shared" si="1"/>
        <v>0.73438471980089193</v>
      </c>
      <c r="H16" s="22">
        <f t="shared" si="1"/>
        <v>0.82357600721108137</v>
      </c>
      <c r="I16" s="22">
        <f t="shared" si="1"/>
        <v>0.81608234050574702</v>
      </c>
      <c r="J16" s="22">
        <f t="shared" si="1"/>
        <v>0.90529168913031566</v>
      </c>
      <c r="K16" s="22">
        <f t="shared" si="1"/>
        <v>0.86917121586400137</v>
      </c>
      <c r="L16" s="22">
        <f t="shared" si="1"/>
        <v>0.96884273545442223</v>
      </c>
      <c r="M16" s="22"/>
      <c r="N16" s="22">
        <f t="shared" si="1"/>
        <v>0.84504241840518157</v>
      </c>
      <c r="O16" s="22">
        <f t="shared" si="1"/>
        <v>0.83488050251577817</v>
      </c>
      <c r="P16" s="22">
        <f t="shared" si="1"/>
        <v>0.8593954696815943</v>
      </c>
      <c r="Q16" s="22">
        <f t="shared" si="1"/>
        <v>0.90360733244589075</v>
      </c>
      <c r="R16" s="22"/>
      <c r="S16" s="22">
        <f t="shared" si="1"/>
        <v>0.82646314872622928</v>
      </c>
      <c r="T16" s="22">
        <f t="shared" si="1"/>
        <v>0.8545275441814193</v>
      </c>
      <c r="U16" s="22">
        <f t="shared" si="1"/>
        <v>0.87887112809155099</v>
      </c>
      <c r="V16" s="22">
        <f t="shared" si="1"/>
        <v>0.88988822824746372</v>
      </c>
      <c r="W16" s="22">
        <f t="shared" si="1"/>
        <v>0.90642296336811623</v>
      </c>
      <c r="X16" s="22">
        <f t="shared" si="1"/>
        <v>0.81145538252787919</v>
      </c>
      <c r="Y16" s="22">
        <f t="shared" si="1"/>
        <v>0.85330883233720045</v>
      </c>
      <c r="Z16" s="22">
        <f t="shared" si="1"/>
        <v>0.79219472526355439</v>
      </c>
      <c r="AA16" s="22">
        <f t="shared" si="1"/>
        <v>0.89112110875108463</v>
      </c>
      <c r="AB16" s="22">
        <f t="shared" si="1"/>
        <v>0.91920913179433095</v>
      </c>
      <c r="AC16" s="22"/>
      <c r="AD16" s="22">
        <f t="shared" si="1"/>
        <v>0.89894172067205891</v>
      </c>
      <c r="AE16" s="22">
        <f t="shared" si="1"/>
        <v>0.84815987027839723</v>
      </c>
      <c r="AF16" s="22">
        <f t="shared" si="1"/>
        <v>0.89062496674899505</v>
      </c>
      <c r="AG16" s="22">
        <f t="shared" si="1"/>
        <v>0.88463582162407595</v>
      </c>
      <c r="AH16" s="22"/>
      <c r="AI16" s="22">
        <f t="shared" si="1"/>
        <v>0.91223019403350036</v>
      </c>
      <c r="AJ16" s="22">
        <f t="shared" si="1"/>
        <v>0.84120442926543815</v>
      </c>
      <c r="AK16" s="22">
        <f t="shared" si="1"/>
        <v>0.90154748967986043</v>
      </c>
      <c r="AL16" s="22"/>
      <c r="AM16" s="22">
        <f t="shared" si="1"/>
        <v>0.78132036230256374</v>
      </c>
      <c r="AN16" s="22">
        <f t="shared" si="1"/>
        <v>0.91335378280460044</v>
      </c>
      <c r="AO16" s="22">
        <f t="shared" si="1"/>
        <v>0.86579997167181344</v>
      </c>
      <c r="AP16" s="22"/>
      <c r="AQ16" s="22">
        <f t="shared" si="1"/>
        <v>0.92785396939573361</v>
      </c>
      <c r="AR16" s="22">
        <f t="shared" si="1"/>
        <v>0.79236675630126197</v>
      </c>
      <c r="AS16" s="22">
        <f t="shared" si="1"/>
        <v>0.84569544123851115</v>
      </c>
      <c r="AT16" s="22">
        <f t="shared" si="1"/>
        <v>0.86323030173545368</v>
      </c>
      <c r="AU16" s="22">
        <f t="shared" si="1"/>
        <v>0.91725296882143414</v>
      </c>
    </row>
    <row r="17" spans="2:2" x14ac:dyDescent="0.3">
      <c r="B17" s="16"/>
    </row>
    <row r="18" spans="2:2" x14ac:dyDescent="0.3">
      <c r="B18" t="s">
        <v>482</v>
      </c>
    </row>
    <row r="19" spans="2:2" x14ac:dyDescent="0.3">
      <c r="B19" t="s">
        <v>80</v>
      </c>
    </row>
    <row r="21" spans="2:2" x14ac:dyDescent="0.3">
      <c r="B21"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U21"/>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148</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138</v>
      </c>
      <c r="C9" s="17">
        <v>0.43316537355713602</v>
      </c>
      <c r="D9" s="17">
        <v>0.42503875956790199</v>
      </c>
      <c r="E9" s="17">
        <v>0.44193131054736301</v>
      </c>
      <c r="F9" s="17"/>
      <c r="G9" s="17">
        <v>0.33522198648651602</v>
      </c>
      <c r="H9" s="17">
        <v>0.36667865342999201</v>
      </c>
      <c r="I9" s="17">
        <v>0.42960992114353902</v>
      </c>
      <c r="J9" s="17">
        <v>0.43988200233651298</v>
      </c>
      <c r="K9" s="17">
        <v>0.45049224557988099</v>
      </c>
      <c r="L9" s="17">
        <v>0.53694878001186497</v>
      </c>
      <c r="M9" s="17"/>
      <c r="N9" s="17">
        <v>0.37761675919056398</v>
      </c>
      <c r="O9" s="17">
        <v>0.41659288749325701</v>
      </c>
      <c r="P9" s="17">
        <v>0.462206686824568</v>
      </c>
      <c r="Q9" s="17">
        <v>0.47805241483932398</v>
      </c>
      <c r="R9" s="17"/>
      <c r="S9" s="17">
        <v>0.38659058534789498</v>
      </c>
      <c r="T9" s="17">
        <v>0.39298075804948301</v>
      </c>
      <c r="U9" s="17">
        <v>0.46891632362901198</v>
      </c>
      <c r="V9" s="17">
        <v>0.54972657815348203</v>
      </c>
      <c r="W9" s="17">
        <v>0.391681861562519</v>
      </c>
      <c r="X9" s="17">
        <v>0.327343996746842</v>
      </c>
      <c r="Y9" s="17">
        <v>0.49976678496257998</v>
      </c>
      <c r="Z9" s="17">
        <v>0.40608970476036998</v>
      </c>
      <c r="AA9" s="17">
        <v>0.46744567481801902</v>
      </c>
      <c r="AB9" s="17">
        <v>0.48965188126751702</v>
      </c>
      <c r="AC9" s="17"/>
      <c r="AD9" s="17">
        <v>0.53173163542050506</v>
      </c>
      <c r="AE9" s="17">
        <v>0.413076861689748</v>
      </c>
      <c r="AF9" s="17">
        <v>0.54113423141131001</v>
      </c>
      <c r="AG9" s="17">
        <v>0.384499210914857</v>
      </c>
      <c r="AH9" s="17"/>
      <c r="AI9" s="17">
        <v>0.50522373914644902</v>
      </c>
      <c r="AJ9" s="17">
        <v>0.387413778221606</v>
      </c>
      <c r="AK9" s="17">
        <v>0.57027927718225302</v>
      </c>
      <c r="AL9" s="17"/>
      <c r="AM9" s="17">
        <v>0.27862771747493498</v>
      </c>
      <c r="AN9" s="17">
        <v>0.47322101327022198</v>
      </c>
      <c r="AO9" s="17">
        <v>0.48772951092484701</v>
      </c>
      <c r="AP9" s="17"/>
      <c r="AQ9" s="17">
        <v>0.50358804478717301</v>
      </c>
      <c r="AR9" s="17">
        <v>0.38481415905005101</v>
      </c>
      <c r="AS9" s="17">
        <v>0.40937723324559899</v>
      </c>
      <c r="AT9" s="17">
        <v>0.42444986682201302</v>
      </c>
      <c r="AU9" s="17">
        <v>0.37435681316376201</v>
      </c>
    </row>
    <row r="10" spans="2:47" x14ac:dyDescent="0.3">
      <c r="B10" s="18" t="s">
        <v>139</v>
      </c>
      <c r="C10" s="17">
        <v>0.373703381394701</v>
      </c>
      <c r="D10" s="17">
        <v>0.38437557887990997</v>
      </c>
      <c r="E10" s="17">
        <v>0.36207521591164898</v>
      </c>
      <c r="F10" s="17"/>
      <c r="G10" s="17">
        <v>0.44364014480147401</v>
      </c>
      <c r="H10" s="17">
        <v>0.45884408677477301</v>
      </c>
      <c r="I10" s="17">
        <v>0.35114575982022</v>
      </c>
      <c r="J10" s="17">
        <v>0.36574737045309502</v>
      </c>
      <c r="K10" s="17">
        <v>0.33655114231745598</v>
      </c>
      <c r="L10" s="17">
        <v>0.30872364149813503</v>
      </c>
      <c r="M10" s="17"/>
      <c r="N10" s="17">
        <v>0.40897776007434899</v>
      </c>
      <c r="O10" s="17">
        <v>0.39980822095254598</v>
      </c>
      <c r="P10" s="17">
        <v>0.38897971605673898</v>
      </c>
      <c r="Q10" s="17">
        <v>0.29793671194177401</v>
      </c>
      <c r="R10" s="17"/>
      <c r="S10" s="17">
        <v>0.44454319965134897</v>
      </c>
      <c r="T10" s="17">
        <v>0.33666875373015298</v>
      </c>
      <c r="U10" s="17">
        <v>0.35050038888775298</v>
      </c>
      <c r="V10" s="17">
        <v>0.29764837933378502</v>
      </c>
      <c r="W10" s="17">
        <v>0.39095396503712299</v>
      </c>
      <c r="X10" s="17">
        <v>0.433053975621156</v>
      </c>
      <c r="Y10" s="17">
        <v>0.31905315815759999</v>
      </c>
      <c r="Z10" s="17">
        <v>0.35103838702683099</v>
      </c>
      <c r="AA10" s="17">
        <v>0.38600507223621899</v>
      </c>
      <c r="AB10" s="17">
        <v>0.392527136948852</v>
      </c>
      <c r="AC10" s="17"/>
      <c r="AD10" s="17">
        <v>0.337360684158165</v>
      </c>
      <c r="AE10" s="17">
        <v>0.39299360449577497</v>
      </c>
      <c r="AF10" s="17">
        <v>0.35712244932706</v>
      </c>
      <c r="AG10" s="17">
        <v>0.33566076248673998</v>
      </c>
      <c r="AH10" s="17"/>
      <c r="AI10" s="17">
        <v>0.33879666246128198</v>
      </c>
      <c r="AJ10" s="17">
        <v>0.42045082286505597</v>
      </c>
      <c r="AK10" s="17">
        <v>0.33349027831781097</v>
      </c>
      <c r="AL10" s="17"/>
      <c r="AM10" s="17">
        <v>0.411172483681571</v>
      </c>
      <c r="AN10" s="17">
        <v>0.37129053757054598</v>
      </c>
      <c r="AO10" s="17">
        <v>0.36941865484840303</v>
      </c>
      <c r="AP10" s="17"/>
      <c r="AQ10" s="17">
        <v>0.32093331852860901</v>
      </c>
      <c r="AR10" s="17">
        <v>0.42788983173699602</v>
      </c>
      <c r="AS10" s="17">
        <v>0.37101918304711901</v>
      </c>
      <c r="AT10" s="17">
        <v>0.38893634569031099</v>
      </c>
      <c r="AU10" s="17">
        <v>0.48251382062578202</v>
      </c>
    </row>
    <row r="11" spans="2:47" x14ac:dyDescent="0.3">
      <c r="B11" s="18" t="s">
        <v>140</v>
      </c>
      <c r="C11" s="17">
        <v>0.12792785865849099</v>
      </c>
      <c r="D11" s="17">
        <v>0.13928210877088801</v>
      </c>
      <c r="E11" s="17">
        <v>0.117165654123622</v>
      </c>
      <c r="F11" s="17"/>
      <c r="G11" s="17">
        <v>0.146849233511888</v>
      </c>
      <c r="H11" s="17">
        <v>0.105992157415032</v>
      </c>
      <c r="I11" s="17">
        <v>0.13637446433276201</v>
      </c>
      <c r="J11" s="17">
        <v>0.129508106520665</v>
      </c>
      <c r="K11" s="17">
        <v>0.14388089486468</v>
      </c>
      <c r="L11" s="17">
        <v>0.11433939029224301</v>
      </c>
      <c r="M11" s="17"/>
      <c r="N11" s="17">
        <v>0.143034892641936</v>
      </c>
      <c r="O11" s="17">
        <v>0.137523673287377</v>
      </c>
      <c r="P11" s="17">
        <v>9.9750841483927905E-2</v>
      </c>
      <c r="Q11" s="17">
        <v>0.12898694702911401</v>
      </c>
      <c r="R11" s="17"/>
      <c r="S11" s="17">
        <v>0.111299260145164</v>
      </c>
      <c r="T11" s="17">
        <v>0.167738931998307</v>
      </c>
      <c r="U11" s="17">
        <v>8.3089323187235803E-2</v>
      </c>
      <c r="V11" s="17">
        <v>8.4239297346111505E-2</v>
      </c>
      <c r="W11" s="17">
        <v>0.12559226221626801</v>
      </c>
      <c r="X11" s="17">
        <v>0.16287480511320801</v>
      </c>
      <c r="Y11" s="17">
        <v>0.16218558523643301</v>
      </c>
      <c r="Z11" s="17">
        <v>0.17870548017252899</v>
      </c>
      <c r="AA11" s="17">
        <v>0.12972149478842501</v>
      </c>
      <c r="AB11" s="17">
        <v>6.2323932928603797E-2</v>
      </c>
      <c r="AC11" s="17"/>
      <c r="AD11" s="17">
        <v>9.0160264808670398E-2</v>
      </c>
      <c r="AE11" s="17">
        <v>0.14291170313419499</v>
      </c>
      <c r="AF11" s="17">
        <v>8.3370058589410698E-2</v>
      </c>
      <c r="AG11" s="17">
        <v>0.15437211432733899</v>
      </c>
      <c r="AH11" s="17"/>
      <c r="AI11" s="17">
        <v>0.114079027560653</v>
      </c>
      <c r="AJ11" s="17">
        <v>0.15067765631419999</v>
      </c>
      <c r="AK11" s="17">
        <v>8.0085872273401901E-2</v>
      </c>
      <c r="AL11" s="17"/>
      <c r="AM11" s="17">
        <v>0.19125181069796601</v>
      </c>
      <c r="AN11" s="17">
        <v>0.116674589553476</v>
      </c>
      <c r="AO11" s="17">
        <v>0.112381263173782</v>
      </c>
      <c r="AP11" s="17"/>
      <c r="AQ11" s="17">
        <v>0.106093101024289</v>
      </c>
      <c r="AR11" s="17">
        <v>0.12249344522587299</v>
      </c>
      <c r="AS11" s="17">
        <v>0.13981239954135799</v>
      </c>
      <c r="AT11" s="17">
        <v>0.14989136471220699</v>
      </c>
      <c r="AU11" s="17">
        <v>0.14312936621045599</v>
      </c>
    </row>
    <row r="12" spans="2:47" x14ac:dyDescent="0.3">
      <c r="B12" s="18" t="s">
        <v>141</v>
      </c>
      <c r="C12" s="17">
        <v>3.16444873970603E-2</v>
      </c>
      <c r="D12" s="17">
        <v>3.3458390906454201E-2</v>
      </c>
      <c r="E12" s="17">
        <v>2.9947871813284802E-2</v>
      </c>
      <c r="F12" s="17"/>
      <c r="G12" s="17">
        <v>2.8277506933714901E-2</v>
      </c>
      <c r="H12" s="17">
        <v>4.0911490062159397E-2</v>
      </c>
      <c r="I12" s="17">
        <v>4.1296683405079603E-2</v>
      </c>
      <c r="J12" s="17">
        <v>3.8713467039285902E-2</v>
      </c>
      <c r="K12" s="17">
        <v>3.0776535061867699E-2</v>
      </c>
      <c r="L12" s="17">
        <v>1.3451792471439499E-2</v>
      </c>
      <c r="M12" s="17"/>
      <c r="N12" s="17">
        <v>5.8457776028268002E-2</v>
      </c>
      <c r="O12" s="17">
        <v>2.2276182427458598E-2</v>
      </c>
      <c r="P12" s="17">
        <v>3.1742416914780199E-2</v>
      </c>
      <c r="Q12" s="17">
        <v>1.29758846160896E-2</v>
      </c>
      <c r="R12" s="17"/>
      <c r="S12" s="17">
        <v>3.4158010818117202E-2</v>
      </c>
      <c r="T12" s="17">
        <v>4.9046583318172202E-2</v>
      </c>
      <c r="U12" s="17">
        <v>4.77880829470635E-2</v>
      </c>
      <c r="V12" s="17">
        <v>5.0068031427539302E-2</v>
      </c>
      <c r="W12" s="17">
        <v>3.95985781939295E-2</v>
      </c>
      <c r="X12" s="17">
        <v>2.98676856356247E-2</v>
      </c>
      <c r="Y12" s="17">
        <v>0</v>
      </c>
      <c r="Z12" s="17">
        <v>2.3472618775975802E-2</v>
      </c>
      <c r="AA12" s="17">
        <v>0</v>
      </c>
      <c r="AB12" s="17">
        <v>3.9344307858277902E-2</v>
      </c>
      <c r="AC12" s="17"/>
      <c r="AD12" s="17">
        <v>2.5903274796744501E-2</v>
      </c>
      <c r="AE12" s="17">
        <v>3.5017204648057201E-2</v>
      </c>
      <c r="AF12" s="17">
        <v>1.8373260672218301E-2</v>
      </c>
      <c r="AG12" s="17">
        <v>2.0269405736037801E-2</v>
      </c>
      <c r="AH12" s="17"/>
      <c r="AI12" s="17">
        <v>2.6542078964892499E-2</v>
      </c>
      <c r="AJ12" s="17">
        <v>3.1595906269058303E-2</v>
      </c>
      <c r="AK12" s="17">
        <v>1.6144572226533802E-2</v>
      </c>
      <c r="AL12" s="17"/>
      <c r="AM12" s="17">
        <v>8.1908043079819901E-2</v>
      </c>
      <c r="AN12" s="17">
        <v>1.5583807346240401E-2</v>
      </c>
      <c r="AO12" s="17">
        <v>2.1501571762145899E-2</v>
      </c>
      <c r="AP12" s="17"/>
      <c r="AQ12" s="17">
        <v>1.9143086762114701E-2</v>
      </c>
      <c r="AR12" s="17">
        <v>3.5283964707884197E-2</v>
      </c>
      <c r="AS12" s="17">
        <v>5.7593589803393602E-2</v>
      </c>
      <c r="AT12" s="17">
        <v>2.1093047026762301E-2</v>
      </c>
      <c r="AU12" s="17">
        <v>0</v>
      </c>
    </row>
    <row r="13" spans="2:47" x14ac:dyDescent="0.3">
      <c r="B13" s="18" t="s">
        <v>94</v>
      </c>
      <c r="C13" s="17">
        <v>3.3558898992610602E-2</v>
      </c>
      <c r="D13" s="17">
        <v>1.7845161874846301E-2</v>
      </c>
      <c r="E13" s="17">
        <v>4.8879947604080903E-2</v>
      </c>
      <c r="F13" s="17"/>
      <c r="G13" s="17">
        <v>4.6011128266406798E-2</v>
      </c>
      <c r="H13" s="17">
        <v>2.75736123180432E-2</v>
      </c>
      <c r="I13" s="17">
        <v>4.1573171298399603E-2</v>
      </c>
      <c r="J13" s="17">
        <v>2.6149053650441002E-2</v>
      </c>
      <c r="K13" s="17">
        <v>3.8299182176114603E-2</v>
      </c>
      <c r="L13" s="17">
        <v>2.6536395726317601E-2</v>
      </c>
      <c r="M13" s="17"/>
      <c r="N13" s="17">
        <v>1.1912812064883101E-2</v>
      </c>
      <c r="O13" s="17">
        <v>2.37990358393609E-2</v>
      </c>
      <c r="P13" s="17">
        <v>1.73203387199856E-2</v>
      </c>
      <c r="Q13" s="17">
        <v>8.2048041573698202E-2</v>
      </c>
      <c r="R13" s="17"/>
      <c r="S13" s="17">
        <v>2.3408944037474001E-2</v>
      </c>
      <c r="T13" s="17">
        <v>5.3564972903883797E-2</v>
      </c>
      <c r="U13" s="17">
        <v>4.9705881348935603E-2</v>
      </c>
      <c r="V13" s="17">
        <v>1.8317713739082499E-2</v>
      </c>
      <c r="W13" s="17">
        <v>5.2173332990161199E-2</v>
      </c>
      <c r="X13" s="17">
        <v>4.6859536883169101E-2</v>
      </c>
      <c r="Y13" s="17">
        <v>1.8994471643386499E-2</v>
      </c>
      <c r="Z13" s="17">
        <v>4.0693809264294299E-2</v>
      </c>
      <c r="AA13" s="17">
        <v>1.68277581573371E-2</v>
      </c>
      <c r="AB13" s="17">
        <v>1.6152740996748901E-2</v>
      </c>
      <c r="AC13" s="17"/>
      <c r="AD13" s="17">
        <v>1.4844140815915501E-2</v>
      </c>
      <c r="AE13" s="17">
        <v>1.6000626032225199E-2</v>
      </c>
      <c r="AF13" s="17">
        <v>0</v>
      </c>
      <c r="AG13" s="17">
        <v>0.10519850653502701</v>
      </c>
      <c r="AH13" s="17"/>
      <c r="AI13" s="17">
        <v>1.5358491866722701E-2</v>
      </c>
      <c r="AJ13" s="17">
        <v>9.8618363300786299E-3</v>
      </c>
      <c r="AK13" s="17">
        <v>0</v>
      </c>
      <c r="AL13" s="17"/>
      <c r="AM13" s="17">
        <v>3.7039945065708603E-2</v>
      </c>
      <c r="AN13" s="17">
        <v>2.32300522595155E-2</v>
      </c>
      <c r="AO13" s="17">
        <v>8.9689992908215405E-3</v>
      </c>
      <c r="AP13" s="17"/>
      <c r="AQ13" s="17">
        <v>5.0242448897815602E-2</v>
      </c>
      <c r="AR13" s="17">
        <v>2.95185992791967E-2</v>
      </c>
      <c r="AS13" s="17">
        <v>2.2197594362530802E-2</v>
      </c>
      <c r="AT13" s="17">
        <v>1.5629375748706799E-2</v>
      </c>
      <c r="AU13" s="17">
        <v>0</v>
      </c>
    </row>
    <row r="14" spans="2:47" x14ac:dyDescent="0.3">
      <c r="B14" s="18" t="s">
        <v>142</v>
      </c>
      <c r="C14" s="21">
        <v>0.80686875495183796</v>
      </c>
      <c r="D14" s="21">
        <v>0.80941433844781197</v>
      </c>
      <c r="E14" s="21">
        <v>0.80400652645901205</v>
      </c>
      <c r="F14" s="21"/>
      <c r="G14" s="21">
        <v>0.77886213128798998</v>
      </c>
      <c r="H14" s="21">
        <v>0.82552274020476502</v>
      </c>
      <c r="I14" s="21">
        <v>0.78075568096375902</v>
      </c>
      <c r="J14" s="21">
        <v>0.805629372789608</v>
      </c>
      <c r="K14" s="21">
        <v>0.78704338789733796</v>
      </c>
      <c r="L14" s="21">
        <v>0.84567242150999999</v>
      </c>
      <c r="M14" s="21"/>
      <c r="N14" s="21">
        <v>0.78659451926491297</v>
      </c>
      <c r="O14" s="21">
        <v>0.81640110844580305</v>
      </c>
      <c r="P14" s="21">
        <v>0.85118640288130598</v>
      </c>
      <c r="Q14" s="21">
        <v>0.77598912678109799</v>
      </c>
      <c r="R14" s="21"/>
      <c r="S14" s="21">
        <v>0.83113378499924495</v>
      </c>
      <c r="T14" s="21">
        <v>0.72964951177963699</v>
      </c>
      <c r="U14" s="21">
        <v>0.81941671251676496</v>
      </c>
      <c r="V14" s="21">
        <v>0.84737495748726699</v>
      </c>
      <c r="W14" s="21">
        <v>0.78263582659964204</v>
      </c>
      <c r="X14" s="21">
        <v>0.760397972367998</v>
      </c>
      <c r="Y14" s="21">
        <v>0.81881994312018003</v>
      </c>
      <c r="Z14" s="21">
        <v>0.75712809178720097</v>
      </c>
      <c r="AA14" s="21">
        <v>0.85345074705423796</v>
      </c>
      <c r="AB14" s="21">
        <v>0.88217901821636902</v>
      </c>
      <c r="AC14" s="21"/>
      <c r="AD14" s="21">
        <v>0.86909231957866995</v>
      </c>
      <c r="AE14" s="21">
        <v>0.80607046618552303</v>
      </c>
      <c r="AF14" s="21">
        <v>0.89825668073837095</v>
      </c>
      <c r="AG14" s="21">
        <v>0.72015997340159699</v>
      </c>
      <c r="AH14" s="21"/>
      <c r="AI14" s="21">
        <v>0.84402040160773195</v>
      </c>
      <c r="AJ14" s="21">
        <v>0.80786460108666303</v>
      </c>
      <c r="AK14" s="21">
        <v>0.90376955550006399</v>
      </c>
      <c r="AL14" s="21"/>
      <c r="AM14" s="21">
        <v>0.68980020115650498</v>
      </c>
      <c r="AN14" s="21">
        <v>0.84451155084076801</v>
      </c>
      <c r="AO14" s="21">
        <v>0.85714816577325004</v>
      </c>
      <c r="AP14" s="21"/>
      <c r="AQ14" s="21">
        <v>0.82452136331578096</v>
      </c>
      <c r="AR14" s="21">
        <v>0.81270399078704603</v>
      </c>
      <c r="AS14" s="21">
        <v>0.78039641629271705</v>
      </c>
      <c r="AT14" s="21">
        <v>0.81338621251232401</v>
      </c>
      <c r="AU14" s="21">
        <v>0.85687063378954398</v>
      </c>
    </row>
    <row r="15" spans="2:47" x14ac:dyDescent="0.3">
      <c r="B15" s="18" t="s">
        <v>478</v>
      </c>
      <c r="C15" s="21">
        <f>C11+C12</f>
        <v>0.15957234605555129</v>
      </c>
      <c r="D15" s="21">
        <f t="shared" ref="D15:AU15" si="0">D11+D12</f>
        <v>0.1727404996773422</v>
      </c>
      <c r="E15" s="21">
        <f t="shared" si="0"/>
        <v>0.1471135259369068</v>
      </c>
      <c r="F15" s="21"/>
      <c r="G15" s="21">
        <f t="shared" si="0"/>
        <v>0.17512674044560289</v>
      </c>
      <c r="H15" s="21">
        <f t="shared" si="0"/>
        <v>0.1469036474771914</v>
      </c>
      <c r="I15" s="21">
        <f t="shared" si="0"/>
        <v>0.17767114773784162</v>
      </c>
      <c r="J15" s="21">
        <f t="shared" si="0"/>
        <v>0.1682215735599509</v>
      </c>
      <c r="K15" s="21">
        <f t="shared" si="0"/>
        <v>0.1746574299265477</v>
      </c>
      <c r="L15" s="21">
        <f t="shared" si="0"/>
        <v>0.12779118276368251</v>
      </c>
      <c r="M15" s="21"/>
      <c r="N15" s="21">
        <f t="shared" si="0"/>
        <v>0.20149266867020399</v>
      </c>
      <c r="O15" s="21">
        <f t="shared" si="0"/>
        <v>0.1597998557148356</v>
      </c>
      <c r="P15" s="21">
        <f t="shared" si="0"/>
        <v>0.1314932583987081</v>
      </c>
      <c r="Q15" s="21">
        <f t="shared" si="0"/>
        <v>0.1419628316452036</v>
      </c>
      <c r="R15" s="21"/>
      <c r="S15" s="21">
        <f t="shared" si="0"/>
        <v>0.1454572709632812</v>
      </c>
      <c r="T15" s="21">
        <f t="shared" si="0"/>
        <v>0.21678551531647922</v>
      </c>
      <c r="U15" s="21">
        <f t="shared" si="0"/>
        <v>0.1308774061342993</v>
      </c>
      <c r="V15" s="21">
        <f t="shared" si="0"/>
        <v>0.13430732877365081</v>
      </c>
      <c r="W15" s="21">
        <f t="shared" si="0"/>
        <v>0.16519084041019752</v>
      </c>
      <c r="X15" s="21">
        <f t="shared" si="0"/>
        <v>0.19274249074883271</v>
      </c>
      <c r="Y15" s="21">
        <f t="shared" si="0"/>
        <v>0.16218558523643301</v>
      </c>
      <c r="Z15" s="21">
        <f t="shared" si="0"/>
        <v>0.2021780989485048</v>
      </c>
      <c r="AA15" s="21">
        <f t="shared" si="0"/>
        <v>0.12972149478842501</v>
      </c>
      <c r="AB15" s="21">
        <f t="shared" si="0"/>
        <v>0.10166824078688169</v>
      </c>
      <c r="AC15" s="21"/>
      <c r="AD15" s="21">
        <f t="shared" si="0"/>
        <v>0.11606353960541491</v>
      </c>
      <c r="AE15" s="21">
        <f t="shared" si="0"/>
        <v>0.17792890778225218</v>
      </c>
      <c r="AF15" s="21">
        <f t="shared" si="0"/>
        <v>0.10174331926162899</v>
      </c>
      <c r="AG15" s="21">
        <f t="shared" si="0"/>
        <v>0.1746415200633768</v>
      </c>
      <c r="AH15" s="21"/>
      <c r="AI15" s="21">
        <f t="shared" si="0"/>
        <v>0.14062110652554549</v>
      </c>
      <c r="AJ15" s="21">
        <f t="shared" si="0"/>
        <v>0.1822735625832583</v>
      </c>
      <c r="AK15" s="21">
        <f t="shared" si="0"/>
        <v>9.6230444499935702E-2</v>
      </c>
      <c r="AL15" s="21"/>
      <c r="AM15" s="21">
        <f t="shared" si="0"/>
        <v>0.2731598537777859</v>
      </c>
      <c r="AN15" s="21">
        <f t="shared" si="0"/>
        <v>0.13225839689971639</v>
      </c>
      <c r="AO15" s="21">
        <f t="shared" si="0"/>
        <v>0.1338828349359279</v>
      </c>
      <c r="AP15" s="21"/>
      <c r="AQ15" s="21">
        <f t="shared" si="0"/>
        <v>0.12523618778640369</v>
      </c>
      <c r="AR15" s="21">
        <f t="shared" si="0"/>
        <v>0.15777740993375719</v>
      </c>
      <c r="AS15" s="21">
        <f t="shared" si="0"/>
        <v>0.19740598934475159</v>
      </c>
      <c r="AT15" s="21">
        <f t="shared" si="0"/>
        <v>0.17098441173896928</v>
      </c>
      <c r="AU15" s="21">
        <f t="shared" si="0"/>
        <v>0.14312936621045599</v>
      </c>
    </row>
    <row r="16" spans="2:47" x14ac:dyDescent="0.3">
      <c r="B16" s="18" t="s">
        <v>143</v>
      </c>
      <c r="C16" s="22">
        <f>C14-C15</f>
        <v>0.6472964088962867</v>
      </c>
      <c r="D16" s="22">
        <f t="shared" ref="D16:AU16" si="1">D14-D15</f>
        <v>0.63667383877046979</v>
      </c>
      <c r="E16" s="22">
        <f t="shared" si="1"/>
        <v>0.6568930005221052</v>
      </c>
      <c r="F16" s="22"/>
      <c r="G16" s="22">
        <f t="shared" si="1"/>
        <v>0.60373539084238703</v>
      </c>
      <c r="H16" s="22">
        <f t="shared" si="1"/>
        <v>0.67861909272757359</v>
      </c>
      <c r="I16" s="22">
        <f t="shared" si="1"/>
        <v>0.60308453322591737</v>
      </c>
      <c r="J16" s="22">
        <f t="shared" si="1"/>
        <v>0.63740779922965707</v>
      </c>
      <c r="K16" s="22">
        <f t="shared" si="1"/>
        <v>0.61238595797079021</v>
      </c>
      <c r="L16" s="22">
        <f t="shared" si="1"/>
        <v>0.71788123874631748</v>
      </c>
      <c r="M16" s="22"/>
      <c r="N16" s="22">
        <f t="shared" si="1"/>
        <v>0.58510185059470898</v>
      </c>
      <c r="O16" s="22">
        <f t="shared" si="1"/>
        <v>0.65660125273096748</v>
      </c>
      <c r="P16" s="22">
        <f t="shared" si="1"/>
        <v>0.71969314448259791</v>
      </c>
      <c r="Q16" s="22">
        <f t="shared" si="1"/>
        <v>0.63402629513589437</v>
      </c>
      <c r="R16" s="22"/>
      <c r="S16" s="22">
        <f t="shared" si="1"/>
        <v>0.68567651403596375</v>
      </c>
      <c r="T16" s="22">
        <f t="shared" si="1"/>
        <v>0.51286399646315783</v>
      </c>
      <c r="U16" s="22">
        <f t="shared" si="1"/>
        <v>0.68853930638246563</v>
      </c>
      <c r="V16" s="22">
        <f t="shared" si="1"/>
        <v>0.71306762871361618</v>
      </c>
      <c r="W16" s="22">
        <f t="shared" si="1"/>
        <v>0.61744498618944454</v>
      </c>
      <c r="X16" s="22">
        <f t="shared" si="1"/>
        <v>0.56765548161916524</v>
      </c>
      <c r="Y16" s="22">
        <f t="shared" si="1"/>
        <v>0.65663435788374702</v>
      </c>
      <c r="Z16" s="22">
        <f t="shared" si="1"/>
        <v>0.55494999283869617</v>
      </c>
      <c r="AA16" s="22">
        <f t="shared" si="1"/>
        <v>0.72372925226581297</v>
      </c>
      <c r="AB16" s="22">
        <f t="shared" si="1"/>
        <v>0.78051077742948727</v>
      </c>
      <c r="AC16" s="22"/>
      <c r="AD16" s="22">
        <f t="shared" si="1"/>
        <v>0.75302877997325501</v>
      </c>
      <c r="AE16" s="22">
        <f t="shared" si="1"/>
        <v>0.62814155840327079</v>
      </c>
      <c r="AF16" s="22">
        <f t="shared" si="1"/>
        <v>0.7965133614767419</v>
      </c>
      <c r="AG16" s="22">
        <f t="shared" si="1"/>
        <v>0.54551845333822024</v>
      </c>
      <c r="AH16" s="22"/>
      <c r="AI16" s="22">
        <f t="shared" si="1"/>
        <v>0.70339929508218646</v>
      </c>
      <c r="AJ16" s="22">
        <f t="shared" si="1"/>
        <v>0.62559103850340469</v>
      </c>
      <c r="AK16" s="22">
        <f t="shared" si="1"/>
        <v>0.80753911100012832</v>
      </c>
      <c r="AL16" s="22"/>
      <c r="AM16" s="22">
        <f t="shared" si="1"/>
        <v>0.41664034737871908</v>
      </c>
      <c r="AN16" s="22">
        <f t="shared" si="1"/>
        <v>0.7122531539410516</v>
      </c>
      <c r="AO16" s="22">
        <f t="shared" si="1"/>
        <v>0.72326533083732214</v>
      </c>
      <c r="AP16" s="22"/>
      <c r="AQ16" s="22">
        <f t="shared" si="1"/>
        <v>0.6992851755293773</v>
      </c>
      <c r="AR16" s="22">
        <f t="shared" si="1"/>
        <v>0.65492658085328881</v>
      </c>
      <c r="AS16" s="22">
        <f t="shared" si="1"/>
        <v>0.58299042694796543</v>
      </c>
      <c r="AT16" s="22">
        <f t="shared" si="1"/>
        <v>0.64240180077335474</v>
      </c>
      <c r="AU16" s="22">
        <f t="shared" si="1"/>
        <v>0.71374126757908796</v>
      </c>
    </row>
    <row r="17" spans="2:2" x14ac:dyDescent="0.3">
      <c r="B17" s="16"/>
    </row>
    <row r="18" spans="2:2" x14ac:dyDescent="0.3">
      <c r="B18" t="s">
        <v>482</v>
      </c>
    </row>
    <row r="19" spans="2:2" x14ac:dyDescent="0.3">
      <c r="B19" t="s">
        <v>80</v>
      </c>
    </row>
    <row r="21" spans="2:2" x14ac:dyDescent="0.3">
      <c r="B21"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U21"/>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149</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138</v>
      </c>
      <c r="C9" s="17">
        <v>0.80279757600285895</v>
      </c>
      <c r="D9" s="17">
        <v>0.76469539898729999</v>
      </c>
      <c r="E9" s="17">
        <v>0.83938319639657999</v>
      </c>
      <c r="F9" s="17"/>
      <c r="G9" s="17">
        <v>0.71314837110672502</v>
      </c>
      <c r="H9" s="17">
        <v>0.68556863153845904</v>
      </c>
      <c r="I9" s="17">
        <v>0.77213255786036605</v>
      </c>
      <c r="J9" s="17">
        <v>0.83950534757617401</v>
      </c>
      <c r="K9" s="17">
        <v>0.85221261737673404</v>
      </c>
      <c r="L9" s="17">
        <v>0.91806035659751595</v>
      </c>
      <c r="M9" s="17"/>
      <c r="N9" s="17">
        <v>0.76817707364186705</v>
      </c>
      <c r="O9" s="17">
        <v>0.79632136561171996</v>
      </c>
      <c r="P9" s="17">
        <v>0.79776591291486099</v>
      </c>
      <c r="Q9" s="17">
        <v>0.847406792397008</v>
      </c>
      <c r="R9" s="17"/>
      <c r="S9" s="17">
        <v>0.74669283707423495</v>
      </c>
      <c r="T9" s="17">
        <v>0.80902099817084505</v>
      </c>
      <c r="U9" s="17">
        <v>0.87942558501277801</v>
      </c>
      <c r="V9" s="17">
        <v>0.85977838396539996</v>
      </c>
      <c r="W9" s="17">
        <v>0.74614711795516397</v>
      </c>
      <c r="X9" s="17">
        <v>0.81327354017851505</v>
      </c>
      <c r="Y9" s="17">
        <v>0.82865544800486801</v>
      </c>
      <c r="Z9" s="17">
        <v>0.65817682401144595</v>
      </c>
      <c r="AA9" s="17">
        <v>0.82711600782697003</v>
      </c>
      <c r="AB9" s="17">
        <v>0.80100536254239796</v>
      </c>
      <c r="AC9" s="17"/>
      <c r="AD9" s="17">
        <v>0.85222068080598501</v>
      </c>
      <c r="AE9" s="17">
        <v>0.77874937945365696</v>
      </c>
      <c r="AF9" s="17">
        <v>0.82613894651947795</v>
      </c>
      <c r="AG9" s="17">
        <v>0.79532310919298499</v>
      </c>
      <c r="AH9" s="17"/>
      <c r="AI9" s="17">
        <v>0.82235017925131504</v>
      </c>
      <c r="AJ9" s="17">
        <v>0.76292280499057497</v>
      </c>
      <c r="AK9" s="17">
        <v>0.86754617388584798</v>
      </c>
      <c r="AL9" s="17"/>
      <c r="AM9" s="17">
        <v>0.84357051592383103</v>
      </c>
      <c r="AN9" s="17">
        <v>0.82426278622468097</v>
      </c>
      <c r="AO9" s="17">
        <v>0.747889482348713</v>
      </c>
      <c r="AP9" s="17"/>
      <c r="AQ9" s="17">
        <v>0.85804269081104001</v>
      </c>
      <c r="AR9" s="17">
        <v>0.80624454031926296</v>
      </c>
      <c r="AS9" s="17">
        <v>0.76009031289905904</v>
      </c>
      <c r="AT9" s="17">
        <v>0.77522337362559601</v>
      </c>
      <c r="AU9" s="17">
        <v>0.70521207141101605</v>
      </c>
    </row>
    <row r="10" spans="2:47" x14ac:dyDescent="0.3">
      <c r="B10" s="18" t="s">
        <v>139</v>
      </c>
      <c r="C10" s="17">
        <v>0.15383806261451499</v>
      </c>
      <c r="D10" s="17">
        <v>0.19065723803038401</v>
      </c>
      <c r="E10" s="17">
        <v>0.118409976427785</v>
      </c>
      <c r="F10" s="17"/>
      <c r="G10" s="17">
        <v>0.19676230718521501</v>
      </c>
      <c r="H10" s="17">
        <v>0.258730068034428</v>
      </c>
      <c r="I10" s="17">
        <v>0.191491268115353</v>
      </c>
      <c r="J10" s="17">
        <v>0.11389228108232199</v>
      </c>
      <c r="K10" s="17">
        <v>0.10246453975563601</v>
      </c>
      <c r="L10" s="17">
        <v>7.7541403841427894E-2</v>
      </c>
      <c r="M10" s="17"/>
      <c r="N10" s="17">
        <v>0.20589217262414899</v>
      </c>
      <c r="O10" s="17">
        <v>0.15591345670672699</v>
      </c>
      <c r="P10" s="17">
        <v>0.15883316595643401</v>
      </c>
      <c r="Q10" s="17">
        <v>9.4142284259610104E-2</v>
      </c>
      <c r="R10" s="17"/>
      <c r="S10" s="17">
        <v>0.209194218617059</v>
      </c>
      <c r="T10" s="17">
        <v>0.157117310589653</v>
      </c>
      <c r="U10" s="17">
        <v>0.110496340059836</v>
      </c>
      <c r="V10" s="17">
        <v>0.11386948328348</v>
      </c>
      <c r="W10" s="17">
        <v>0.20091290892925701</v>
      </c>
      <c r="X10" s="17">
        <v>0.143762198316017</v>
      </c>
      <c r="Y10" s="17">
        <v>8.1918384866115704E-2</v>
      </c>
      <c r="Z10" s="17">
        <v>0.24724887494058301</v>
      </c>
      <c r="AA10" s="17">
        <v>0.119439447496496</v>
      </c>
      <c r="AB10" s="17">
        <v>0.19899463745760201</v>
      </c>
      <c r="AC10" s="17"/>
      <c r="AD10" s="17">
        <v>0.124915570802461</v>
      </c>
      <c r="AE10" s="17">
        <v>0.16234902178320701</v>
      </c>
      <c r="AF10" s="17">
        <v>0.16410165610744201</v>
      </c>
      <c r="AG10" s="17">
        <v>0.14062328245220301</v>
      </c>
      <c r="AH10" s="17"/>
      <c r="AI10" s="17">
        <v>0.15919777231354101</v>
      </c>
      <c r="AJ10" s="17">
        <v>0.168738254408558</v>
      </c>
      <c r="AK10" s="17">
        <v>0.12745896023387099</v>
      </c>
      <c r="AL10" s="17"/>
      <c r="AM10" s="17">
        <v>0.11127047485654799</v>
      </c>
      <c r="AN10" s="17">
        <v>0.14440494023578601</v>
      </c>
      <c r="AO10" s="17">
        <v>0.20999326087530601</v>
      </c>
      <c r="AP10" s="17"/>
      <c r="AQ10" s="17">
        <v>0.10191840788775899</v>
      </c>
      <c r="AR10" s="17">
        <v>0.142902482387226</v>
      </c>
      <c r="AS10" s="17">
        <v>0.201751412080211</v>
      </c>
      <c r="AT10" s="17">
        <v>0.18837547246244399</v>
      </c>
      <c r="AU10" s="17">
        <v>0.24895535382512701</v>
      </c>
    </row>
    <row r="11" spans="2:47" x14ac:dyDescent="0.3">
      <c r="B11" s="18" t="s">
        <v>140</v>
      </c>
      <c r="C11" s="17">
        <v>2.2207662966474501E-2</v>
      </c>
      <c r="D11" s="17">
        <v>2.7785021881406299E-2</v>
      </c>
      <c r="E11" s="17">
        <v>1.68388060782582E-2</v>
      </c>
      <c r="F11" s="17"/>
      <c r="G11" s="17">
        <v>4.4525811365768497E-2</v>
      </c>
      <c r="H11" s="17">
        <v>3.8241865876427701E-2</v>
      </c>
      <c r="I11" s="17">
        <v>2.43274903371242E-2</v>
      </c>
      <c r="J11" s="17">
        <v>2.0752105772945201E-2</v>
      </c>
      <c r="K11" s="17">
        <v>1.3390551508581001E-2</v>
      </c>
      <c r="L11" s="17">
        <v>0</v>
      </c>
      <c r="M11" s="17"/>
      <c r="N11" s="17">
        <v>1.9076887257951598E-2</v>
      </c>
      <c r="O11" s="17">
        <v>2.76052147896148E-2</v>
      </c>
      <c r="P11" s="17">
        <v>2.16618196949094E-2</v>
      </c>
      <c r="Q11" s="17">
        <v>2.0899942173920001E-2</v>
      </c>
      <c r="R11" s="17"/>
      <c r="S11" s="17">
        <v>2.7347373118093599E-2</v>
      </c>
      <c r="T11" s="17">
        <v>1.30880098175219E-2</v>
      </c>
      <c r="U11" s="17">
        <v>1.00780749273865E-2</v>
      </c>
      <c r="V11" s="17">
        <v>1.7332250894814799E-2</v>
      </c>
      <c r="W11" s="17">
        <v>0</v>
      </c>
      <c r="X11" s="17">
        <v>2.40052491743484E-2</v>
      </c>
      <c r="Y11" s="17">
        <v>5.6282900916045597E-2</v>
      </c>
      <c r="Z11" s="17">
        <v>2.4934432162017298E-2</v>
      </c>
      <c r="AA11" s="17">
        <v>3.6228272548576301E-2</v>
      </c>
      <c r="AB11" s="17">
        <v>0</v>
      </c>
      <c r="AC11" s="17"/>
      <c r="AD11" s="17">
        <v>1.5881658701745401E-2</v>
      </c>
      <c r="AE11" s="17">
        <v>4.2734751556884401E-2</v>
      </c>
      <c r="AF11" s="17">
        <v>0</v>
      </c>
      <c r="AG11" s="17">
        <v>1.4806732783378899E-2</v>
      </c>
      <c r="AH11" s="17"/>
      <c r="AI11" s="17">
        <v>1.1228028598397E-2</v>
      </c>
      <c r="AJ11" s="17">
        <v>5.1262673571186503E-2</v>
      </c>
      <c r="AK11" s="17">
        <v>4.9948658802813697E-3</v>
      </c>
      <c r="AL11" s="17"/>
      <c r="AM11" s="17">
        <v>2.9176258769195999E-2</v>
      </c>
      <c r="AN11" s="17">
        <v>1.56003560675345E-2</v>
      </c>
      <c r="AO11" s="17">
        <v>2.70504296932409E-2</v>
      </c>
      <c r="AP11" s="17"/>
      <c r="AQ11" s="17">
        <v>8.6361167596110192E-3</v>
      </c>
      <c r="AR11" s="17">
        <v>2.9535424018044799E-2</v>
      </c>
      <c r="AS11" s="17">
        <v>2.1734470704095E-2</v>
      </c>
      <c r="AT11" s="17">
        <v>1.9400140367168198E-2</v>
      </c>
      <c r="AU11" s="17">
        <v>4.5832574763857097E-2</v>
      </c>
    </row>
    <row r="12" spans="2:47" x14ac:dyDescent="0.3">
      <c r="B12" s="18" t="s">
        <v>141</v>
      </c>
      <c r="C12" s="17">
        <v>4.75811705384898E-3</v>
      </c>
      <c r="D12" s="17">
        <v>7.1577070556446999E-3</v>
      </c>
      <c r="E12" s="17">
        <v>2.4385151206964498E-3</v>
      </c>
      <c r="F12" s="17"/>
      <c r="G12" s="17">
        <v>2.7749811624319901E-2</v>
      </c>
      <c r="H12" s="17">
        <v>0</v>
      </c>
      <c r="I12" s="17">
        <v>0</v>
      </c>
      <c r="J12" s="17">
        <v>0</v>
      </c>
      <c r="K12" s="17">
        <v>6.4981487697258799E-3</v>
      </c>
      <c r="L12" s="17">
        <v>0</v>
      </c>
      <c r="M12" s="17"/>
      <c r="N12" s="17">
        <v>0</v>
      </c>
      <c r="O12" s="17">
        <v>8.4928681850774297E-3</v>
      </c>
      <c r="P12" s="17">
        <v>0</v>
      </c>
      <c r="Q12" s="17">
        <v>1.0295047643992399E-2</v>
      </c>
      <c r="R12" s="17"/>
      <c r="S12" s="17">
        <v>0</v>
      </c>
      <c r="T12" s="17">
        <v>8.3948803711593606E-3</v>
      </c>
      <c r="U12" s="17">
        <v>0</v>
      </c>
      <c r="V12" s="17">
        <v>0</v>
      </c>
      <c r="W12" s="17">
        <v>1.1539678366458099E-2</v>
      </c>
      <c r="X12" s="17">
        <v>0</v>
      </c>
      <c r="Y12" s="17">
        <v>1.4115656387391399E-2</v>
      </c>
      <c r="Z12" s="17">
        <v>2.8946059621659401E-2</v>
      </c>
      <c r="AA12" s="17">
        <v>0</v>
      </c>
      <c r="AB12" s="17">
        <v>0</v>
      </c>
      <c r="AC12" s="17"/>
      <c r="AD12" s="17">
        <v>6.9820896898083896E-3</v>
      </c>
      <c r="AE12" s="17">
        <v>6.1527223781192002E-3</v>
      </c>
      <c r="AF12" s="17">
        <v>9.7593973730795893E-3</v>
      </c>
      <c r="AG12" s="17">
        <v>0</v>
      </c>
      <c r="AH12" s="17"/>
      <c r="AI12" s="17">
        <v>7.22401983674777E-3</v>
      </c>
      <c r="AJ12" s="17">
        <v>3.3463783350497801E-3</v>
      </c>
      <c r="AK12" s="17">
        <v>0</v>
      </c>
      <c r="AL12" s="17"/>
      <c r="AM12" s="17">
        <v>4.3032362121942502E-3</v>
      </c>
      <c r="AN12" s="17">
        <v>0</v>
      </c>
      <c r="AO12" s="17">
        <v>1.1666217398862699E-2</v>
      </c>
      <c r="AP12" s="17"/>
      <c r="AQ12" s="17">
        <v>3.6532408881834802E-3</v>
      </c>
      <c r="AR12" s="17">
        <v>5.21615358773237E-3</v>
      </c>
      <c r="AS12" s="17">
        <v>5.1993097140757196E-3</v>
      </c>
      <c r="AT12" s="17">
        <v>0</v>
      </c>
      <c r="AU12" s="17">
        <v>0</v>
      </c>
    </row>
    <row r="13" spans="2:47" x14ac:dyDescent="0.3">
      <c r="B13" s="18" t="s">
        <v>94</v>
      </c>
      <c r="C13" s="17">
        <v>1.63985813623032E-2</v>
      </c>
      <c r="D13" s="17">
        <v>9.7046340452643896E-3</v>
      </c>
      <c r="E13" s="17">
        <v>2.2929505976679799E-2</v>
      </c>
      <c r="F13" s="17"/>
      <c r="G13" s="17">
        <v>1.7813698717971099E-2</v>
      </c>
      <c r="H13" s="17">
        <v>1.7459434550685202E-2</v>
      </c>
      <c r="I13" s="17">
        <v>1.20486836871569E-2</v>
      </c>
      <c r="J13" s="17">
        <v>2.5850265568558999E-2</v>
      </c>
      <c r="K13" s="17">
        <v>2.5434142589322899E-2</v>
      </c>
      <c r="L13" s="17">
        <v>4.3982395610564599E-3</v>
      </c>
      <c r="M13" s="17"/>
      <c r="N13" s="17">
        <v>6.8538664760317298E-3</v>
      </c>
      <c r="O13" s="17">
        <v>1.1667094706860901E-2</v>
      </c>
      <c r="P13" s="17">
        <v>2.1739101433794698E-2</v>
      </c>
      <c r="Q13" s="17">
        <v>2.72559335254699E-2</v>
      </c>
      <c r="R13" s="17"/>
      <c r="S13" s="17">
        <v>1.6765571190613102E-2</v>
      </c>
      <c r="T13" s="17">
        <v>1.2378801050821101E-2</v>
      </c>
      <c r="U13" s="17">
        <v>0</v>
      </c>
      <c r="V13" s="17">
        <v>9.0198818563052303E-3</v>
      </c>
      <c r="W13" s="17">
        <v>4.1400294749121401E-2</v>
      </c>
      <c r="X13" s="17">
        <v>1.8959012331119501E-2</v>
      </c>
      <c r="Y13" s="17">
        <v>1.90276098255798E-2</v>
      </c>
      <c r="Z13" s="17">
        <v>4.0693809264294299E-2</v>
      </c>
      <c r="AA13" s="17">
        <v>1.7216272127957399E-2</v>
      </c>
      <c r="AB13" s="17">
        <v>0</v>
      </c>
      <c r="AC13" s="17"/>
      <c r="AD13" s="17">
        <v>0</v>
      </c>
      <c r="AE13" s="17">
        <v>1.0014124828133001E-2</v>
      </c>
      <c r="AF13" s="17">
        <v>0</v>
      </c>
      <c r="AG13" s="17">
        <v>4.9246875571433403E-2</v>
      </c>
      <c r="AH13" s="17"/>
      <c r="AI13" s="17">
        <v>0</v>
      </c>
      <c r="AJ13" s="17">
        <v>1.37298886946308E-2</v>
      </c>
      <c r="AK13" s="17">
        <v>0</v>
      </c>
      <c r="AL13" s="17"/>
      <c r="AM13" s="17">
        <v>1.16795142382306E-2</v>
      </c>
      <c r="AN13" s="17">
        <v>1.5731917471998199E-2</v>
      </c>
      <c r="AO13" s="17">
        <v>3.4006096838773299E-3</v>
      </c>
      <c r="AP13" s="17"/>
      <c r="AQ13" s="17">
        <v>2.77495436534059E-2</v>
      </c>
      <c r="AR13" s="17">
        <v>1.6101399687733699E-2</v>
      </c>
      <c r="AS13" s="17">
        <v>1.12244946025592E-2</v>
      </c>
      <c r="AT13" s="17">
        <v>1.7001013544791901E-2</v>
      </c>
      <c r="AU13" s="17">
        <v>0</v>
      </c>
    </row>
    <row r="14" spans="2:47" x14ac:dyDescent="0.3">
      <c r="B14" s="18" t="s">
        <v>142</v>
      </c>
      <c r="C14" s="21">
        <v>0.956635638617373</v>
      </c>
      <c r="D14" s="21">
        <v>0.95535263701768502</v>
      </c>
      <c r="E14" s="21">
        <v>0.95779317282436505</v>
      </c>
      <c r="F14" s="21"/>
      <c r="G14" s="21">
        <v>0.90991067829193994</v>
      </c>
      <c r="H14" s="21">
        <v>0.94429869957288703</v>
      </c>
      <c r="I14" s="21">
        <v>0.96362382597571905</v>
      </c>
      <c r="J14" s="21">
        <v>0.95339762865849598</v>
      </c>
      <c r="K14" s="21">
        <v>0.95467715713237</v>
      </c>
      <c r="L14" s="21">
        <v>0.99560176043894399</v>
      </c>
      <c r="M14" s="21"/>
      <c r="N14" s="21">
        <v>0.97406924626601699</v>
      </c>
      <c r="O14" s="21">
        <v>0.95223482231844703</v>
      </c>
      <c r="P14" s="21">
        <v>0.95659907887129603</v>
      </c>
      <c r="Q14" s="21">
        <v>0.94154907665661802</v>
      </c>
      <c r="R14" s="21"/>
      <c r="S14" s="21">
        <v>0.95588705569129295</v>
      </c>
      <c r="T14" s="21">
        <v>0.966138308760498</v>
      </c>
      <c r="U14" s="21">
        <v>0.98992192507261301</v>
      </c>
      <c r="V14" s="21">
        <v>0.97364786724887997</v>
      </c>
      <c r="W14" s="21">
        <v>0.94706002688442004</v>
      </c>
      <c r="X14" s="21">
        <v>0.95703573849453205</v>
      </c>
      <c r="Y14" s="21">
        <v>0.91057383287098304</v>
      </c>
      <c r="Z14" s="21">
        <v>0.90542569895202896</v>
      </c>
      <c r="AA14" s="21">
        <v>0.94655545532346597</v>
      </c>
      <c r="AB14" s="21">
        <v>1</v>
      </c>
      <c r="AC14" s="21"/>
      <c r="AD14" s="21">
        <v>0.97713625160844597</v>
      </c>
      <c r="AE14" s="21">
        <v>0.94109840123686295</v>
      </c>
      <c r="AF14" s="21">
        <v>0.99024060262692004</v>
      </c>
      <c r="AG14" s="21">
        <v>0.935946391645188</v>
      </c>
      <c r="AH14" s="21"/>
      <c r="AI14" s="21">
        <v>0.98154795156485497</v>
      </c>
      <c r="AJ14" s="21">
        <v>0.93166105939913302</v>
      </c>
      <c r="AK14" s="21">
        <v>0.99500513411971903</v>
      </c>
      <c r="AL14" s="21"/>
      <c r="AM14" s="21">
        <v>0.95484099078037898</v>
      </c>
      <c r="AN14" s="21">
        <v>0.96866772646046695</v>
      </c>
      <c r="AO14" s="21">
        <v>0.95788274322401901</v>
      </c>
      <c r="AP14" s="21"/>
      <c r="AQ14" s="21">
        <v>0.95996109869879998</v>
      </c>
      <c r="AR14" s="21">
        <v>0.94914702270648899</v>
      </c>
      <c r="AS14" s="21">
        <v>0.96184172497927001</v>
      </c>
      <c r="AT14" s="21">
        <v>0.96359884608804003</v>
      </c>
      <c r="AU14" s="21">
        <v>0.95416742523614295</v>
      </c>
    </row>
    <row r="15" spans="2:47" x14ac:dyDescent="0.3">
      <c r="B15" s="18" t="s">
        <v>478</v>
      </c>
      <c r="C15" s="21">
        <f>C11+C12</f>
        <v>2.6965780020323481E-2</v>
      </c>
      <c r="D15" s="21">
        <f t="shared" ref="D15:AU15" si="0">D11+D12</f>
        <v>3.4942728937050999E-2</v>
      </c>
      <c r="E15" s="21">
        <f t="shared" si="0"/>
        <v>1.9277321198954651E-2</v>
      </c>
      <c r="F15" s="21"/>
      <c r="G15" s="21">
        <f t="shared" si="0"/>
        <v>7.2275622990088398E-2</v>
      </c>
      <c r="H15" s="21">
        <f t="shared" si="0"/>
        <v>3.8241865876427701E-2</v>
      </c>
      <c r="I15" s="21">
        <f t="shared" si="0"/>
        <v>2.43274903371242E-2</v>
      </c>
      <c r="J15" s="21">
        <f t="shared" si="0"/>
        <v>2.0752105772945201E-2</v>
      </c>
      <c r="K15" s="21">
        <f t="shared" si="0"/>
        <v>1.988870027830688E-2</v>
      </c>
      <c r="L15" s="21">
        <f t="shared" si="0"/>
        <v>0</v>
      </c>
      <c r="M15" s="21"/>
      <c r="N15" s="21">
        <f t="shared" si="0"/>
        <v>1.9076887257951598E-2</v>
      </c>
      <c r="O15" s="21">
        <f t="shared" si="0"/>
        <v>3.6098082974692233E-2</v>
      </c>
      <c r="P15" s="21">
        <f t="shared" si="0"/>
        <v>2.16618196949094E-2</v>
      </c>
      <c r="Q15" s="21">
        <f t="shared" si="0"/>
        <v>3.11949898179124E-2</v>
      </c>
      <c r="R15" s="21"/>
      <c r="S15" s="21">
        <f t="shared" si="0"/>
        <v>2.7347373118093599E-2</v>
      </c>
      <c r="T15" s="21">
        <f t="shared" si="0"/>
        <v>2.1482890188681263E-2</v>
      </c>
      <c r="U15" s="21">
        <f t="shared" si="0"/>
        <v>1.00780749273865E-2</v>
      </c>
      <c r="V15" s="21">
        <f t="shared" si="0"/>
        <v>1.7332250894814799E-2</v>
      </c>
      <c r="W15" s="21">
        <f t="shared" si="0"/>
        <v>1.1539678366458099E-2</v>
      </c>
      <c r="X15" s="21">
        <f t="shared" si="0"/>
        <v>2.40052491743484E-2</v>
      </c>
      <c r="Y15" s="21">
        <f t="shared" si="0"/>
        <v>7.0398557303436998E-2</v>
      </c>
      <c r="Z15" s="21">
        <f t="shared" si="0"/>
        <v>5.3880491783676696E-2</v>
      </c>
      <c r="AA15" s="21">
        <f t="shared" si="0"/>
        <v>3.6228272548576301E-2</v>
      </c>
      <c r="AB15" s="21">
        <f t="shared" si="0"/>
        <v>0</v>
      </c>
      <c r="AC15" s="21"/>
      <c r="AD15" s="21">
        <f t="shared" si="0"/>
        <v>2.2863748391553793E-2</v>
      </c>
      <c r="AE15" s="21">
        <f t="shared" si="0"/>
        <v>4.8887473935003603E-2</v>
      </c>
      <c r="AF15" s="21">
        <f t="shared" si="0"/>
        <v>9.7593973730795893E-3</v>
      </c>
      <c r="AG15" s="21">
        <f t="shared" si="0"/>
        <v>1.4806732783378899E-2</v>
      </c>
      <c r="AH15" s="21"/>
      <c r="AI15" s="21">
        <f t="shared" si="0"/>
        <v>1.845204843514477E-2</v>
      </c>
      <c r="AJ15" s="21">
        <f t="shared" si="0"/>
        <v>5.4609051906236286E-2</v>
      </c>
      <c r="AK15" s="21">
        <f t="shared" si="0"/>
        <v>4.9948658802813697E-3</v>
      </c>
      <c r="AL15" s="21"/>
      <c r="AM15" s="21">
        <f t="shared" si="0"/>
        <v>3.3479494981390245E-2</v>
      </c>
      <c r="AN15" s="21">
        <f t="shared" si="0"/>
        <v>1.56003560675345E-2</v>
      </c>
      <c r="AO15" s="21">
        <f t="shared" si="0"/>
        <v>3.8716647092103595E-2</v>
      </c>
      <c r="AP15" s="21"/>
      <c r="AQ15" s="21">
        <f t="shared" si="0"/>
        <v>1.2289357647794499E-2</v>
      </c>
      <c r="AR15" s="21">
        <f t="shared" si="0"/>
        <v>3.475157760577717E-2</v>
      </c>
      <c r="AS15" s="21">
        <f t="shared" si="0"/>
        <v>2.6933780418170718E-2</v>
      </c>
      <c r="AT15" s="21">
        <f t="shared" si="0"/>
        <v>1.9400140367168198E-2</v>
      </c>
      <c r="AU15" s="21">
        <f t="shared" si="0"/>
        <v>4.5832574763857097E-2</v>
      </c>
    </row>
    <row r="16" spans="2:47" x14ac:dyDescent="0.3">
      <c r="B16" s="18" t="s">
        <v>143</v>
      </c>
      <c r="C16" s="22">
        <f>C14-C15</f>
        <v>0.92966985859704954</v>
      </c>
      <c r="D16" s="22">
        <f t="shared" ref="D16:AU16" si="1">D14-D15</f>
        <v>0.92040990808063405</v>
      </c>
      <c r="E16" s="22">
        <f t="shared" si="1"/>
        <v>0.9385158516254104</v>
      </c>
      <c r="F16" s="22"/>
      <c r="G16" s="22">
        <f t="shared" si="1"/>
        <v>0.83763505530185156</v>
      </c>
      <c r="H16" s="22">
        <f t="shared" si="1"/>
        <v>0.90605683369645929</v>
      </c>
      <c r="I16" s="22">
        <f t="shared" si="1"/>
        <v>0.93929633563859483</v>
      </c>
      <c r="J16" s="22">
        <f t="shared" si="1"/>
        <v>0.9326455228855508</v>
      </c>
      <c r="K16" s="22">
        <f t="shared" si="1"/>
        <v>0.93478845685406309</v>
      </c>
      <c r="L16" s="22">
        <f t="shared" si="1"/>
        <v>0.99560176043894399</v>
      </c>
      <c r="M16" s="22"/>
      <c r="N16" s="22">
        <f t="shared" si="1"/>
        <v>0.95499235900806534</v>
      </c>
      <c r="O16" s="22">
        <f t="shared" si="1"/>
        <v>0.91613673934375484</v>
      </c>
      <c r="P16" s="22">
        <f t="shared" si="1"/>
        <v>0.93493725917638659</v>
      </c>
      <c r="Q16" s="22">
        <f t="shared" si="1"/>
        <v>0.91035408683870567</v>
      </c>
      <c r="R16" s="22"/>
      <c r="S16" s="22">
        <f t="shared" si="1"/>
        <v>0.9285396825731993</v>
      </c>
      <c r="T16" s="22">
        <f t="shared" si="1"/>
        <v>0.94465541857181679</v>
      </c>
      <c r="U16" s="22">
        <f t="shared" si="1"/>
        <v>0.97984385014522646</v>
      </c>
      <c r="V16" s="22">
        <f t="shared" si="1"/>
        <v>0.95631561635406515</v>
      </c>
      <c r="W16" s="22">
        <f t="shared" si="1"/>
        <v>0.93552034851796195</v>
      </c>
      <c r="X16" s="22">
        <f t="shared" si="1"/>
        <v>0.93303048932018362</v>
      </c>
      <c r="Y16" s="22">
        <f t="shared" si="1"/>
        <v>0.84017527556754601</v>
      </c>
      <c r="Z16" s="22">
        <f t="shared" si="1"/>
        <v>0.85154520716835225</v>
      </c>
      <c r="AA16" s="22">
        <f t="shared" si="1"/>
        <v>0.91032718277488966</v>
      </c>
      <c r="AB16" s="22">
        <f t="shared" si="1"/>
        <v>1</v>
      </c>
      <c r="AC16" s="22"/>
      <c r="AD16" s="22">
        <f t="shared" si="1"/>
        <v>0.95427250321689217</v>
      </c>
      <c r="AE16" s="22">
        <f t="shared" si="1"/>
        <v>0.89221092730185936</v>
      </c>
      <c r="AF16" s="22">
        <f t="shared" si="1"/>
        <v>0.98048120525384042</v>
      </c>
      <c r="AG16" s="22">
        <f t="shared" si="1"/>
        <v>0.92113965886180915</v>
      </c>
      <c r="AH16" s="22"/>
      <c r="AI16" s="22">
        <f t="shared" si="1"/>
        <v>0.96309590312971016</v>
      </c>
      <c r="AJ16" s="22">
        <f t="shared" si="1"/>
        <v>0.87705200749289669</v>
      </c>
      <c r="AK16" s="22">
        <f t="shared" si="1"/>
        <v>0.99001026823943761</v>
      </c>
      <c r="AL16" s="22"/>
      <c r="AM16" s="22">
        <f t="shared" si="1"/>
        <v>0.92136149579898874</v>
      </c>
      <c r="AN16" s="22">
        <f t="shared" si="1"/>
        <v>0.95306737039293243</v>
      </c>
      <c r="AO16" s="22">
        <f t="shared" si="1"/>
        <v>0.91916609613191547</v>
      </c>
      <c r="AP16" s="22"/>
      <c r="AQ16" s="22">
        <f t="shared" si="1"/>
        <v>0.94767174105100549</v>
      </c>
      <c r="AR16" s="22">
        <f t="shared" si="1"/>
        <v>0.9143954451007118</v>
      </c>
      <c r="AS16" s="22">
        <f t="shared" si="1"/>
        <v>0.93490794456109927</v>
      </c>
      <c r="AT16" s="22">
        <f t="shared" si="1"/>
        <v>0.94419870572087183</v>
      </c>
      <c r="AU16" s="22">
        <f t="shared" si="1"/>
        <v>0.9083348504722859</v>
      </c>
    </row>
    <row r="17" spans="2:2" x14ac:dyDescent="0.3">
      <c r="B17" s="16"/>
    </row>
    <row r="18" spans="2:2" x14ac:dyDescent="0.3">
      <c r="B18" t="s">
        <v>482</v>
      </c>
    </row>
    <row r="19" spans="2:2" x14ac:dyDescent="0.3">
      <c r="B19" t="s">
        <v>80</v>
      </c>
    </row>
    <row r="21" spans="2:2" x14ac:dyDescent="0.3">
      <c r="B21"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U21"/>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150</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138</v>
      </c>
      <c r="C9" s="17">
        <v>0.810335528414179</v>
      </c>
      <c r="D9" s="17">
        <v>0.77515217478056397</v>
      </c>
      <c r="E9" s="17">
        <v>0.84410316756919401</v>
      </c>
      <c r="F9" s="17"/>
      <c r="G9" s="17">
        <v>0.733311338899443</v>
      </c>
      <c r="H9" s="17">
        <v>0.69672937227696097</v>
      </c>
      <c r="I9" s="17">
        <v>0.77780665640195501</v>
      </c>
      <c r="J9" s="17">
        <v>0.84937073051632705</v>
      </c>
      <c r="K9" s="17">
        <v>0.85402212401167499</v>
      </c>
      <c r="L9" s="17">
        <v>0.917845878575684</v>
      </c>
      <c r="M9" s="17"/>
      <c r="N9" s="17">
        <v>0.77909524523953499</v>
      </c>
      <c r="O9" s="17">
        <v>0.79876775032149305</v>
      </c>
      <c r="P9" s="17">
        <v>0.83867578173092405</v>
      </c>
      <c r="Q9" s="17">
        <v>0.82737281110873595</v>
      </c>
      <c r="R9" s="17"/>
      <c r="S9" s="17">
        <v>0.76285521244571797</v>
      </c>
      <c r="T9" s="17">
        <v>0.81394877879807603</v>
      </c>
      <c r="U9" s="17">
        <v>0.79478095170600604</v>
      </c>
      <c r="V9" s="17">
        <v>0.85068930745495597</v>
      </c>
      <c r="W9" s="17">
        <v>0.81483711286151395</v>
      </c>
      <c r="X9" s="17">
        <v>0.79291871732091601</v>
      </c>
      <c r="Y9" s="17">
        <v>0.81562624140364104</v>
      </c>
      <c r="Z9" s="17">
        <v>0.70569957558014595</v>
      </c>
      <c r="AA9" s="17">
        <v>0.85608808508106704</v>
      </c>
      <c r="AB9" s="17">
        <v>0.88623225335255096</v>
      </c>
      <c r="AC9" s="17"/>
      <c r="AD9" s="17">
        <v>0.87993126931687804</v>
      </c>
      <c r="AE9" s="17">
        <v>0.788724216095117</v>
      </c>
      <c r="AF9" s="17">
        <v>0.82833688351219004</v>
      </c>
      <c r="AG9" s="17">
        <v>0.79753767384789298</v>
      </c>
      <c r="AH9" s="17"/>
      <c r="AI9" s="17">
        <v>0.87185992717985195</v>
      </c>
      <c r="AJ9" s="17">
        <v>0.78687647739506195</v>
      </c>
      <c r="AK9" s="17">
        <v>0.861816622892835</v>
      </c>
      <c r="AL9" s="17"/>
      <c r="AM9" s="17">
        <v>0.84084504743100497</v>
      </c>
      <c r="AN9" s="17">
        <v>0.80241191121865696</v>
      </c>
      <c r="AO9" s="17">
        <v>0.79444336415535499</v>
      </c>
      <c r="AP9" s="17"/>
      <c r="AQ9" s="17">
        <v>0.86191851508713901</v>
      </c>
      <c r="AR9" s="17">
        <v>0.79966821075237304</v>
      </c>
      <c r="AS9" s="17">
        <v>0.78986717044726595</v>
      </c>
      <c r="AT9" s="17">
        <v>0.79009757465444497</v>
      </c>
      <c r="AU9" s="17">
        <v>0.67198249583973002</v>
      </c>
    </row>
    <row r="10" spans="2:47" x14ac:dyDescent="0.3">
      <c r="B10" s="18" t="s">
        <v>139</v>
      </c>
      <c r="C10" s="17">
        <v>0.135954844953286</v>
      </c>
      <c r="D10" s="17">
        <v>0.16249837717641399</v>
      </c>
      <c r="E10" s="17">
        <v>0.110464922205574</v>
      </c>
      <c r="F10" s="17"/>
      <c r="G10" s="17">
        <v>0.165827093044879</v>
      </c>
      <c r="H10" s="17">
        <v>0.222082985317165</v>
      </c>
      <c r="I10" s="17">
        <v>0.14257546538641899</v>
      </c>
      <c r="J10" s="17">
        <v>0.12008423370594901</v>
      </c>
      <c r="K10" s="17">
        <v>0.10120626940951399</v>
      </c>
      <c r="L10" s="17">
        <v>7.7755881863259504E-2</v>
      </c>
      <c r="M10" s="17"/>
      <c r="N10" s="17">
        <v>0.17254720287945999</v>
      </c>
      <c r="O10" s="17">
        <v>0.13104543251564901</v>
      </c>
      <c r="P10" s="17">
        <v>0.115514876047739</v>
      </c>
      <c r="Q10" s="17">
        <v>0.122247156864108</v>
      </c>
      <c r="R10" s="17"/>
      <c r="S10" s="17">
        <v>0.14707283960680001</v>
      </c>
      <c r="T10" s="17">
        <v>0.133024031967859</v>
      </c>
      <c r="U10" s="17">
        <v>0.15663440606954401</v>
      </c>
      <c r="V10" s="17">
        <v>0.140290810688739</v>
      </c>
      <c r="W10" s="17">
        <v>0.12066701738388701</v>
      </c>
      <c r="X10" s="17">
        <v>0.16411702117361601</v>
      </c>
      <c r="Y10" s="17">
        <v>0.141402956594366</v>
      </c>
      <c r="Z10" s="17">
        <v>0.141981026217147</v>
      </c>
      <c r="AA10" s="17">
        <v>0.126695642790976</v>
      </c>
      <c r="AB10" s="17">
        <v>4.8910231628066701E-2</v>
      </c>
      <c r="AC10" s="17"/>
      <c r="AD10" s="17">
        <v>9.9661881693594703E-2</v>
      </c>
      <c r="AE10" s="17">
        <v>0.14358587089555699</v>
      </c>
      <c r="AF10" s="17">
        <v>0.162962095812417</v>
      </c>
      <c r="AG10" s="17">
        <v>0.12785548575250499</v>
      </c>
      <c r="AH10" s="17"/>
      <c r="AI10" s="17">
        <v>0.113754829239819</v>
      </c>
      <c r="AJ10" s="17">
        <v>0.137836391326117</v>
      </c>
      <c r="AK10" s="17">
        <v>0.12708970063039299</v>
      </c>
      <c r="AL10" s="17"/>
      <c r="AM10" s="17">
        <v>0.10491746781689799</v>
      </c>
      <c r="AN10" s="17">
        <v>0.14649118541287101</v>
      </c>
      <c r="AO10" s="17">
        <v>0.15883440698402099</v>
      </c>
      <c r="AP10" s="17"/>
      <c r="AQ10" s="17">
        <v>9.6970333569640493E-2</v>
      </c>
      <c r="AR10" s="17">
        <v>0.140052171636323</v>
      </c>
      <c r="AS10" s="17">
        <v>0.149369005908079</v>
      </c>
      <c r="AT10" s="17">
        <v>0.15645618109128701</v>
      </c>
      <c r="AU10" s="17">
        <v>0.206455322546482</v>
      </c>
    </row>
    <row r="11" spans="2:47" x14ac:dyDescent="0.3">
      <c r="B11" s="18" t="s">
        <v>140</v>
      </c>
      <c r="C11" s="17">
        <v>2.70573989201137E-2</v>
      </c>
      <c r="D11" s="17">
        <v>4.1762816847458403E-2</v>
      </c>
      <c r="E11" s="17">
        <v>1.28379141103761E-2</v>
      </c>
      <c r="F11" s="17"/>
      <c r="G11" s="17">
        <v>5.4751668086369498E-2</v>
      </c>
      <c r="H11" s="17">
        <v>4.9951745576291298E-2</v>
      </c>
      <c r="I11" s="17">
        <v>5.49114460964919E-2</v>
      </c>
      <c r="J11" s="17">
        <v>9.8711975816738497E-3</v>
      </c>
      <c r="K11" s="17">
        <v>0</v>
      </c>
      <c r="L11" s="17">
        <v>0</v>
      </c>
      <c r="M11" s="17"/>
      <c r="N11" s="17">
        <v>2.3036087342517799E-2</v>
      </c>
      <c r="O11" s="17">
        <v>4.5417485670570697E-2</v>
      </c>
      <c r="P11" s="17">
        <v>2.5114263768347699E-2</v>
      </c>
      <c r="Q11" s="17">
        <v>1.45570321153983E-2</v>
      </c>
      <c r="R11" s="17"/>
      <c r="S11" s="17">
        <v>6.6265885509753999E-2</v>
      </c>
      <c r="T11" s="17">
        <v>3.4262068760591999E-2</v>
      </c>
      <c r="U11" s="17">
        <v>2.7214660114122099E-2</v>
      </c>
      <c r="V11" s="17">
        <v>0</v>
      </c>
      <c r="W11" s="17">
        <v>1.0297068802655599E-2</v>
      </c>
      <c r="X11" s="17">
        <v>1.1972622352392701E-2</v>
      </c>
      <c r="Y11" s="17">
        <v>9.3346119999378491E-3</v>
      </c>
      <c r="Z11" s="17">
        <v>8.2710815370903301E-2</v>
      </c>
      <c r="AA11" s="17">
        <v>0</v>
      </c>
      <c r="AB11" s="17">
        <v>4.0911033754805801E-2</v>
      </c>
      <c r="AC11" s="17"/>
      <c r="AD11" s="17">
        <v>6.6755944521233899E-3</v>
      </c>
      <c r="AE11" s="17">
        <v>4.26794570925507E-2</v>
      </c>
      <c r="AF11" s="17">
        <v>0</v>
      </c>
      <c r="AG11" s="17">
        <v>2.4122200956857399E-2</v>
      </c>
      <c r="AH11" s="17"/>
      <c r="AI11" s="17">
        <v>6.9069045066286099E-3</v>
      </c>
      <c r="AJ11" s="17">
        <v>5.4412112715840497E-2</v>
      </c>
      <c r="AK11" s="17">
        <v>0</v>
      </c>
      <c r="AL11" s="17"/>
      <c r="AM11" s="17">
        <v>2.2959518536363601E-2</v>
      </c>
      <c r="AN11" s="17">
        <v>2.3604277632669701E-2</v>
      </c>
      <c r="AO11" s="17">
        <v>3.9111902253082302E-2</v>
      </c>
      <c r="AP11" s="17"/>
      <c r="AQ11" s="17">
        <v>1.00910698156986E-2</v>
      </c>
      <c r="AR11" s="17">
        <v>2.9400477487305399E-2</v>
      </c>
      <c r="AS11" s="17">
        <v>3.5373063021640998E-2</v>
      </c>
      <c r="AT11" s="17">
        <v>2.6710042994019099E-2</v>
      </c>
      <c r="AU11" s="17">
        <v>5.5698218839654402E-2</v>
      </c>
    </row>
    <row r="12" spans="2:47" x14ac:dyDescent="0.3">
      <c r="B12" s="18" t="s">
        <v>141</v>
      </c>
      <c r="C12" s="17">
        <v>7.7961498293220299E-3</v>
      </c>
      <c r="D12" s="17">
        <v>8.5529054144584497E-3</v>
      </c>
      <c r="E12" s="17">
        <v>7.0773744992735296E-3</v>
      </c>
      <c r="F12" s="17"/>
      <c r="G12" s="17">
        <v>1.84814515889112E-2</v>
      </c>
      <c r="H12" s="17">
        <v>1.33541699746236E-2</v>
      </c>
      <c r="I12" s="17">
        <v>6.9511965556493197E-3</v>
      </c>
      <c r="J12" s="17">
        <v>0</v>
      </c>
      <c r="K12" s="17">
        <v>1.2686514887451299E-2</v>
      </c>
      <c r="L12" s="17">
        <v>0</v>
      </c>
      <c r="M12" s="17"/>
      <c r="N12" s="17">
        <v>1.3803084371553699E-2</v>
      </c>
      <c r="O12" s="17">
        <v>1.2419067400995199E-2</v>
      </c>
      <c r="P12" s="17">
        <v>3.99700124495632E-3</v>
      </c>
      <c r="Q12" s="17">
        <v>0</v>
      </c>
      <c r="R12" s="17"/>
      <c r="S12" s="17">
        <v>7.4194611270559903E-3</v>
      </c>
      <c r="T12" s="17">
        <v>0</v>
      </c>
      <c r="U12" s="17">
        <v>2.13699821103269E-2</v>
      </c>
      <c r="V12" s="17">
        <v>0</v>
      </c>
      <c r="W12" s="17">
        <v>2.6658548481611199E-2</v>
      </c>
      <c r="X12" s="17">
        <v>1.2032626821955701E-2</v>
      </c>
      <c r="Y12" s="17">
        <v>0</v>
      </c>
      <c r="Z12" s="17">
        <v>2.8914773567508899E-2</v>
      </c>
      <c r="AA12" s="17">
        <v>0</v>
      </c>
      <c r="AB12" s="17">
        <v>0</v>
      </c>
      <c r="AC12" s="17"/>
      <c r="AD12" s="17">
        <v>7.2278918556903599E-3</v>
      </c>
      <c r="AE12" s="17">
        <v>1.2610514181956399E-2</v>
      </c>
      <c r="AF12" s="17">
        <v>8.7010206753924697E-3</v>
      </c>
      <c r="AG12" s="17">
        <v>0</v>
      </c>
      <c r="AH12" s="17"/>
      <c r="AI12" s="17">
        <v>7.4783390737003996E-3</v>
      </c>
      <c r="AJ12" s="17">
        <v>7.2090238215464196E-3</v>
      </c>
      <c r="AK12" s="17">
        <v>1.10936764767717E-2</v>
      </c>
      <c r="AL12" s="17"/>
      <c r="AM12" s="17">
        <v>9.27036014981494E-3</v>
      </c>
      <c r="AN12" s="17">
        <v>8.4217471865882104E-3</v>
      </c>
      <c r="AO12" s="17">
        <v>7.6103266075420797E-3</v>
      </c>
      <c r="AP12" s="17"/>
      <c r="AQ12" s="17">
        <v>7.1323228442091704E-3</v>
      </c>
      <c r="AR12" s="17">
        <v>5.0794671138103698E-3</v>
      </c>
      <c r="AS12" s="17">
        <v>5.0172034546142096E-3</v>
      </c>
      <c r="AT12" s="17">
        <v>1.94410099151388E-2</v>
      </c>
      <c r="AU12" s="17">
        <v>6.5863962774133603E-2</v>
      </c>
    </row>
    <row r="13" spans="2:47" x14ac:dyDescent="0.3">
      <c r="B13" s="18" t="s">
        <v>94</v>
      </c>
      <c r="C13" s="17">
        <v>1.8856077883098701E-2</v>
      </c>
      <c r="D13" s="17">
        <v>1.2033725781105399E-2</v>
      </c>
      <c r="E13" s="17">
        <v>2.5516621615582599E-2</v>
      </c>
      <c r="F13" s="17"/>
      <c r="G13" s="17">
        <v>2.7628448380396398E-2</v>
      </c>
      <c r="H13" s="17">
        <v>1.7881726854958601E-2</v>
      </c>
      <c r="I13" s="17">
        <v>1.77552355594842E-2</v>
      </c>
      <c r="J13" s="17">
        <v>2.0673838196050801E-2</v>
      </c>
      <c r="K13" s="17">
        <v>3.2085091691359799E-2</v>
      </c>
      <c r="L13" s="17">
        <v>4.3982395610564599E-3</v>
      </c>
      <c r="M13" s="17"/>
      <c r="N13" s="17">
        <v>1.1518380166933099E-2</v>
      </c>
      <c r="O13" s="17">
        <v>1.23502640912918E-2</v>
      </c>
      <c r="P13" s="17">
        <v>1.6698077208032101E-2</v>
      </c>
      <c r="Q13" s="17">
        <v>3.5822999911757102E-2</v>
      </c>
      <c r="R13" s="17"/>
      <c r="S13" s="17">
        <v>1.6386601310672499E-2</v>
      </c>
      <c r="T13" s="17">
        <v>1.8765120473473E-2</v>
      </c>
      <c r="U13" s="17">
        <v>0</v>
      </c>
      <c r="V13" s="17">
        <v>9.0198818563052303E-3</v>
      </c>
      <c r="W13" s="17">
        <v>2.7540252470332299E-2</v>
      </c>
      <c r="X13" s="17">
        <v>1.8959012331119501E-2</v>
      </c>
      <c r="Y13" s="17">
        <v>3.3636190002054998E-2</v>
      </c>
      <c r="Z13" s="17">
        <v>4.0693809264294299E-2</v>
      </c>
      <c r="AA13" s="17">
        <v>1.7216272127957399E-2</v>
      </c>
      <c r="AB13" s="17">
        <v>2.3946481264576099E-2</v>
      </c>
      <c r="AC13" s="17"/>
      <c r="AD13" s="17">
        <v>6.5033626817130302E-3</v>
      </c>
      <c r="AE13" s="17">
        <v>1.2399941734818801E-2</v>
      </c>
      <c r="AF13" s="17">
        <v>0</v>
      </c>
      <c r="AG13" s="17">
        <v>5.04846394427447E-2</v>
      </c>
      <c r="AH13" s="17"/>
      <c r="AI13" s="17">
        <v>0</v>
      </c>
      <c r="AJ13" s="17">
        <v>1.3665994741433899E-2</v>
      </c>
      <c r="AK13" s="17">
        <v>0</v>
      </c>
      <c r="AL13" s="17"/>
      <c r="AM13" s="17">
        <v>2.20076060659187E-2</v>
      </c>
      <c r="AN13" s="17">
        <v>1.9070878549214701E-2</v>
      </c>
      <c r="AO13" s="17">
        <v>0</v>
      </c>
      <c r="AP13" s="17"/>
      <c r="AQ13" s="17">
        <v>2.3887758683312402E-2</v>
      </c>
      <c r="AR13" s="17">
        <v>2.5799673010187599E-2</v>
      </c>
      <c r="AS13" s="17">
        <v>2.0373557168399201E-2</v>
      </c>
      <c r="AT13" s="17">
        <v>7.2951913451093503E-3</v>
      </c>
      <c r="AU13" s="17">
        <v>0</v>
      </c>
    </row>
    <row r="14" spans="2:47" x14ac:dyDescent="0.3">
      <c r="B14" s="18" t="s">
        <v>142</v>
      </c>
      <c r="C14" s="21">
        <v>0.94629037336746602</v>
      </c>
      <c r="D14" s="21">
        <v>0.937650551956978</v>
      </c>
      <c r="E14" s="21">
        <v>0.95456808977476804</v>
      </c>
      <c r="F14" s="21"/>
      <c r="G14" s="21">
        <v>0.89913843194432297</v>
      </c>
      <c r="H14" s="21">
        <v>0.91881235759412605</v>
      </c>
      <c r="I14" s="21">
        <v>0.92038212178837497</v>
      </c>
      <c r="J14" s="21">
        <v>0.96945496422227495</v>
      </c>
      <c r="K14" s="21">
        <v>0.95522839342118904</v>
      </c>
      <c r="L14" s="21">
        <v>0.99560176043894399</v>
      </c>
      <c r="M14" s="21"/>
      <c r="N14" s="21">
        <v>0.95164244811899501</v>
      </c>
      <c r="O14" s="21">
        <v>0.92981318283714198</v>
      </c>
      <c r="P14" s="21">
        <v>0.95419065777866396</v>
      </c>
      <c r="Q14" s="21">
        <v>0.94961996797284498</v>
      </c>
      <c r="R14" s="21"/>
      <c r="S14" s="21">
        <v>0.90992805205251803</v>
      </c>
      <c r="T14" s="21">
        <v>0.94697281076593498</v>
      </c>
      <c r="U14" s="21">
        <v>0.95141535777555097</v>
      </c>
      <c r="V14" s="21">
        <v>0.99098011814369502</v>
      </c>
      <c r="W14" s="21">
        <v>0.93550413024540102</v>
      </c>
      <c r="X14" s="21">
        <v>0.95703573849453205</v>
      </c>
      <c r="Y14" s="21">
        <v>0.95702919799800701</v>
      </c>
      <c r="Z14" s="21">
        <v>0.84768060179729399</v>
      </c>
      <c r="AA14" s="21">
        <v>0.98278372787204304</v>
      </c>
      <c r="AB14" s="21">
        <v>0.93514248498061803</v>
      </c>
      <c r="AC14" s="21"/>
      <c r="AD14" s="21">
        <v>0.97959315101047295</v>
      </c>
      <c r="AE14" s="21">
        <v>0.93231008699067397</v>
      </c>
      <c r="AF14" s="21">
        <v>0.99129897932460798</v>
      </c>
      <c r="AG14" s="21">
        <v>0.92539315960039803</v>
      </c>
      <c r="AH14" s="21"/>
      <c r="AI14" s="21">
        <v>0.985614756419671</v>
      </c>
      <c r="AJ14" s="21">
        <v>0.92471286872117897</v>
      </c>
      <c r="AK14" s="21">
        <v>0.98890632352322805</v>
      </c>
      <c r="AL14" s="21"/>
      <c r="AM14" s="21">
        <v>0.945762515247903</v>
      </c>
      <c r="AN14" s="21">
        <v>0.94890309663152705</v>
      </c>
      <c r="AO14" s="21">
        <v>0.95327777113937595</v>
      </c>
      <c r="AP14" s="21"/>
      <c r="AQ14" s="21">
        <v>0.95888884865678004</v>
      </c>
      <c r="AR14" s="21">
        <v>0.93972038238869704</v>
      </c>
      <c r="AS14" s="21">
        <v>0.93923617635534595</v>
      </c>
      <c r="AT14" s="21">
        <v>0.94655375574573297</v>
      </c>
      <c r="AU14" s="21">
        <v>0.87843781838621204</v>
      </c>
    </row>
    <row r="15" spans="2:47" x14ac:dyDescent="0.3">
      <c r="B15" s="18" t="s">
        <v>478</v>
      </c>
      <c r="C15" s="21">
        <f>C11+C12</f>
        <v>3.4853548749435734E-2</v>
      </c>
      <c r="D15" s="21">
        <f t="shared" ref="D15:AU15" si="0">D11+D12</f>
        <v>5.0315722261916856E-2</v>
      </c>
      <c r="E15" s="21">
        <f t="shared" si="0"/>
        <v>1.9915288609649629E-2</v>
      </c>
      <c r="F15" s="21"/>
      <c r="G15" s="21">
        <f t="shared" si="0"/>
        <v>7.3233119675280706E-2</v>
      </c>
      <c r="H15" s="21">
        <f t="shared" si="0"/>
        <v>6.3305915550914901E-2</v>
      </c>
      <c r="I15" s="21">
        <f t="shared" si="0"/>
        <v>6.1862642652141218E-2</v>
      </c>
      <c r="J15" s="21">
        <f t="shared" si="0"/>
        <v>9.8711975816738497E-3</v>
      </c>
      <c r="K15" s="21">
        <f t="shared" si="0"/>
        <v>1.2686514887451299E-2</v>
      </c>
      <c r="L15" s="21">
        <f t="shared" si="0"/>
        <v>0</v>
      </c>
      <c r="M15" s="21"/>
      <c r="N15" s="21">
        <f t="shared" si="0"/>
        <v>3.68391717140715E-2</v>
      </c>
      <c r="O15" s="21">
        <f t="shared" si="0"/>
        <v>5.7836553071565898E-2</v>
      </c>
      <c r="P15" s="21">
        <f t="shared" si="0"/>
        <v>2.9111265013304018E-2</v>
      </c>
      <c r="Q15" s="21">
        <f t="shared" si="0"/>
        <v>1.45570321153983E-2</v>
      </c>
      <c r="R15" s="21"/>
      <c r="S15" s="21">
        <f t="shared" si="0"/>
        <v>7.3685346636809992E-2</v>
      </c>
      <c r="T15" s="21">
        <f t="shared" si="0"/>
        <v>3.4262068760591999E-2</v>
      </c>
      <c r="U15" s="21">
        <f t="shared" si="0"/>
        <v>4.8584642224448998E-2</v>
      </c>
      <c r="V15" s="21">
        <f t="shared" si="0"/>
        <v>0</v>
      </c>
      <c r="W15" s="21">
        <f t="shared" si="0"/>
        <v>3.6955617284266801E-2</v>
      </c>
      <c r="X15" s="21">
        <f t="shared" si="0"/>
        <v>2.4005249174348403E-2</v>
      </c>
      <c r="Y15" s="21">
        <f t="shared" si="0"/>
        <v>9.3346119999378491E-3</v>
      </c>
      <c r="Z15" s="21">
        <f t="shared" si="0"/>
        <v>0.11162558893841221</v>
      </c>
      <c r="AA15" s="21">
        <f t="shared" si="0"/>
        <v>0</v>
      </c>
      <c r="AB15" s="21">
        <f t="shared" si="0"/>
        <v>4.0911033754805801E-2</v>
      </c>
      <c r="AC15" s="21"/>
      <c r="AD15" s="21">
        <f t="shared" si="0"/>
        <v>1.390348630781375E-2</v>
      </c>
      <c r="AE15" s="21">
        <f t="shared" si="0"/>
        <v>5.5289971274507098E-2</v>
      </c>
      <c r="AF15" s="21">
        <f t="shared" si="0"/>
        <v>8.7010206753924697E-3</v>
      </c>
      <c r="AG15" s="21">
        <f t="shared" si="0"/>
        <v>2.4122200956857399E-2</v>
      </c>
      <c r="AH15" s="21"/>
      <c r="AI15" s="21">
        <f t="shared" si="0"/>
        <v>1.4385243580329009E-2</v>
      </c>
      <c r="AJ15" s="21">
        <f t="shared" si="0"/>
        <v>6.162113653738692E-2</v>
      </c>
      <c r="AK15" s="21">
        <f t="shared" si="0"/>
        <v>1.10936764767717E-2</v>
      </c>
      <c r="AL15" s="21"/>
      <c r="AM15" s="21">
        <f t="shared" si="0"/>
        <v>3.2229878686178541E-2</v>
      </c>
      <c r="AN15" s="21">
        <f t="shared" si="0"/>
        <v>3.2026024819257912E-2</v>
      </c>
      <c r="AO15" s="21">
        <f t="shared" si="0"/>
        <v>4.6722228860624382E-2</v>
      </c>
      <c r="AP15" s="21"/>
      <c r="AQ15" s="21">
        <f t="shared" si="0"/>
        <v>1.7223392659907771E-2</v>
      </c>
      <c r="AR15" s="21">
        <f t="shared" si="0"/>
        <v>3.4479944601115767E-2</v>
      </c>
      <c r="AS15" s="21">
        <f t="shared" si="0"/>
        <v>4.039026647625521E-2</v>
      </c>
      <c r="AT15" s="21">
        <f t="shared" si="0"/>
        <v>4.61510529091579E-2</v>
      </c>
      <c r="AU15" s="21">
        <f t="shared" si="0"/>
        <v>0.12156218161378801</v>
      </c>
    </row>
    <row r="16" spans="2:47" x14ac:dyDescent="0.3">
      <c r="B16" s="18" t="s">
        <v>143</v>
      </c>
      <c r="C16" s="22">
        <f>C14-C15</f>
        <v>0.91143682461803033</v>
      </c>
      <c r="D16" s="22">
        <f t="shared" ref="D16:AU16" si="1">D14-D15</f>
        <v>0.88733482969506117</v>
      </c>
      <c r="E16" s="22">
        <f t="shared" si="1"/>
        <v>0.9346528011651184</v>
      </c>
      <c r="F16" s="22"/>
      <c r="G16" s="22">
        <f t="shared" si="1"/>
        <v>0.82590531226904229</v>
      </c>
      <c r="H16" s="22">
        <f t="shared" si="1"/>
        <v>0.85550644204321113</v>
      </c>
      <c r="I16" s="22">
        <f t="shared" si="1"/>
        <v>0.85851947913623372</v>
      </c>
      <c r="J16" s="22">
        <f t="shared" si="1"/>
        <v>0.95958376664060108</v>
      </c>
      <c r="K16" s="22">
        <f t="shared" si="1"/>
        <v>0.94254187853373772</v>
      </c>
      <c r="L16" s="22">
        <f t="shared" si="1"/>
        <v>0.99560176043894399</v>
      </c>
      <c r="M16" s="22"/>
      <c r="N16" s="22">
        <f t="shared" si="1"/>
        <v>0.91480327640492354</v>
      </c>
      <c r="O16" s="22">
        <f t="shared" si="1"/>
        <v>0.87197662976557611</v>
      </c>
      <c r="P16" s="22">
        <f t="shared" si="1"/>
        <v>0.92507939276536</v>
      </c>
      <c r="Q16" s="22">
        <f t="shared" si="1"/>
        <v>0.93506293585744671</v>
      </c>
      <c r="R16" s="22"/>
      <c r="S16" s="22">
        <f t="shared" si="1"/>
        <v>0.836242705415708</v>
      </c>
      <c r="T16" s="22">
        <f t="shared" si="1"/>
        <v>0.91271074200534297</v>
      </c>
      <c r="U16" s="22">
        <f t="shared" si="1"/>
        <v>0.90283071555110195</v>
      </c>
      <c r="V16" s="22">
        <f t="shared" si="1"/>
        <v>0.99098011814369502</v>
      </c>
      <c r="W16" s="22">
        <f t="shared" si="1"/>
        <v>0.89854851296113425</v>
      </c>
      <c r="X16" s="22">
        <f t="shared" si="1"/>
        <v>0.93303048932018362</v>
      </c>
      <c r="Y16" s="22">
        <f t="shared" si="1"/>
        <v>0.94769458599806911</v>
      </c>
      <c r="Z16" s="22">
        <f t="shared" si="1"/>
        <v>0.73605501285888175</v>
      </c>
      <c r="AA16" s="22">
        <f t="shared" si="1"/>
        <v>0.98278372787204304</v>
      </c>
      <c r="AB16" s="22">
        <f t="shared" si="1"/>
        <v>0.89423145122581227</v>
      </c>
      <c r="AC16" s="22"/>
      <c r="AD16" s="22">
        <f t="shared" si="1"/>
        <v>0.96568966470265916</v>
      </c>
      <c r="AE16" s="22">
        <f t="shared" si="1"/>
        <v>0.87702011571616689</v>
      </c>
      <c r="AF16" s="22">
        <f t="shared" si="1"/>
        <v>0.98259795864921551</v>
      </c>
      <c r="AG16" s="22">
        <f t="shared" si="1"/>
        <v>0.90127095864354068</v>
      </c>
      <c r="AH16" s="22"/>
      <c r="AI16" s="22">
        <f t="shared" si="1"/>
        <v>0.971229512839342</v>
      </c>
      <c r="AJ16" s="22">
        <f t="shared" si="1"/>
        <v>0.86309173218379209</v>
      </c>
      <c r="AK16" s="22">
        <f t="shared" si="1"/>
        <v>0.97781264704645632</v>
      </c>
      <c r="AL16" s="22"/>
      <c r="AM16" s="22">
        <f t="shared" si="1"/>
        <v>0.91353263656172445</v>
      </c>
      <c r="AN16" s="22">
        <f t="shared" si="1"/>
        <v>0.91687707181226918</v>
      </c>
      <c r="AO16" s="22">
        <f t="shared" si="1"/>
        <v>0.90655554227875157</v>
      </c>
      <c r="AP16" s="22"/>
      <c r="AQ16" s="22">
        <f t="shared" si="1"/>
        <v>0.94166545599687224</v>
      </c>
      <c r="AR16" s="22">
        <f t="shared" si="1"/>
        <v>0.90524043778758123</v>
      </c>
      <c r="AS16" s="22">
        <f t="shared" si="1"/>
        <v>0.89884590987909074</v>
      </c>
      <c r="AT16" s="22">
        <f t="shared" si="1"/>
        <v>0.90040270283657509</v>
      </c>
      <c r="AU16" s="22">
        <f t="shared" si="1"/>
        <v>0.75687563677242409</v>
      </c>
    </row>
    <row r="17" spans="2:2" x14ac:dyDescent="0.3">
      <c r="B17" s="16"/>
    </row>
    <row r="18" spans="2:2" x14ac:dyDescent="0.3">
      <c r="B18" t="s">
        <v>482</v>
      </c>
    </row>
    <row r="19" spans="2:2" x14ac:dyDescent="0.3">
      <c r="B19" t="s">
        <v>80</v>
      </c>
    </row>
    <row r="21" spans="2:2" x14ac:dyDescent="0.3">
      <c r="B21"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U21"/>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151</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138</v>
      </c>
      <c r="C9" s="17">
        <v>0.50854828271014496</v>
      </c>
      <c r="D9" s="17">
        <v>0.43983356379709798</v>
      </c>
      <c r="E9" s="17">
        <v>0.57425284906467</v>
      </c>
      <c r="F9" s="17"/>
      <c r="G9" s="17">
        <v>0.47194875541449799</v>
      </c>
      <c r="H9" s="17">
        <v>0.49775456590874401</v>
      </c>
      <c r="I9" s="17">
        <v>0.508440099051788</v>
      </c>
      <c r="J9" s="17">
        <v>0.54383009546157302</v>
      </c>
      <c r="K9" s="17">
        <v>0.50276632487953399</v>
      </c>
      <c r="L9" s="17">
        <v>0.51671304007493102</v>
      </c>
      <c r="M9" s="17"/>
      <c r="N9" s="17">
        <v>0.49871353208656899</v>
      </c>
      <c r="O9" s="17">
        <v>0.464057852165984</v>
      </c>
      <c r="P9" s="17">
        <v>0.55728411513362996</v>
      </c>
      <c r="Q9" s="17">
        <v>0.51642500559084703</v>
      </c>
      <c r="R9" s="17"/>
      <c r="S9" s="17">
        <v>0.55157108220566997</v>
      </c>
      <c r="T9" s="17">
        <v>0.52179353273214102</v>
      </c>
      <c r="U9" s="17">
        <v>0.51514800618823997</v>
      </c>
      <c r="V9" s="17">
        <v>0.50548318175201401</v>
      </c>
      <c r="W9" s="17">
        <v>0.58354774690597699</v>
      </c>
      <c r="X9" s="17">
        <v>0.43644556769228199</v>
      </c>
      <c r="Y9" s="17">
        <v>0.44490464977000299</v>
      </c>
      <c r="Z9" s="17">
        <v>0.31684391068293699</v>
      </c>
      <c r="AA9" s="17">
        <v>0.594802907900567</v>
      </c>
      <c r="AB9" s="17">
        <v>0.43934100837565698</v>
      </c>
      <c r="AC9" s="17"/>
      <c r="AD9" s="17">
        <v>0.51746029464533005</v>
      </c>
      <c r="AE9" s="17">
        <v>0.50154749133658605</v>
      </c>
      <c r="AF9" s="17">
        <v>0.534678580368526</v>
      </c>
      <c r="AG9" s="17">
        <v>0.477148339477243</v>
      </c>
      <c r="AH9" s="17"/>
      <c r="AI9" s="17">
        <v>0.47558385529956398</v>
      </c>
      <c r="AJ9" s="17">
        <v>0.48780562487135898</v>
      </c>
      <c r="AK9" s="17">
        <v>0.56965351838557199</v>
      </c>
      <c r="AL9" s="17"/>
      <c r="AM9" s="17">
        <v>0.46938843846300099</v>
      </c>
      <c r="AN9" s="17">
        <v>0.51132855926239595</v>
      </c>
      <c r="AO9" s="17">
        <v>0.50387546233342095</v>
      </c>
      <c r="AP9" s="17"/>
      <c r="AQ9" s="17">
        <v>0.55019333484975497</v>
      </c>
      <c r="AR9" s="17">
        <v>0.49677030839102698</v>
      </c>
      <c r="AS9" s="17">
        <v>0.47021123004994902</v>
      </c>
      <c r="AT9" s="17">
        <v>0.54733953702253002</v>
      </c>
      <c r="AU9" s="17">
        <v>0.47004841121158902</v>
      </c>
    </row>
    <row r="10" spans="2:47" x14ac:dyDescent="0.3">
      <c r="B10" s="18" t="s">
        <v>139</v>
      </c>
      <c r="C10" s="17">
        <v>0.37901095344985603</v>
      </c>
      <c r="D10" s="17">
        <v>0.42632830807320798</v>
      </c>
      <c r="E10" s="17">
        <v>0.33384864951443899</v>
      </c>
      <c r="F10" s="17"/>
      <c r="G10" s="17">
        <v>0.42547542535308502</v>
      </c>
      <c r="H10" s="17">
        <v>0.40573814439487899</v>
      </c>
      <c r="I10" s="17">
        <v>0.37687727858859899</v>
      </c>
      <c r="J10" s="17">
        <v>0.35310758671991899</v>
      </c>
      <c r="K10" s="17">
        <v>0.33121823939807099</v>
      </c>
      <c r="L10" s="17">
        <v>0.38173725202539899</v>
      </c>
      <c r="M10" s="17"/>
      <c r="N10" s="17">
        <v>0.382284108345191</v>
      </c>
      <c r="O10" s="17">
        <v>0.45485883161357299</v>
      </c>
      <c r="P10" s="17">
        <v>0.32826512156930299</v>
      </c>
      <c r="Q10" s="17">
        <v>0.34512899267673602</v>
      </c>
      <c r="R10" s="17"/>
      <c r="S10" s="17">
        <v>0.349952983809386</v>
      </c>
      <c r="T10" s="17">
        <v>0.36534197581627598</v>
      </c>
      <c r="U10" s="17">
        <v>0.39800338073764802</v>
      </c>
      <c r="V10" s="17">
        <v>0.31802971276324399</v>
      </c>
      <c r="W10" s="17">
        <v>0.30447364925317799</v>
      </c>
      <c r="X10" s="17">
        <v>0.45328431951991499</v>
      </c>
      <c r="Y10" s="17">
        <v>0.43724406752247602</v>
      </c>
      <c r="Z10" s="17">
        <v>0.484913544895265</v>
      </c>
      <c r="AA10" s="17">
        <v>0.33375774988596602</v>
      </c>
      <c r="AB10" s="17">
        <v>0.46788237358391899</v>
      </c>
      <c r="AC10" s="17"/>
      <c r="AD10" s="17">
        <v>0.37222655249152198</v>
      </c>
      <c r="AE10" s="17">
        <v>0.41847075623338098</v>
      </c>
      <c r="AF10" s="17">
        <v>0.30018644939834699</v>
      </c>
      <c r="AG10" s="17">
        <v>0.36374254666919098</v>
      </c>
      <c r="AH10" s="17"/>
      <c r="AI10" s="17">
        <v>0.38672768605765601</v>
      </c>
      <c r="AJ10" s="17">
        <v>0.43414938166517603</v>
      </c>
      <c r="AK10" s="17">
        <v>0.317747242005334</v>
      </c>
      <c r="AL10" s="17"/>
      <c r="AM10" s="17">
        <v>0.44059003128337998</v>
      </c>
      <c r="AN10" s="17">
        <v>0.36386277830411701</v>
      </c>
      <c r="AO10" s="17">
        <v>0.38768783348545</v>
      </c>
      <c r="AP10" s="17"/>
      <c r="AQ10" s="17">
        <v>0.30988394871860397</v>
      </c>
      <c r="AR10" s="17">
        <v>0.42321530287009501</v>
      </c>
      <c r="AS10" s="17">
        <v>0.40802406456759099</v>
      </c>
      <c r="AT10" s="17">
        <v>0.36766599797119998</v>
      </c>
      <c r="AU10" s="17">
        <v>0.464087626014278</v>
      </c>
    </row>
    <row r="11" spans="2:47" x14ac:dyDescent="0.3">
      <c r="B11" s="18" t="s">
        <v>140</v>
      </c>
      <c r="C11" s="17">
        <v>7.1550875218918494E-2</v>
      </c>
      <c r="D11" s="17">
        <v>9.5843017526426502E-2</v>
      </c>
      <c r="E11" s="17">
        <v>4.8115859807585801E-2</v>
      </c>
      <c r="F11" s="17"/>
      <c r="G11" s="17">
        <v>9.3775388200752E-2</v>
      </c>
      <c r="H11" s="17">
        <v>5.3847072054915998E-2</v>
      </c>
      <c r="I11" s="17">
        <v>7.21758203981855E-2</v>
      </c>
      <c r="J11" s="17">
        <v>6.5573019640288097E-2</v>
      </c>
      <c r="K11" s="17">
        <v>7.7554065050788198E-2</v>
      </c>
      <c r="L11" s="17">
        <v>7.1505721925480603E-2</v>
      </c>
      <c r="M11" s="17"/>
      <c r="N11" s="17">
        <v>8.4278804512772296E-2</v>
      </c>
      <c r="O11" s="17">
        <v>5.3941536639644801E-2</v>
      </c>
      <c r="P11" s="17">
        <v>7.2028472194014703E-2</v>
      </c>
      <c r="Q11" s="17">
        <v>7.7129155870294799E-2</v>
      </c>
      <c r="R11" s="17"/>
      <c r="S11" s="17">
        <v>4.8267869419033001E-2</v>
      </c>
      <c r="T11" s="17">
        <v>8.0334998832521806E-2</v>
      </c>
      <c r="U11" s="17">
        <v>5.5046603231094601E-2</v>
      </c>
      <c r="V11" s="17">
        <v>0.14098643759511001</v>
      </c>
      <c r="W11" s="17">
        <v>3.6209827594545399E-2</v>
      </c>
      <c r="X11" s="17">
        <v>8.1490662509903097E-2</v>
      </c>
      <c r="Y11" s="17">
        <v>5.5218037608069301E-2</v>
      </c>
      <c r="Z11" s="17">
        <v>0.11517722579376</v>
      </c>
      <c r="AA11" s="17">
        <v>5.4223070085509098E-2</v>
      </c>
      <c r="AB11" s="17">
        <v>7.5640147587650197E-2</v>
      </c>
      <c r="AC11" s="17"/>
      <c r="AD11" s="17">
        <v>6.8607071220941104E-2</v>
      </c>
      <c r="AE11" s="17">
        <v>5.1358111206311799E-2</v>
      </c>
      <c r="AF11" s="17">
        <v>0.12991665496636401</v>
      </c>
      <c r="AG11" s="17">
        <v>7.5385767047010402E-2</v>
      </c>
      <c r="AH11" s="17"/>
      <c r="AI11" s="17">
        <v>7.97553396893078E-2</v>
      </c>
      <c r="AJ11" s="17">
        <v>5.0675810208081103E-2</v>
      </c>
      <c r="AK11" s="17">
        <v>8.6559179958178203E-2</v>
      </c>
      <c r="AL11" s="17"/>
      <c r="AM11" s="17">
        <v>5.8889159678880303E-2</v>
      </c>
      <c r="AN11" s="17">
        <v>7.3546999037575694E-2</v>
      </c>
      <c r="AO11" s="17">
        <v>8.7448403865796498E-2</v>
      </c>
      <c r="AP11" s="17"/>
      <c r="AQ11" s="17">
        <v>9.1552783604726601E-2</v>
      </c>
      <c r="AR11" s="17">
        <v>4.65149805379532E-2</v>
      </c>
      <c r="AS11" s="17">
        <v>7.4892302829464394E-2</v>
      </c>
      <c r="AT11" s="17">
        <v>6.2235473605865399E-2</v>
      </c>
      <c r="AU11" s="17">
        <v>6.5863962774133603E-2</v>
      </c>
    </row>
    <row r="12" spans="2:47" x14ac:dyDescent="0.3">
      <c r="B12" s="18" t="s">
        <v>141</v>
      </c>
      <c r="C12" s="17">
        <v>9.4256305471035595E-3</v>
      </c>
      <c r="D12" s="17">
        <v>1.06490573223558E-2</v>
      </c>
      <c r="E12" s="17">
        <v>8.25716658833444E-3</v>
      </c>
      <c r="F12" s="17"/>
      <c r="G12" s="17">
        <v>0</v>
      </c>
      <c r="H12" s="17">
        <v>1.84144339169947E-2</v>
      </c>
      <c r="I12" s="17">
        <v>6.3826538492627802E-3</v>
      </c>
      <c r="J12" s="17">
        <v>1.05276879763582E-2</v>
      </c>
      <c r="K12" s="17">
        <v>1.8161481790713099E-2</v>
      </c>
      <c r="L12" s="17">
        <v>4.0740420079397703E-3</v>
      </c>
      <c r="M12" s="17"/>
      <c r="N12" s="17">
        <v>1.75613159964534E-2</v>
      </c>
      <c r="O12" s="17">
        <v>3.3129995431557999E-3</v>
      </c>
      <c r="P12" s="17">
        <v>1.3217156957128001E-2</v>
      </c>
      <c r="Q12" s="17">
        <v>3.84819587603201E-3</v>
      </c>
      <c r="R12" s="17"/>
      <c r="S12" s="17">
        <v>1.5224376896835199E-2</v>
      </c>
      <c r="T12" s="17">
        <v>1.3649645760064799E-2</v>
      </c>
      <c r="U12" s="17">
        <v>1.19747505471986E-2</v>
      </c>
      <c r="V12" s="17">
        <v>0</v>
      </c>
      <c r="W12" s="17">
        <v>2.7005677807066399E-2</v>
      </c>
      <c r="X12" s="17">
        <v>8.7814020401712403E-3</v>
      </c>
      <c r="Y12" s="17">
        <v>9.4637831480368292E-3</v>
      </c>
      <c r="Z12" s="17">
        <v>0</v>
      </c>
      <c r="AA12" s="17">
        <v>0</v>
      </c>
      <c r="AB12" s="17">
        <v>0</v>
      </c>
      <c r="AC12" s="17"/>
      <c r="AD12" s="17">
        <v>2.03628535242571E-2</v>
      </c>
      <c r="AE12" s="17">
        <v>8.1877375343079994E-3</v>
      </c>
      <c r="AF12" s="17">
        <v>1.42126075744372E-2</v>
      </c>
      <c r="AG12" s="17">
        <v>6.3050207101474302E-3</v>
      </c>
      <c r="AH12" s="17"/>
      <c r="AI12" s="17">
        <v>2.6155857625288999E-2</v>
      </c>
      <c r="AJ12" s="17">
        <v>1.04446102857144E-2</v>
      </c>
      <c r="AK12" s="17">
        <v>8.9746709448924496E-3</v>
      </c>
      <c r="AL12" s="17"/>
      <c r="AM12" s="17">
        <v>0</v>
      </c>
      <c r="AN12" s="17">
        <v>9.1466556688936402E-3</v>
      </c>
      <c r="AO12" s="17">
        <v>1.7709521197420201E-2</v>
      </c>
      <c r="AP12" s="17"/>
      <c r="AQ12" s="17">
        <v>3.80631628991676E-3</v>
      </c>
      <c r="AR12" s="17">
        <v>8.3755717916994404E-3</v>
      </c>
      <c r="AS12" s="17">
        <v>1.91170301286901E-2</v>
      </c>
      <c r="AT12" s="17">
        <v>1.54638000552959E-2</v>
      </c>
      <c r="AU12" s="17">
        <v>0</v>
      </c>
    </row>
    <row r="13" spans="2:47" x14ac:dyDescent="0.3">
      <c r="B13" s="18" t="s">
        <v>94</v>
      </c>
      <c r="C13" s="17">
        <v>3.1464258073976799E-2</v>
      </c>
      <c r="D13" s="17">
        <v>2.7346053280911602E-2</v>
      </c>
      <c r="E13" s="17">
        <v>3.5525475024971498E-2</v>
      </c>
      <c r="F13" s="17"/>
      <c r="G13" s="17">
        <v>8.8004310316649199E-3</v>
      </c>
      <c r="H13" s="17">
        <v>2.4245783724466501E-2</v>
      </c>
      <c r="I13" s="17">
        <v>3.6124148112164398E-2</v>
      </c>
      <c r="J13" s="17">
        <v>2.69616102018615E-2</v>
      </c>
      <c r="K13" s="17">
        <v>7.0299888880894501E-2</v>
      </c>
      <c r="L13" s="17">
        <v>2.5969943966249E-2</v>
      </c>
      <c r="M13" s="17"/>
      <c r="N13" s="17">
        <v>1.71622390590143E-2</v>
      </c>
      <c r="O13" s="17">
        <v>2.3828780037642001E-2</v>
      </c>
      <c r="P13" s="17">
        <v>2.92051341459247E-2</v>
      </c>
      <c r="Q13" s="17">
        <v>5.74686499860897E-2</v>
      </c>
      <c r="R13" s="17"/>
      <c r="S13" s="17">
        <v>3.4983687669076599E-2</v>
      </c>
      <c r="T13" s="17">
        <v>1.88798468589963E-2</v>
      </c>
      <c r="U13" s="17">
        <v>1.9827259295818699E-2</v>
      </c>
      <c r="V13" s="17">
        <v>3.5500667889631E-2</v>
      </c>
      <c r="W13" s="17">
        <v>4.87630984392333E-2</v>
      </c>
      <c r="X13" s="17">
        <v>1.9998048237728799E-2</v>
      </c>
      <c r="Y13" s="17">
        <v>5.3169461951414997E-2</v>
      </c>
      <c r="Z13" s="17">
        <v>8.3065318628038703E-2</v>
      </c>
      <c r="AA13" s="17">
        <v>1.7216272127957399E-2</v>
      </c>
      <c r="AB13" s="17">
        <v>1.71364704527741E-2</v>
      </c>
      <c r="AC13" s="17"/>
      <c r="AD13" s="17">
        <v>2.13432281179496E-2</v>
      </c>
      <c r="AE13" s="17">
        <v>2.0435903689413101E-2</v>
      </c>
      <c r="AF13" s="17">
        <v>2.1005707692326299E-2</v>
      </c>
      <c r="AG13" s="17">
        <v>7.7418326096408002E-2</v>
      </c>
      <c r="AH13" s="17"/>
      <c r="AI13" s="17">
        <v>3.1777261328182801E-2</v>
      </c>
      <c r="AJ13" s="17">
        <v>1.6924572969669399E-2</v>
      </c>
      <c r="AK13" s="17">
        <v>1.7065388706023799E-2</v>
      </c>
      <c r="AL13" s="17"/>
      <c r="AM13" s="17">
        <v>3.1132370574738801E-2</v>
      </c>
      <c r="AN13" s="17">
        <v>4.21150077270179E-2</v>
      </c>
      <c r="AO13" s="17">
        <v>3.2787791179118299E-3</v>
      </c>
      <c r="AP13" s="17"/>
      <c r="AQ13" s="17">
        <v>4.4563616536998397E-2</v>
      </c>
      <c r="AR13" s="17">
        <v>2.5123836409225098E-2</v>
      </c>
      <c r="AS13" s="17">
        <v>2.7755372424305199E-2</v>
      </c>
      <c r="AT13" s="17">
        <v>7.2951913451093503E-3</v>
      </c>
      <c r="AU13" s="17">
        <v>0</v>
      </c>
    </row>
    <row r="14" spans="2:47" x14ac:dyDescent="0.3">
      <c r="B14" s="18" t="s">
        <v>142</v>
      </c>
      <c r="C14" s="21">
        <v>0.88755923616000099</v>
      </c>
      <c r="D14" s="21">
        <v>0.86616187187030602</v>
      </c>
      <c r="E14" s="21">
        <v>0.90810149857910805</v>
      </c>
      <c r="F14" s="21"/>
      <c r="G14" s="21">
        <v>0.89742418076758301</v>
      </c>
      <c r="H14" s="21">
        <v>0.90349271030362299</v>
      </c>
      <c r="I14" s="21">
        <v>0.88531737764038698</v>
      </c>
      <c r="J14" s="21">
        <v>0.89693768218149195</v>
      </c>
      <c r="K14" s="21">
        <v>0.83398456427760403</v>
      </c>
      <c r="L14" s="21">
        <v>0.898450292100331</v>
      </c>
      <c r="M14" s="21"/>
      <c r="N14" s="21">
        <v>0.88099764043175999</v>
      </c>
      <c r="O14" s="21">
        <v>0.91891668377955704</v>
      </c>
      <c r="P14" s="21">
        <v>0.88554923670293295</v>
      </c>
      <c r="Q14" s="21">
        <v>0.86155399826758405</v>
      </c>
      <c r="R14" s="21"/>
      <c r="S14" s="21">
        <v>0.90152406601505497</v>
      </c>
      <c r="T14" s="21">
        <v>0.88713550854841705</v>
      </c>
      <c r="U14" s="21">
        <v>0.91315138692588804</v>
      </c>
      <c r="V14" s="21">
        <v>0.823512894515259</v>
      </c>
      <c r="W14" s="21">
        <v>0.88802139615915499</v>
      </c>
      <c r="X14" s="21">
        <v>0.88972988721219703</v>
      </c>
      <c r="Y14" s="21">
        <v>0.88214871729247901</v>
      </c>
      <c r="Z14" s="21">
        <v>0.80175745557820099</v>
      </c>
      <c r="AA14" s="21">
        <v>0.92856065778653396</v>
      </c>
      <c r="AB14" s="21">
        <v>0.90722338195957597</v>
      </c>
      <c r="AC14" s="21"/>
      <c r="AD14" s="21">
        <v>0.88968684713685198</v>
      </c>
      <c r="AE14" s="21">
        <v>0.92001824756996697</v>
      </c>
      <c r="AF14" s="21">
        <v>0.83486502976687305</v>
      </c>
      <c r="AG14" s="21">
        <v>0.84089088614643404</v>
      </c>
      <c r="AH14" s="21"/>
      <c r="AI14" s="21">
        <v>0.86231154135722099</v>
      </c>
      <c r="AJ14" s="21">
        <v>0.92195500653653495</v>
      </c>
      <c r="AK14" s="21">
        <v>0.88740076039090598</v>
      </c>
      <c r="AL14" s="21"/>
      <c r="AM14" s="21">
        <v>0.90997846974638097</v>
      </c>
      <c r="AN14" s="21">
        <v>0.87519133756651302</v>
      </c>
      <c r="AO14" s="21">
        <v>0.89156329581887195</v>
      </c>
      <c r="AP14" s="21"/>
      <c r="AQ14" s="21">
        <v>0.860077283568358</v>
      </c>
      <c r="AR14" s="21">
        <v>0.91998561126112199</v>
      </c>
      <c r="AS14" s="21">
        <v>0.87823529461754002</v>
      </c>
      <c r="AT14" s="21">
        <v>0.91500553499372905</v>
      </c>
      <c r="AU14" s="21">
        <v>0.93413603722586602</v>
      </c>
    </row>
    <row r="15" spans="2:47" x14ac:dyDescent="0.3">
      <c r="B15" s="18" t="s">
        <v>478</v>
      </c>
      <c r="C15" s="21">
        <f>C11+C12</f>
        <v>8.0976505766022056E-2</v>
      </c>
      <c r="D15" s="21">
        <f t="shared" ref="D15:AU15" si="0">D11+D12</f>
        <v>0.1064920748487823</v>
      </c>
      <c r="E15" s="21">
        <f t="shared" si="0"/>
        <v>5.6373026395920241E-2</v>
      </c>
      <c r="F15" s="21"/>
      <c r="G15" s="21">
        <f t="shared" si="0"/>
        <v>9.3775388200752E-2</v>
      </c>
      <c r="H15" s="21">
        <f t="shared" si="0"/>
        <v>7.2261505971910694E-2</v>
      </c>
      <c r="I15" s="21">
        <f t="shared" si="0"/>
        <v>7.8558474247448273E-2</v>
      </c>
      <c r="J15" s="21">
        <f t="shared" si="0"/>
        <v>7.6100707616646293E-2</v>
      </c>
      <c r="K15" s="21">
        <f t="shared" si="0"/>
        <v>9.5715546841501298E-2</v>
      </c>
      <c r="L15" s="21">
        <f t="shared" si="0"/>
        <v>7.5579763933420377E-2</v>
      </c>
      <c r="M15" s="21"/>
      <c r="N15" s="21">
        <f t="shared" si="0"/>
        <v>0.1018401205092257</v>
      </c>
      <c r="O15" s="21">
        <f t="shared" si="0"/>
        <v>5.7254536182800603E-2</v>
      </c>
      <c r="P15" s="21">
        <f t="shared" si="0"/>
        <v>8.5245629151142699E-2</v>
      </c>
      <c r="Q15" s="21">
        <f t="shared" si="0"/>
        <v>8.0977351746326809E-2</v>
      </c>
      <c r="R15" s="21"/>
      <c r="S15" s="21">
        <f t="shared" si="0"/>
        <v>6.3492246315868195E-2</v>
      </c>
      <c r="T15" s="21">
        <f t="shared" si="0"/>
        <v>9.3984644592586611E-2</v>
      </c>
      <c r="U15" s="21">
        <f t="shared" si="0"/>
        <v>6.70213537782932E-2</v>
      </c>
      <c r="V15" s="21">
        <f t="shared" si="0"/>
        <v>0.14098643759511001</v>
      </c>
      <c r="W15" s="21">
        <f t="shared" si="0"/>
        <v>6.3215505401611805E-2</v>
      </c>
      <c r="X15" s="21">
        <f t="shared" si="0"/>
        <v>9.0272064550074332E-2</v>
      </c>
      <c r="Y15" s="21">
        <f t="shared" si="0"/>
        <v>6.4681820756106123E-2</v>
      </c>
      <c r="Z15" s="21">
        <f t="shared" si="0"/>
        <v>0.11517722579376</v>
      </c>
      <c r="AA15" s="21">
        <f t="shared" si="0"/>
        <v>5.4223070085509098E-2</v>
      </c>
      <c r="AB15" s="21">
        <f t="shared" si="0"/>
        <v>7.5640147587650197E-2</v>
      </c>
      <c r="AC15" s="21"/>
      <c r="AD15" s="21">
        <f t="shared" si="0"/>
        <v>8.8969924745198201E-2</v>
      </c>
      <c r="AE15" s="21">
        <f t="shared" si="0"/>
        <v>5.95458487406198E-2</v>
      </c>
      <c r="AF15" s="21">
        <f t="shared" si="0"/>
        <v>0.14412926254080122</v>
      </c>
      <c r="AG15" s="21">
        <f t="shared" si="0"/>
        <v>8.1690787757157837E-2</v>
      </c>
      <c r="AH15" s="21"/>
      <c r="AI15" s="21">
        <f t="shared" si="0"/>
        <v>0.10591119731459681</v>
      </c>
      <c r="AJ15" s="21">
        <f t="shared" si="0"/>
        <v>6.1120420493795499E-2</v>
      </c>
      <c r="AK15" s="21">
        <f t="shared" si="0"/>
        <v>9.553385090307065E-2</v>
      </c>
      <c r="AL15" s="21"/>
      <c r="AM15" s="21">
        <f t="shared" si="0"/>
        <v>5.8889159678880303E-2</v>
      </c>
      <c r="AN15" s="21">
        <f t="shared" si="0"/>
        <v>8.2693654706469333E-2</v>
      </c>
      <c r="AO15" s="21">
        <f t="shared" si="0"/>
        <v>0.1051579250632167</v>
      </c>
      <c r="AP15" s="21"/>
      <c r="AQ15" s="21">
        <f t="shared" si="0"/>
        <v>9.5359099894643362E-2</v>
      </c>
      <c r="AR15" s="21">
        <f t="shared" si="0"/>
        <v>5.4890552329652641E-2</v>
      </c>
      <c r="AS15" s="21">
        <f t="shared" si="0"/>
        <v>9.4009332958154501E-2</v>
      </c>
      <c r="AT15" s="21">
        <f t="shared" si="0"/>
        <v>7.7699273661161306E-2</v>
      </c>
      <c r="AU15" s="21">
        <f t="shared" si="0"/>
        <v>6.5863962774133603E-2</v>
      </c>
    </row>
    <row r="16" spans="2:47" x14ac:dyDescent="0.3">
      <c r="B16" s="18" t="s">
        <v>143</v>
      </c>
      <c r="C16" s="22">
        <f>C14-C15</f>
        <v>0.80658273039397899</v>
      </c>
      <c r="D16" s="22">
        <f t="shared" ref="D16:AU16" si="1">D14-D15</f>
        <v>0.75966979702152371</v>
      </c>
      <c r="E16" s="22">
        <f t="shared" si="1"/>
        <v>0.85172847218318781</v>
      </c>
      <c r="F16" s="22"/>
      <c r="G16" s="22">
        <f t="shared" si="1"/>
        <v>0.80364879256683097</v>
      </c>
      <c r="H16" s="22">
        <f t="shared" si="1"/>
        <v>0.83123120433171227</v>
      </c>
      <c r="I16" s="22">
        <f t="shared" si="1"/>
        <v>0.80675890339293876</v>
      </c>
      <c r="J16" s="22">
        <f t="shared" si="1"/>
        <v>0.82083697456484561</v>
      </c>
      <c r="K16" s="22">
        <f t="shared" si="1"/>
        <v>0.73826901743610274</v>
      </c>
      <c r="L16" s="22">
        <f t="shared" si="1"/>
        <v>0.82287052816691064</v>
      </c>
      <c r="M16" s="22"/>
      <c r="N16" s="22">
        <f t="shared" si="1"/>
        <v>0.77915751992253424</v>
      </c>
      <c r="O16" s="22">
        <f t="shared" si="1"/>
        <v>0.86166214759675641</v>
      </c>
      <c r="P16" s="22">
        <f t="shared" si="1"/>
        <v>0.8003036075517902</v>
      </c>
      <c r="Q16" s="22">
        <f t="shared" si="1"/>
        <v>0.78057664652125724</v>
      </c>
      <c r="R16" s="22"/>
      <c r="S16" s="22">
        <f t="shared" si="1"/>
        <v>0.83803181969918672</v>
      </c>
      <c r="T16" s="22">
        <f t="shared" si="1"/>
        <v>0.79315086395583045</v>
      </c>
      <c r="U16" s="22">
        <f t="shared" si="1"/>
        <v>0.84613003314759483</v>
      </c>
      <c r="V16" s="22">
        <f t="shared" si="1"/>
        <v>0.68252645692014902</v>
      </c>
      <c r="W16" s="22">
        <f t="shared" si="1"/>
        <v>0.82480589075754318</v>
      </c>
      <c r="X16" s="22">
        <f t="shared" si="1"/>
        <v>0.79945782266212273</v>
      </c>
      <c r="Y16" s="22">
        <f t="shared" si="1"/>
        <v>0.81746689653637294</v>
      </c>
      <c r="Z16" s="22">
        <f t="shared" si="1"/>
        <v>0.686580229784441</v>
      </c>
      <c r="AA16" s="22">
        <f t="shared" si="1"/>
        <v>0.87433758770102488</v>
      </c>
      <c r="AB16" s="22">
        <f t="shared" si="1"/>
        <v>0.83158323437192583</v>
      </c>
      <c r="AC16" s="22"/>
      <c r="AD16" s="22">
        <f t="shared" si="1"/>
        <v>0.80071692239165382</v>
      </c>
      <c r="AE16" s="22">
        <f t="shared" si="1"/>
        <v>0.86047239882934723</v>
      </c>
      <c r="AF16" s="22">
        <f t="shared" si="1"/>
        <v>0.69073576722607188</v>
      </c>
      <c r="AG16" s="22">
        <f t="shared" si="1"/>
        <v>0.75920009838927616</v>
      </c>
      <c r="AH16" s="22"/>
      <c r="AI16" s="22">
        <f t="shared" si="1"/>
        <v>0.75640034404262413</v>
      </c>
      <c r="AJ16" s="22">
        <f t="shared" si="1"/>
        <v>0.86083458604273944</v>
      </c>
      <c r="AK16" s="22">
        <f t="shared" si="1"/>
        <v>0.79186690948783534</v>
      </c>
      <c r="AL16" s="22"/>
      <c r="AM16" s="22">
        <f t="shared" si="1"/>
        <v>0.85108931006750066</v>
      </c>
      <c r="AN16" s="22">
        <f t="shared" si="1"/>
        <v>0.79249768286004363</v>
      </c>
      <c r="AO16" s="22">
        <f t="shared" si="1"/>
        <v>0.78640537075565531</v>
      </c>
      <c r="AP16" s="22"/>
      <c r="AQ16" s="22">
        <f t="shared" si="1"/>
        <v>0.76471818367371469</v>
      </c>
      <c r="AR16" s="22">
        <f t="shared" si="1"/>
        <v>0.86509505893146932</v>
      </c>
      <c r="AS16" s="22">
        <f t="shared" si="1"/>
        <v>0.78422596165938552</v>
      </c>
      <c r="AT16" s="22">
        <f t="shared" si="1"/>
        <v>0.83730626133256769</v>
      </c>
      <c r="AU16" s="22">
        <f t="shared" si="1"/>
        <v>0.86827207445173238</v>
      </c>
    </row>
    <row r="17" spans="2:2" x14ac:dyDescent="0.3">
      <c r="B17" s="16"/>
    </row>
    <row r="18" spans="2:2" x14ac:dyDescent="0.3">
      <c r="B18" t="s">
        <v>482</v>
      </c>
    </row>
    <row r="19" spans="2:2" x14ac:dyDescent="0.3">
      <c r="B19" t="s">
        <v>80</v>
      </c>
    </row>
    <row r="21" spans="2:2" x14ac:dyDescent="0.3">
      <c r="B21"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U21"/>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152</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138</v>
      </c>
      <c r="C9" s="17">
        <v>0.61150987179540495</v>
      </c>
      <c r="D9" s="17">
        <v>0.62260911543110298</v>
      </c>
      <c r="E9" s="17">
        <v>0.59994896287588495</v>
      </c>
      <c r="F9" s="17"/>
      <c r="G9" s="17">
        <v>0.493791884148993</v>
      </c>
      <c r="H9" s="17">
        <v>0.52678113188653697</v>
      </c>
      <c r="I9" s="17">
        <v>0.52577741132179201</v>
      </c>
      <c r="J9" s="17">
        <v>0.64459820376798305</v>
      </c>
      <c r="K9" s="17">
        <v>0.70064517236950496</v>
      </c>
      <c r="L9" s="17">
        <v>0.73975336301800398</v>
      </c>
      <c r="M9" s="17"/>
      <c r="N9" s="17">
        <v>0.58428425342646895</v>
      </c>
      <c r="O9" s="17">
        <v>0.55645610635149001</v>
      </c>
      <c r="P9" s="17">
        <v>0.66504348558900706</v>
      </c>
      <c r="Q9" s="17">
        <v>0.64784227345711698</v>
      </c>
      <c r="R9" s="17"/>
      <c r="S9" s="17">
        <v>0.59110683182938895</v>
      </c>
      <c r="T9" s="17">
        <v>0.63074956865701004</v>
      </c>
      <c r="U9" s="17">
        <v>0.59144412246826705</v>
      </c>
      <c r="V9" s="17">
        <v>0.64987709638494195</v>
      </c>
      <c r="W9" s="17">
        <v>0.57201038149532901</v>
      </c>
      <c r="X9" s="17">
        <v>0.62353732238778303</v>
      </c>
      <c r="Y9" s="17">
        <v>0.63083777006723396</v>
      </c>
      <c r="Z9" s="17">
        <v>0.51091716262176501</v>
      </c>
      <c r="AA9" s="17">
        <v>0.65004240330557805</v>
      </c>
      <c r="AB9" s="17">
        <v>0.58041925173144004</v>
      </c>
      <c r="AC9" s="17"/>
      <c r="AD9" s="17">
        <v>0.69695959692728404</v>
      </c>
      <c r="AE9" s="17">
        <v>0.58885493252162502</v>
      </c>
      <c r="AF9" s="17">
        <v>0.68521600778902803</v>
      </c>
      <c r="AG9" s="17">
        <v>0.52973210199523102</v>
      </c>
      <c r="AH9" s="17"/>
      <c r="AI9" s="17">
        <v>0.66296446432343403</v>
      </c>
      <c r="AJ9" s="17">
        <v>0.56876377419636603</v>
      </c>
      <c r="AK9" s="17">
        <v>0.71892660924132901</v>
      </c>
      <c r="AL9" s="17"/>
      <c r="AM9" s="17">
        <v>0.56530689465578499</v>
      </c>
      <c r="AN9" s="17">
        <v>0.64001265078012004</v>
      </c>
      <c r="AO9" s="17">
        <v>0.62250961699804896</v>
      </c>
      <c r="AP9" s="17"/>
      <c r="AQ9" s="17">
        <v>0.68160090091706405</v>
      </c>
      <c r="AR9" s="17">
        <v>0.58971686102815002</v>
      </c>
      <c r="AS9" s="17">
        <v>0.56304412686129901</v>
      </c>
      <c r="AT9" s="17">
        <v>0.57390553116338305</v>
      </c>
      <c r="AU9" s="17">
        <v>0.60646869381631596</v>
      </c>
    </row>
    <row r="10" spans="2:47" x14ac:dyDescent="0.3">
      <c r="B10" s="18" t="s">
        <v>139</v>
      </c>
      <c r="C10" s="17">
        <v>0.30416330201859498</v>
      </c>
      <c r="D10" s="17">
        <v>0.30393903300533898</v>
      </c>
      <c r="E10" s="17">
        <v>0.30499721455481699</v>
      </c>
      <c r="F10" s="17"/>
      <c r="G10" s="17">
        <v>0.31707637592259802</v>
      </c>
      <c r="H10" s="17">
        <v>0.39118230471989102</v>
      </c>
      <c r="I10" s="17">
        <v>0.36769797076065602</v>
      </c>
      <c r="J10" s="17">
        <v>0.301752261856499</v>
      </c>
      <c r="K10" s="17">
        <v>0.22424221365659799</v>
      </c>
      <c r="L10" s="17">
        <v>0.229887620681474</v>
      </c>
      <c r="M10" s="17"/>
      <c r="N10" s="17">
        <v>0.31951733625099699</v>
      </c>
      <c r="O10" s="17">
        <v>0.346006312347443</v>
      </c>
      <c r="P10" s="17">
        <v>0.26839978585428498</v>
      </c>
      <c r="Q10" s="17">
        <v>0.27706717410651099</v>
      </c>
      <c r="R10" s="17"/>
      <c r="S10" s="17">
        <v>0.31587089393887802</v>
      </c>
      <c r="T10" s="17">
        <v>0.283599183186589</v>
      </c>
      <c r="U10" s="17">
        <v>0.32908344720481603</v>
      </c>
      <c r="V10" s="17">
        <v>0.26599989769155302</v>
      </c>
      <c r="W10" s="17">
        <v>0.28509839355529498</v>
      </c>
      <c r="X10" s="17">
        <v>0.28776759281840902</v>
      </c>
      <c r="Y10" s="17">
        <v>0.31196081752718002</v>
      </c>
      <c r="Z10" s="17">
        <v>0.364463443972731</v>
      </c>
      <c r="AA10" s="17">
        <v>0.300624927607065</v>
      </c>
      <c r="AB10" s="17">
        <v>0.35703177664299901</v>
      </c>
      <c r="AC10" s="17"/>
      <c r="AD10" s="17">
        <v>0.26625940228080802</v>
      </c>
      <c r="AE10" s="17">
        <v>0.34397140698315098</v>
      </c>
      <c r="AF10" s="17">
        <v>0.25446874715210799</v>
      </c>
      <c r="AG10" s="17">
        <v>0.32539941293570201</v>
      </c>
      <c r="AH10" s="17"/>
      <c r="AI10" s="17">
        <v>0.30139614769826301</v>
      </c>
      <c r="AJ10" s="17">
        <v>0.34975659932862502</v>
      </c>
      <c r="AK10" s="17">
        <v>0.22596996631684699</v>
      </c>
      <c r="AL10" s="17"/>
      <c r="AM10" s="17">
        <v>0.32436883160881402</v>
      </c>
      <c r="AN10" s="17">
        <v>0.28677004189070299</v>
      </c>
      <c r="AO10" s="17">
        <v>0.319770774842909</v>
      </c>
      <c r="AP10" s="17"/>
      <c r="AQ10" s="17">
        <v>0.26303603401220199</v>
      </c>
      <c r="AR10" s="17">
        <v>0.32350147942965002</v>
      </c>
      <c r="AS10" s="17">
        <v>0.33754666272851602</v>
      </c>
      <c r="AT10" s="17">
        <v>0.33519802740452997</v>
      </c>
      <c r="AU10" s="17">
        <v>0.23180383585955799</v>
      </c>
    </row>
    <row r="11" spans="2:47" x14ac:dyDescent="0.3">
      <c r="B11" s="18" t="s">
        <v>140</v>
      </c>
      <c r="C11" s="17">
        <v>4.8391756867805898E-2</v>
      </c>
      <c r="D11" s="17">
        <v>5.24171281777761E-2</v>
      </c>
      <c r="E11" s="17">
        <v>4.45824357784202E-2</v>
      </c>
      <c r="F11" s="17"/>
      <c r="G11" s="17">
        <v>0.14333350891098301</v>
      </c>
      <c r="H11" s="17">
        <v>4.3423432882872703E-2</v>
      </c>
      <c r="I11" s="17">
        <v>6.7748594124978204E-2</v>
      </c>
      <c r="J11" s="17">
        <v>2.0920908157519302E-2</v>
      </c>
      <c r="K11" s="17">
        <v>1.7917239751243399E-2</v>
      </c>
      <c r="L11" s="17">
        <v>1.7054621013150799E-2</v>
      </c>
      <c r="M11" s="17"/>
      <c r="N11" s="17">
        <v>6.84188522668078E-2</v>
      </c>
      <c r="O11" s="17">
        <v>5.7227228483125801E-2</v>
      </c>
      <c r="P11" s="17">
        <v>3.6902071997685901E-2</v>
      </c>
      <c r="Q11" s="17">
        <v>2.86523611800127E-2</v>
      </c>
      <c r="R11" s="17"/>
      <c r="S11" s="17">
        <v>5.7363245863975398E-2</v>
      </c>
      <c r="T11" s="17">
        <v>4.4522294278965098E-2</v>
      </c>
      <c r="U11" s="17">
        <v>5.89756591357447E-2</v>
      </c>
      <c r="V11" s="17">
        <v>5.7143993680862197E-2</v>
      </c>
      <c r="W11" s="17">
        <v>5.9593469892636003E-2</v>
      </c>
      <c r="X11" s="17">
        <v>4.8242210938261802E-2</v>
      </c>
      <c r="Y11" s="17">
        <v>2.52455758618042E-2</v>
      </c>
      <c r="Z11" s="17">
        <v>8.3925584141210097E-2</v>
      </c>
      <c r="AA11" s="17">
        <v>2.4812462878797601E-2</v>
      </c>
      <c r="AB11" s="17">
        <v>4.5412501172787299E-2</v>
      </c>
      <c r="AC11" s="17"/>
      <c r="AD11" s="17">
        <v>1.91806261293938E-2</v>
      </c>
      <c r="AE11" s="17">
        <v>4.9680244705314798E-2</v>
      </c>
      <c r="AF11" s="17">
        <v>2.93750085367201E-2</v>
      </c>
      <c r="AG11" s="17">
        <v>5.76272795080741E-2</v>
      </c>
      <c r="AH11" s="17"/>
      <c r="AI11" s="17">
        <v>2.5350459994076799E-2</v>
      </c>
      <c r="AJ11" s="17">
        <v>6.6768582816422395E-2</v>
      </c>
      <c r="AK11" s="17">
        <v>2.5756446164270402E-2</v>
      </c>
      <c r="AL11" s="17"/>
      <c r="AM11" s="17">
        <v>8.8352116130881203E-2</v>
      </c>
      <c r="AN11" s="17">
        <v>3.2855449903917401E-2</v>
      </c>
      <c r="AO11" s="17">
        <v>4.72090582462961E-2</v>
      </c>
      <c r="AP11" s="17"/>
      <c r="AQ11" s="17">
        <v>2.5006353937051602E-2</v>
      </c>
      <c r="AR11" s="17">
        <v>5.6507694479435898E-2</v>
      </c>
      <c r="AS11" s="17">
        <v>5.1429893831524097E-2</v>
      </c>
      <c r="AT11" s="17">
        <v>7.5451617125349396E-2</v>
      </c>
      <c r="AU11" s="17">
        <v>0.16172747032412599</v>
      </c>
    </row>
    <row r="12" spans="2:47" x14ac:dyDescent="0.3">
      <c r="B12" s="18" t="s">
        <v>141</v>
      </c>
      <c r="C12" s="17">
        <v>8.0662347227517407E-3</v>
      </c>
      <c r="D12" s="17">
        <v>5.2781258688803104E-3</v>
      </c>
      <c r="E12" s="17">
        <v>1.0788946807686699E-2</v>
      </c>
      <c r="F12" s="17"/>
      <c r="G12" s="17">
        <v>2.7984532299454599E-2</v>
      </c>
      <c r="H12" s="17">
        <v>1.51412503595602E-2</v>
      </c>
      <c r="I12" s="17">
        <v>9.5759521583901192E-3</v>
      </c>
      <c r="J12" s="17">
        <v>0</v>
      </c>
      <c r="K12" s="17">
        <v>0</v>
      </c>
      <c r="L12" s="17">
        <v>0</v>
      </c>
      <c r="M12" s="17"/>
      <c r="N12" s="17">
        <v>1.7240228265520199E-2</v>
      </c>
      <c r="O12" s="17">
        <v>1.3275785633365501E-2</v>
      </c>
      <c r="P12" s="17">
        <v>0</v>
      </c>
      <c r="Q12" s="17">
        <v>0</v>
      </c>
      <c r="R12" s="17"/>
      <c r="S12" s="17">
        <v>1.2764553291651499E-2</v>
      </c>
      <c r="T12" s="17">
        <v>8.4369538892985294E-3</v>
      </c>
      <c r="U12" s="17">
        <v>0</v>
      </c>
      <c r="V12" s="17">
        <v>9.3444308194004407E-3</v>
      </c>
      <c r="W12" s="17">
        <v>3.2651200634480203E-2</v>
      </c>
      <c r="X12" s="17">
        <v>1.2032626821955701E-2</v>
      </c>
      <c r="Y12" s="17">
        <v>0</v>
      </c>
      <c r="Z12" s="17">
        <v>0</v>
      </c>
      <c r="AA12" s="17">
        <v>0</v>
      </c>
      <c r="AB12" s="17">
        <v>0</v>
      </c>
      <c r="AC12" s="17"/>
      <c r="AD12" s="17">
        <v>5.2354559224358499E-3</v>
      </c>
      <c r="AE12" s="17">
        <v>1.0506335897439101E-2</v>
      </c>
      <c r="AF12" s="17">
        <v>1.00443496565817E-2</v>
      </c>
      <c r="AG12" s="17">
        <v>9.7758069835087395E-3</v>
      </c>
      <c r="AH12" s="17"/>
      <c r="AI12" s="17">
        <v>5.4168650244212297E-3</v>
      </c>
      <c r="AJ12" s="17">
        <v>4.5248486069211398E-3</v>
      </c>
      <c r="AK12" s="17">
        <v>1.1941932893743E-2</v>
      </c>
      <c r="AL12" s="17"/>
      <c r="AM12" s="17">
        <v>0</v>
      </c>
      <c r="AN12" s="17">
        <v>1.28225758837575E-2</v>
      </c>
      <c r="AO12" s="17">
        <v>4.9442746948295596E-3</v>
      </c>
      <c r="AP12" s="17"/>
      <c r="AQ12" s="17">
        <v>0</v>
      </c>
      <c r="AR12" s="17">
        <v>9.1244995859085295E-3</v>
      </c>
      <c r="AS12" s="17">
        <v>2.4011560933467499E-2</v>
      </c>
      <c r="AT12" s="17">
        <v>0</v>
      </c>
      <c r="AU12" s="17">
        <v>0</v>
      </c>
    </row>
    <row r="13" spans="2:47" x14ac:dyDescent="0.3">
      <c r="B13" s="18" t="s">
        <v>94</v>
      </c>
      <c r="C13" s="17">
        <v>2.7868834595442999E-2</v>
      </c>
      <c r="D13" s="17">
        <v>1.5756597516902102E-2</v>
      </c>
      <c r="E13" s="17">
        <v>3.9682439983190897E-2</v>
      </c>
      <c r="F13" s="17"/>
      <c r="G13" s="17">
        <v>1.7813698717971099E-2</v>
      </c>
      <c r="H13" s="17">
        <v>2.3471880151139001E-2</v>
      </c>
      <c r="I13" s="17">
        <v>2.92000716341832E-2</v>
      </c>
      <c r="J13" s="17">
        <v>3.2728626217999199E-2</v>
      </c>
      <c r="K13" s="17">
        <v>5.7195374222654499E-2</v>
      </c>
      <c r="L13" s="17">
        <v>1.3304395287371099E-2</v>
      </c>
      <c r="M13" s="17"/>
      <c r="N13" s="17">
        <v>1.0539329790205901E-2</v>
      </c>
      <c r="O13" s="17">
        <v>2.7034567184576402E-2</v>
      </c>
      <c r="P13" s="17">
        <v>2.96546565590219E-2</v>
      </c>
      <c r="Q13" s="17">
        <v>4.64381912563595E-2</v>
      </c>
      <c r="R13" s="17"/>
      <c r="S13" s="17">
        <v>2.28944750761059E-2</v>
      </c>
      <c r="T13" s="17">
        <v>3.2691999988137703E-2</v>
      </c>
      <c r="U13" s="17">
        <v>2.04967711911717E-2</v>
      </c>
      <c r="V13" s="17">
        <v>1.7634581423242101E-2</v>
      </c>
      <c r="W13" s="17">
        <v>5.0646554422259099E-2</v>
      </c>
      <c r="X13" s="17">
        <v>2.8420247033590099E-2</v>
      </c>
      <c r="Y13" s="17">
        <v>3.19558365437815E-2</v>
      </c>
      <c r="Z13" s="17">
        <v>4.0693809264294299E-2</v>
      </c>
      <c r="AA13" s="17">
        <v>2.4520206208559301E-2</v>
      </c>
      <c r="AB13" s="17">
        <v>1.71364704527741E-2</v>
      </c>
      <c r="AC13" s="17"/>
      <c r="AD13" s="17">
        <v>1.2364918740078199E-2</v>
      </c>
      <c r="AE13" s="17">
        <v>6.9870798924694796E-3</v>
      </c>
      <c r="AF13" s="17">
        <v>2.0895886865562499E-2</v>
      </c>
      <c r="AG13" s="17">
        <v>7.7465398577483802E-2</v>
      </c>
      <c r="AH13" s="17"/>
      <c r="AI13" s="17">
        <v>4.8720629598053098E-3</v>
      </c>
      <c r="AJ13" s="17">
        <v>1.0186195051665301E-2</v>
      </c>
      <c r="AK13" s="17">
        <v>1.7405045383810502E-2</v>
      </c>
      <c r="AL13" s="17"/>
      <c r="AM13" s="17">
        <v>2.1972157604519201E-2</v>
      </c>
      <c r="AN13" s="17">
        <v>2.75392815415017E-2</v>
      </c>
      <c r="AO13" s="17">
        <v>5.56627521791727E-3</v>
      </c>
      <c r="AP13" s="17"/>
      <c r="AQ13" s="17">
        <v>3.0356711133682501E-2</v>
      </c>
      <c r="AR13" s="17">
        <v>2.1149465476855599E-2</v>
      </c>
      <c r="AS13" s="17">
        <v>2.3967755645193E-2</v>
      </c>
      <c r="AT13" s="17">
        <v>1.54448243067374E-2</v>
      </c>
      <c r="AU13" s="17">
        <v>0</v>
      </c>
    </row>
    <row r="14" spans="2:47" x14ac:dyDescent="0.3">
      <c r="B14" s="18" t="s">
        <v>142</v>
      </c>
      <c r="C14" s="21">
        <v>0.91567317381399904</v>
      </c>
      <c r="D14" s="21">
        <v>0.92654814843644195</v>
      </c>
      <c r="E14" s="21">
        <v>0.90494617743070205</v>
      </c>
      <c r="F14" s="21"/>
      <c r="G14" s="21">
        <v>0.81086826007159096</v>
      </c>
      <c r="H14" s="21">
        <v>0.91796343660642798</v>
      </c>
      <c r="I14" s="21">
        <v>0.89347538208244803</v>
      </c>
      <c r="J14" s="21">
        <v>0.946350465624482</v>
      </c>
      <c r="K14" s="21">
        <v>0.92488738602610199</v>
      </c>
      <c r="L14" s="21">
        <v>0.96964098369947804</v>
      </c>
      <c r="M14" s="21"/>
      <c r="N14" s="21">
        <v>0.90380158967746604</v>
      </c>
      <c r="O14" s="21">
        <v>0.90246241869893196</v>
      </c>
      <c r="P14" s="21">
        <v>0.93344327144329198</v>
      </c>
      <c r="Q14" s="21">
        <v>0.92490944756362803</v>
      </c>
      <c r="R14" s="21"/>
      <c r="S14" s="21">
        <v>0.90697772576826696</v>
      </c>
      <c r="T14" s="21">
        <v>0.91434875184359898</v>
      </c>
      <c r="U14" s="21">
        <v>0.92052756967308402</v>
      </c>
      <c r="V14" s="21">
        <v>0.91587699407649503</v>
      </c>
      <c r="W14" s="21">
        <v>0.85710877505062499</v>
      </c>
      <c r="X14" s="21">
        <v>0.91130491520619195</v>
      </c>
      <c r="Y14" s="21">
        <v>0.94279858759441404</v>
      </c>
      <c r="Z14" s="21">
        <v>0.87538060659449601</v>
      </c>
      <c r="AA14" s="21">
        <v>0.95066733091264299</v>
      </c>
      <c r="AB14" s="21">
        <v>0.93745102837443905</v>
      </c>
      <c r="AC14" s="21"/>
      <c r="AD14" s="21">
        <v>0.96321899920809195</v>
      </c>
      <c r="AE14" s="21">
        <v>0.932826339504777</v>
      </c>
      <c r="AF14" s="21">
        <v>0.93968475494113601</v>
      </c>
      <c r="AG14" s="21">
        <v>0.85513151493093298</v>
      </c>
      <c r="AH14" s="21"/>
      <c r="AI14" s="21">
        <v>0.96436061202169698</v>
      </c>
      <c r="AJ14" s="21">
        <v>0.91852037352499105</v>
      </c>
      <c r="AK14" s="21">
        <v>0.94489657555817597</v>
      </c>
      <c r="AL14" s="21"/>
      <c r="AM14" s="21">
        <v>0.88967572626460001</v>
      </c>
      <c r="AN14" s="21">
        <v>0.92678269267082303</v>
      </c>
      <c r="AO14" s="21">
        <v>0.94228039184095702</v>
      </c>
      <c r="AP14" s="21"/>
      <c r="AQ14" s="21">
        <v>0.94463693492926604</v>
      </c>
      <c r="AR14" s="21">
        <v>0.91321834045780004</v>
      </c>
      <c r="AS14" s="21">
        <v>0.90059078958981498</v>
      </c>
      <c r="AT14" s="21">
        <v>0.90910355856791303</v>
      </c>
      <c r="AU14" s="21">
        <v>0.83827252967587396</v>
      </c>
    </row>
    <row r="15" spans="2:47" x14ac:dyDescent="0.3">
      <c r="B15" s="18" t="s">
        <v>478</v>
      </c>
      <c r="C15" s="21">
        <f>C11+C12</f>
        <v>5.6457991590557637E-2</v>
      </c>
      <c r="D15" s="21">
        <f t="shared" ref="D15:AU15" si="0">D11+D12</f>
        <v>5.7695254046656409E-2</v>
      </c>
      <c r="E15" s="21">
        <f t="shared" si="0"/>
        <v>5.5371382586106896E-2</v>
      </c>
      <c r="F15" s="21"/>
      <c r="G15" s="21">
        <f t="shared" si="0"/>
        <v>0.17131804121043762</v>
      </c>
      <c r="H15" s="21">
        <f t="shared" si="0"/>
        <v>5.8564683242432899E-2</v>
      </c>
      <c r="I15" s="21">
        <f t="shared" si="0"/>
        <v>7.7324546283368323E-2</v>
      </c>
      <c r="J15" s="21">
        <f t="shared" si="0"/>
        <v>2.0920908157519302E-2</v>
      </c>
      <c r="K15" s="21">
        <f t="shared" si="0"/>
        <v>1.7917239751243399E-2</v>
      </c>
      <c r="L15" s="21">
        <f t="shared" si="0"/>
        <v>1.7054621013150799E-2</v>
      </c>
      <c r="M15" s="21"/>
      <c r="N15" s="21">
        <f t="shared" si="0"/>
        <v>8.5659080532328E-2</v>
      </c>
      <c r="O15" s="21">
        <f t="shared" si="0"/>
        <v>7.0503014116491305E-2</v>
      </c>
      <c r="P15" s="21">
        <f t="shared" si="0"/>
        <v>3.6902071997685901E-2</v>
      </c>
      <c r="Q15" s="21">
        <f t="shared" si="0"/>
        <v>2.86523611800127E-2</v>
      </c>
      <c r="R15" s="21"/>
      <c r="S15" s="21">
        <f t="shared" si="0"/>
        <v>7.0127799155626891E-2</v>
      </c>
      <c r="T15" s="21">
        <f t="shared" si="0"/>
        <v>5.2959248168263626E-2</v>
      </c>
      <c r="U15" s="21">
        <f t="shared" si="0"/>
        <v>5.89756591357447E-2</v>
      </c>
      <c r="V15" s="21">
        <f t="shared" si="0"/>
        <v>6.6488424500262641E-2</v>
      </c>
      <c r="W15" s="21">
        <f t="shared" si="0"/>
        <v>9.2244670527116213E-2</v>
      </c>
      <c r="X15" s="21">
        <f t="shared" si="0"/>
        <v>6.0274837760217505E-2</v>
      </c>
      <c r="Y15" s="21">
        <f t="shared" si="0"/>
        <v>2.52455758618042E-2</v>
      </c>
      <c r="Z15" s="21">
        <f t="shared" si="0"/>
        <v>8.3925584141210097E-2</v>
      </c>
      <c r="AA15" s="21">
        <f t="shared" si="0"/>
        <v>2.4812462878797601E-2</v>
      </c>
      <c r="AB15" s="21">
        <f t="shared" si="0"/>
        <v>4.5412501172787299E-2</v>
      </c>
      <c r="AC15" s="21"/>
      <c r="AD15" s="21">
        <f t="shared" si="0"/>
        <v>2.441608205182965E-2</v>
      </c>
      <c r="AE15" s="21">
        <f t="shared" si="0"/>
        <v>6.0186580602753899E-2</v>
      </c>
      <c r="AF15" s="21">
        <f t="shared" si="0"/>
        <v>3.94193581933018E-2</v>
      </c>
      <c r="AG15" s="21">
        <f t="shared" si="0"/>
        <v>6.7403086491582845E-2</v>
      </c>
      <c r="AH15" s="21"/>
      <c r="AI15" s="21">
        <f t="shared" si="0"/>
        <v>3.0767325018498028E-2</v>
      </c>
      <c r="AJ15" s="21">
        <f t="shared" si="0"/>
        <v>7.1293431423343531E-2</v>
      </c>
      <c r="AK15" s="21">
        <f t="shared" si="0"/>
        <v>3.7698379058013404E-2</v>
      </c>
      <c r="AL15" s="21"/>
      <c r="AM15" s="21">
        <f t="shared" si="0"/>
        <v>8.8352116130881203E-2</v>
      </c>
      <c r="AN15" s="21">
        <f t="shared" si="0"/>
        <v>4.5678025787674902E-2</v>
      </c>
      <c r="AO15" s="21">
        <f t="shared" si="0"/>
        <v>5.215333294112566E-2</v>
      </c>
      <c r="AP15" s="21"/>
      <c r="AQ15" s="21">
        <f t="shared" si="0"/>
        <v>2.5006353937051602E-2</v>
      </c>
      <c r="AR15" s="21">
        <f t="shared" si="0"/>
        <v>6.5632194065344429E-2</v>
      </c>
      <c r="AS15" s="21">
        <f t="shared" si="0"/>
        <v>7.5441454764991589E-2</v>
      </c>
      <c r="AT15" s="21">
        <f t="shared" si="0"/>
        <v>7.5451617125349396E-2</v>
      </c>
      <c r="AU15" s="21">
        <f t="shared" si="0"/>
        <v>0.16172747032412599</v>
      </c>
    </row>
    <row r="16" spans="2:47" x14ac:dyDescent="0.3">
      <c r="B16" s="18" t="s">
        <v>143</v>
      </c>
      <c r="C16" s="22">
        <f>C14-C15</f>
        <v>0.8592151822234414</v>
      </c>
      <c r="D16" s="22">
        <f t="shared" ref="D16:AU16" si="1">D14-D15</f>
        <v>0.86885289438978552</v>
      </c>
      <c r="E16" s="22">
        <f t="shared" si="1"/>
        <v>0.84957479484459519</v>
      </c>
      <c r="F16" s="22"/>
      <c r="G16" s="22">
        <f t="shared" si="1"/>
        <v>0.63955021886115337</v>
      </c>
      <c r="H16" s="22">
        <f t="shared" si="1"/>
        <v>0.85939875336399507</v>
      </c>
      <c r="I16" s="22">
        <f t="shared" si="1"/>
        <v>0.81615083579907965</v>
      </c>
      <c r="J16" s="22">
        <f t="shared" si="1"/>
        <v>0.92542955746696265</v>
      </c>
      <c r="K16" s="22">
        <f t="shared" si="1"/>
        <v>0.90697014627485861</v>
      </c>
      <c r="L16" s="22">
        <f t="shared" si="1"/>
        <v>0.95258636268632724</v>
      </c>
      <c r="M16" s="22"/>
      <c r="N16" s="22">
        <f t="shared" si="1"/>
        <v>0.81814250914513809</v>
      </c>
      <c r="O16" s="22">
        <f t="shared" si="1"/>
        <v>0.83195940458244066</v>
      </c>
      <c r="P16" s="22">
        <f t="shared" si="1"/>
        <v>0.89654119944560606</v>
      </c>
      <c r="Q16" s="22">
        <f t="shared" si="1"/>
        <v>0.89625708638361534</v>
      </c>
      <c r="R16" s="22"/>
      <c r="S16" s="22">
        <f t="shared" si="1"/>
        <v>0.83684992661264013</v>
      </c>
      <c r="T16" s="22">
        <f t="shared" si="1"/>
        <v>0.8613895036753354</v>
      </c>
      <c r="U16" s="22">
        <f t="shared" si="1"/>
        <v>0.86155191053733937</v>
      </c>
      <c r="V16" s="22">
        <f t="shared" si="1"/>
        <v>0.84938856957623243</v>
      </c>
      <c r="W16" s="22">
        <f t="shared" si="1"/>
        <v>0.76486410452350873</v>
      </c>
      <c r="X16" s="22">
        <f t="shared" si="1"/>
        <v>0.85103007744597448</v>
      </c>
      <c r="Y16" s="22">
        <f t="shared" si="1"/>
        <v>0.91755301173260984</v>
      </c>
      <c r="Z16" s="22">
        <f t="shared" si="1"/>
        <v>0.79145502245328592</v>
      </c>
      <c r="AA16" s="22">
        <f t="shared" si="1"/>
        <v>0.92585486803384542</v>
      </c>
      <c r="AB16" s="22">
        <f t="shared" si="1"/>
        <v>0.89203852720165178</v>
      </c>
      <c r="AC16" s="22"/>
      <c r="AD16" s="22">
        <f t="shared" si="1"/>
        <v>0.9388029171562623</v>
      </c>
      <c r="AE16" s="22">
        <f t="shared" si="1"/>
        <v>0.87263975890202305</v>
      </c>
      <c r="AF16" s="22">
        <f t="shared" si="1"/>
        <v>0.90026539674783423</v>
      </c>
      <c r="AG16" s="22">
        <f t="shared" si="1"/>
        <v>0.78772842843935009</v>
      </c>
      <c r="AH16" s="22"/>
      <c r="AI16" s="22">
        <f t="shared" si="1"/>
        <v>0.93359328700319899</v>
      </c>
      <c r="AJ16" s="22">
        <f t="shared" si="1"/>
        <v>0.84722694210164751</v>
      </c>
      <c r="AK16" s="22">
        <f t="shared" si="1"/>
        <v>0.90719819650016253</v>
      </c>
      <c r="AL16" s="22"/>
      <c r="AM16" s="22">
        <f t="shared" si="1"/>
        <v>0.80132361013371878</v>
      </c>
      <c r="AN16" s="22">
        <f t="shared" si="1"/>
        <v>0.88110466688314815</v>
      </c>
      <c r="AO16" s="22">
        <f t="shared" si="1"/>
        <v>0.89012705889983135</v>
      </c>
      <c r="AP16" s="22"/>
      <c r="AQ16" s="22">
        <f t="shared" si="1"/>
        <v>0.9196305809922144</v>
      </c>
      <c r="AR16" s="22">
        <f t="shared" si="1"/>
        <v>0.84758614639245566</v>
      </c>
      <c r="AS16" s="22">
        <f t="shared" si="1"/>
        <v>0.82514933482482333</v>
      </c>
      <c r="AT16" s="22">
        <f t="shared" si="1"/>
        <v>0.8336519414425636</v>
      </c>
      <c r="AU16" s="22">
        <f t="shared" si="1"/>
        <v>0.67654505935174791</v>
      </c>
    </row>
    <row r="17" spans="2:2" x14ac:dyDescent="0.3">
      <c r="B17" s="16"/>
    </row>
    <row r="18" spans="2:2" x14ac:dyDescent="0.3">
      <c r="B18" t="s">
        <v>482</v>
      </c>
    </row>
    <row r="19" spans="2:2" x14ac:dyDescent="0.3">
      <c r="B19" t="s">
        <v>80</v>
      </c>
    </row>
    <row r="21" spans="2:2" x14ac:dyDescent="0.3">
      <c r="B21"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U23"/>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161</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28.8" x14ac:dyDescent="0.3">
      <c r="B9" s="18" t="s">
        <v>153</v>
      </c>
      <c r="C9" s="17">
        <v>0.74589976124760504</v>
      </c>
      <c r="D9" s="17">
        <v>0.74425539443303701</v>
      </c>
      <c r="E9" s="17">
        <v>0.74698112710872899</v>
      </c>
      <c r="F9" s="17"/>
      <c r="G9" s="17">
        <v>0.60816007822969598</v>
      </c>
      <c r="H9" s="17">
        <v>0.63012893285429294</v>
      </c>
      <c r="I9" s="17">
        <v>0.72292991714384702</v>
      </c>
      <c r="J9" s="17">
        <v>0.77103232819415002</v>
      </c>
      <c r="K9" s="17">
        <v>0.83371184720445402</v>
      </c>
      <c r="L9" s="17">
        <v>0.86896899949921003</v>
      </c>
      <c r="M9" s="17"/>
      <c r="N9" s="17">
        <v>0.70612814280438296</v>
      </c>
      <c r="O9" s="17">
        <v>0.74281065991730999</v>
      </c>
      <c r="P9" s="17">
        <v>0.773287975812467</v>
      </c>
      <c r="Q9" s="17">
        <v>0.76288214095766305</v>
      </c>
      <c r="R9" s="17"/>
      <c r="S9" s="17">
        <v>0.66654540263402695</v>
      </c>
      <c r="T9" s="17">
        <v>0.75507255651293304</v>
      </c>
      <c r="U9" s="17">
        <v>0.76660740192101995</v>
      </c>
      <c r="V9" s="17">
        <v>0.78063635986464897</v>
      </c>
      <c r="W9" s="17">
        <v>0.73567921887363497</v>
      </c>
      <c r="X9" s="17">
        <v>0.79723816827452998</v>
      </c>
      <c r="Y9" s="17">
        <v>0.71805761633076703</v>
      </c>
      <c r="Z9" s="17">
        <v>0.65899168590627699</v>
      </c>
      <c r="AA9" s="17">
        <v>0.78763969732028205</v>
      </c>
      <c r="AB9" s="17">
        <v>0.79292064381199501</v>
      </c>
      <c r="AC9" s="17"/>
      <c r="AD9" s="17">
        <v>0.80798023805859298</v>
      </c>
      <c r="AE9" s="17">
        <v>0.73442740640009496</v>
      </c>
      <c r="AF9" s="17">
        <v>0.75153424457074702</v>
      </c>
      <c r="AG9" s="17">
        <v>0.72288343744393402</v>
      </c>
      <c r="AH9" s="17"/>
      <c r="AI9" s="17">
        <v>0.75690789393498703</v>
      </c>
      <c r="AJ9" s="17">
        <v>0.70541396702170001</v>
      </c>
      <c r="AK9" s="17">
        <v>0.81121564824083303</v>
      </c>
      <c r="AL9" s="17"/>
      <c r="AM9" s="17">
        <v>0.72770723696809503</v>
      </c>
      <c r="AN9" s="17">
        <v>0.76895051939603098</v>
      </c>
      <c r="AO9" s="17">
        <v>0.74255431614140999</v>
      </c>
      <c r="AP9" s="17"/>
      <c r="AQ9" s="17">
        <v>0.78024494569090797</v>
      </c>
      <c r="AR9" s="17">
        <v>0.76905935716900098</v>
      </c>
      <c r="AS9" s="17">
        <v>0.683686291237247</v>
      </c>
      <c r="AT9" s="17">
        <v>0.70280197625664698</v>
      </c>
      <c r="AU9" s="17">
        <v>0.85616412745041903</v>
      </c>
    </row>
    <row r="10" spans="2:47" x14ac:dyDescent="0.3">
      <c r="B10" s="18" t="s">
        <v>154</v>
      </c>
      <c r="C10" s="17">
        <v>0.67357854368448999</v>
      </c>
      <c r="D10" s="17">
        <v>0.67818002202439098</v>
      </c>
      <c r="E10" s="17">
        <v>0.66845065392431102</v>
      </c>
      <c r="F10" s="17"/>
      <c r="G10" s="17">
        <v>0.53116685017271403</v>
      </c>
      <c r="H10" s="17">
        <v>0.57880237942637802</v>
      </c>
      <c r="I10" s="17">
        <v>0.62595170248194698</v>
      </c>
      <c r="J10" s="17">
        <v>0.67999639350810603</v>
      </c>
      <c r="K10" s="17">
        <v>0.77879894657114801</v>
      </c>
      <c r="L10" s="17">
        <v>0.80617396598370905</v>
      </c>
      <c r="M10" s="17"/>
      <c r="N10" s="17">
        <v>0.68059714968511698</v>
      </c>
      <c r="O10" s="17">
        <v>0.66008186494849497</v>
      </c>
      <c r="P10" s="17">
        <v>0.67614071427500899</v>
      </c>
      <c r="Q10" s="17">
        <v>0.67125185584328095</v>
      </c>
      <c r="R10" s="17"/>
      <c r="S10" s="17">
        <v>0.66736906294704801</v>
      </c>
      <c r="T10" s="17">
        <v>0.67110055457085105</v>
      </c>
      <c r="U10" s="17">
        <v>0.69048965899779002</v>
      </c>
      <c r="V10" s="17">
        <v>0.60309596414173805</v>
      </c>
      <c r="W10" s="17">
        <v>0.63292112322180205</v>
      </c>
      <c r="X10" s="17">
        <v>0.66388133137064098</v>
      </c>
      <c r="Y10" s="17">
        <v>0.76531798517753202</v>
      </c>
      <c r="Z10" s="17">
        <v>0.57664754159438503</v>
      </c>
      <c r="AA10" s="17">
        <v>0.69520678314773698</v>
      </c>
      <c r="AB10" s="17">
        <v>0.756516587399369</v>
      </c>
      <c r="AC10" s="17"/>
      <c r="AD10" s="17">
        <v>0.81747644768510996</v>
      </c>
      <c r="AE10" s="17">
        <v>0.61657560100242903</v>
      </c>
      <c r="AF10" s="17">
        <v>0.75499426036079798</v>
      </c>
      <c r="AG10" s="17">
        <v>0.63628066468117805</v>
      </c>
      <c r="AH10" s="17"/>
      <c r="AI10" s="17">
        <v>0.80983043671476795</v>
      </c>
      <c r="AJ10" s="17">
        <v>0.59434888794481999</v>
      </c>
      <c r="AK10" s="17">
        <v>0.75550896482029195</v>
      </c>
      <c r="AL10" s="17"/>
      <c r="AM10" s="17">
        <v>0.58503712719643697</v>
      </c>
      <c r="AN10" s="17">
        <v>0.698653952387435</v>
      </c>
      <c r="AO10" s="17">
        <v>0.70659944906360905</v>
      </c>
      <c r="AP10" s="17"/>
      <c r="AQ10" s="17">
        <v>0.72410463268716696</v>
      </c>
      <c r="AR10" s="17">
        <v>0.63469778191888704</v>
      </c>
      <c r="AS10" s="17">
        <v>0.65814868474766197</v>
      </c>
      <c r="AT10" s="17">
        <v>0.61313273835735105</v>
      </c>
      <c r="AU10" s="17">
        <v>0.78270774749175198</v>
      </c>
    </row>
    <row r="11" spans="2:47" ht="28.8" x14ac:dyDescent="0.3">
      <c r="B11" s="18" t="s">
        <v>155</v>
      </c>
      <c r="C11" s="17">
        <v>0.494027374005996</v>
      </c>
      <c r="D11" s="17">
        <v>0.46080349112955499</v>
      </c>
      <c r="E11" s="17">
        <v>0.52525216468857205</v>
      </c>
      <c r="F11" s="17"/>
      <c r="G11" s="17">
        <v>0.44715255945114701</v>
      </c>
      <c r="H11" s="17">
        <v>0.40209577968177601</v>
      </c>
      <c r="I11" s="17">
        <v>0.45735254682283899</v>
      </c>
      <c r="J11" s="17">
        <v>0.56742543985791805</v>
      </c>
      <c r="K11" s="17">
        <v>0.52317012924158102</v>
      </c>
      <c r="L11" s="17">
        <v>0.54953174283546102</v>
      </c>
      <c r="M11" s="17"/>
      <c r="N11" s="17">
        <v>0.46765641328798302</v>
      </c>
      <c r="O11" s="17">
        <v>0.45523681243289499</v>
      </c>
      <c r="P11" s="17">
        <v>0.55611131090886101</v>
      </c>
      <c r="Q11" s="17">
        <v>0.50566716662896105</v>
      </c>
      <c r="R11" s="17"/>
      <c r="S11" s="17">
        <v>0.45778074507834099</v>
      </c>
      <c r="T11" s="17">
        <v>0.49614789541222498</v>
      </c>
      <c r="U11" s="17">
        <v>0.48035380480194001</v>
      </c>
      <c r="V11" s="17">
        <v>0.44042198357513002</v>
      </c>
      <c r="W11" s="17">
        <v>0.481930934143393</v>
      </c>
      <c r="X11" s="17">
        <v>0.53657996570407096</v>
      </c>
      <c r="Y11" s="17">
        <v>0.53390656440413997</v>
      </c>
      <c r="Z11" s="17">
        <v>0.41856587273297402</v>
      </c>
      <c r="AA11" s="17">
        <v>0.48744412821871602</v>
      </c>
      <c r="AB11" s="17">
        <v>0.660895236568945</v>
      </c>
      <c r="AC11" s="17"/>
      <c r="AD11" s="17">
        <v>0.50135514329436304</v>
      </c>
      <c r="AE11" s="17">
        <v>0.49634756670571301</v>
      </c>
      <c r="AF11" s="17">
        <v>0.569865965767824</v>
      </c>
      <c r="AG11" s="17">
        <v>0.48108209860002799</v>
      </c>
      <c r="AH11" s="17"/>
      <c r="AI11" s="17">
        <v>0.51085487284211595</v>
      </c>
      <c r="AJ11" s="17">
        <v>0.486629341911617</v>
      </c>
      <c r="AK11" s="17">
        <v>0.54097496800420397</v>
      </c>
      <c r="AL11" s="17"/>
      <c r="AM11" s="17">
        <v>0.50208229097095702</v>
      </c>
      <c r="AN11" s="17">
        <v>0.51478100954622596</v>
      </c>
      <c r="AO11" s="17">
        <v>0.46609980951917801</v>
      </c>
      <c r="AP11" s="17"/>
      <c r="AQ11" s="17">
        <v>0.54358299848882696</v>
      </c>
      <c r="AR11" s="17">
        <v>0.47670499808828698</v>
      </c>
      <c r="AS11" s="17">
        <v>0.48296486544287598</v>
      </c>
      <c r="AT11" s="17">
        <v>0.45385349245304102</v>
      </c>
      <c r="AU11" s="17">
        <v>0.26109837879642001</v>
      </c>
    </row>
    <row r="12" spans="2:47" ht="43.2" x14ac:dyDescent="0.3">
      <c r="B12" s="18" t="s">
        <v>156</v>
      </c>
      <c r="C12" s="17">
        <v>0.47971065405399599</v>
      </c>
      <c r="D12" s="17">
        <v>0.45537936390675299</v>
      </c>
      <c r="E12" s="17">
        <v>0.50430049562347101</v>
      </c>
      <c r="F12" s="17"/>
      <c r="G12" s="17">
        <v>0.42680585173853097</v>
      </c>
      <c r="H12" s="17">
        <v>0.51366977504570799</v>
      </c>
      <c r="I12" s="17">
        <v>0.46592580786425603</v>
      </c>
      <c r="J12" s="17">
        <v>0.474204240634166</v>
      </c>
      <c r="K12" s="17">
        <v>0.47544403889450199</v>
      </c>
      <c r="L12" s="17">
        <v>0.50559584709308003</v>
      </c>
      <c r="M12" s="17"/>
      <c r="N12" s="17">
        <v>0.55787042971850898</v>
      </c>
      <c r="O12" s="17">
        <v>0.53198863088838799</v>
      </c>
      <c r="P12" s="17">
        <v>0.40429145486422702</v>
      </c>
      <c r="Q12" s="17">
        <v>0.40836155837800397</v>
      </c>
      <c r="R12" s="17"/>
      <c r="S12" s="17">
        <v>0.49539099779543799</v>
      </c>
      <c r="T12" s="17">
        <v>0.54672799957306295</v>
      </c>
      <c r="U12" s="17">
        <v>0.49424065077666202</v>
      </c>
      <c r="V12" s="17">
        <v>0.42695753231942901</v>
      </c>
      <c r="W12" s="17">
        <v>0.50015324986001797</v>
      </c>
      <c r="X12" s="17">
        <v>0.49729870138379201</v>
      </c>
      <c r="Y12" s="17">
        <v>0.45075837859859702</v>
      </c>
      <c r="Z12" s="17">
        <v>0.417641145766313</v>
      </c>
      <c r="AA12" s="17">
        <v>0.44586628623034102</v>
      </c>
      <c r="AB12" s="17">
        <v>0.44446593199375101</v>
      </c>
      <c r="AC12" s="17"/>
      <c r="AD12" s="17">
        <v>0.471238820688611</v>
      </c>
      <c r="AE12" s="17">
        <v>0.52639485686046195</v>
      </c>
      <c r="AF12" s="17">
        <v>0.30752682535693998</v>
      </c>
      <c r="AG12" s="17">
        <v>0.45606682367227602</v>
      </c>
      <c r="AH12" s="17"/>
      <c r="AI12" s="17">
        <v>0.48482818833750402</v>
      </c>
      <c r="AJ12" s="17">
        <v>0.52454709217262996</v>
      </c>
      <c r="AK12" s="17">
        <v>0.37221625451201901</v>
      </c>
      <c r="AL12" s="17"/>
      <c r="AM12" s="17">
        <v>0.57070870486924297</v>
      </c>
      <c r="AN12" s="17">
        <v>0.50097780517658996</v>
      </c>
      <c r="AO12" s="17">
        <v>0.41773195005109998</v>
      </c>
      <c r="AP12" s="17"/>
      <c r="AQ12" s="17">
        <v>0.42837720516391897</v>
      </c>
      <c r="AR12" s="17">
        <v>0.43932980539768302</v>
      </c>
      <c r="AS12" s="17">
        <v>0.54111739581819596</v>
      </c>
      <c r="AT12" s="17">
        <v>0.58090509859123596</v>
      </c>
      <c r="AU12" s="17">
        <v>0.49796381328144501</v>
      </c>
    </row>
    <row r="13" spans="2:47" ht="28.8" x14ac:dyDescent="0.3">
      <c r="B13" s="18" t="s">
        <v>157</v>
      </c>
      <c r="C13" s="17">
        <v>0.47919074028014602</v>
      </c>
      <c r="D13" s="17">
        <v>0.51613498159145299</v>
      </c>
      <c r="E13" s="17">
        <v>0.44227445578916302</v>
      </c>
      <c r="F13" s="17"/>
      <c r="G13" s="17">
        <v>0.39369015021164799</v>
      </c>
      <c r="H13" s="17">
        <v>0.353064928407478</v>
      </c>
      <c r="I13" s="17">
        <v>0.44612826514425202</v>
      </c>
      <c r="J13" s="17">
        <v>0.44813414323344097</v>
      </c>
      <c r="K13" s="17">
        <v>0.55868418126752994</v>
      </c>
      <c r="L13" s="17">
        <v>0.63550443460719697</v>
      </c>
      <c r="M13" s="17"/>
      <c r="N13" s="17">
        <v>0.51625818345771401</v>
      </c>
      <c r="O13" s="17">
        <v>0.45876200731306899</v>
      </c>
      <c r="P13" s="17">
        <v>0.46389683725370101</v>
      </c>
      <c r="Q13" s="17">
        <v>0.46799843386706103</v>
      </c>
      <c r="R13" s="17"/>
      <c r="S13" s="17">
        <v>0.45078623743149598</v>
      </c>
      <c r="T13" s="17">
        <v>0.483088351753092</v>
      </c>
      <c r="U13" s="17">
        <v>0.47258877929570903</v>
      </c>
      <c r="V13" s="17">
        <v>0.55533458828891602</v>
      </c>
      <c r="W13" s="17">
        <v>0.46577966822896599</v>
      </c>
      <c r="X13" s="17">
        <v>0.429820418172635</v>
      </c>
      <c r="Y13" s="17">
        <v>0.51448969208988005</v>
      </c>
      <c r="Z13" s="17">
        <v>0.374407651556312</v>
      </c>
      <c r="AA13" s="17">
        <v>0.50533929207974404</v>
      </c>
      <c r="AB13" s="17">
        <v>0.50015424566748901</v>
      </c>
      <c r="AC13" s="17"/>
      <c r="AD13" s="17">
        <v>0.58189311411988298</v>
      </c>
      <c r="AE13" s="17">
        <v>0.45202816537867302</v>
      </c>
      <c r="AF13" s="17">
        <v>0.52559408039770295</v>
      </c>
      <c r="AG13" s="17">
        <v>0.40845589608453098</v>
      </c>
      <c r="AH13" s="17"/>
      <c r="AI13" s="17">
        <v>0.54715486581908201</v>
      </c>
      <c r="AJ13" s="17">
        <v>0.44174793150140201</v>
      </c>
      <c r="AK13" s="17">
        <v>0.52336890912398903</v>
      </c>
      <c r="AL13" s="17"/>
      <c r="AM13" s="17">
        <v>0.47465267807812001</v>
      </c>
      <c r="AN13" s="17">
        <v>0.48361833090591999</v>
      </c>
      <c r="AO13" s="17">
        <v>0.499821659894707</v>
      </c>
      <c r="AP13" s="17"/>
      <c r="AQ13" s="17">
        <v>0.49314225244504101</v>
      </c>
      <c r="AR13" s="17">
        <v>0.45585667719112499</v>
      </c>
      <c r="AS13" s="17">
        <v>0.458940785011206</v>
      </c>
      <c r="AT13" s="17">
        <v>0.48759917182280998</v>
      </c>
      <c r="AU13" s="17">
        <v>0.37928920118360498</v>
      </c>
    </row>
    <row r="14" spans="2:47" ht="57.6" x14ac:dyDescent="0.3">
      <c r="B14" s="18" t="s">
        <v>158</v>
      </c>
      <c r="C14" s="17">
        <v>0.35788514564532597</v>
      </c>
      <c r="D14" s="17">
        <v>0.34644042412130699</v>
      </c>
      <c r="E14" s="17">
        <v>0.36769345424491801</v>
      </c>
      <c r="F14" s="17"/>
      <c r="G14" s="17">
        <v>0.36626304708955099</v>
      </c>
      <c r="H14" s="17">
        <v>0.29351700546901</v>
      </c>
      <c r="I14" s="17">
        <v>0.31491751856141598</v>
      </c>
      <c r="J14" s="17">
        <v>0.36468148288283297</v>
      </c>
      <c r="K14" s="17">
        <v>0.42698239919424202</v>
      </c>
      <c r="L14" s="17">
        <v>0.38701412956346398</v>
      </c>
      <c r="M14" s="17"/>
      <c r="N14" s="17">
        <v>0.35428723962289099</v>
      </c>
      <c r="O14" s="17">
        <v>0.35487417987218001</v>
      </c>
      <c r="P14" s="17">
        <v>0.35756131922296802</v>
      </c>
      <c r="Q14" s="17">
        <v>0.364467447188147</v>
      </c>
      <c r="R14" s="17"/>
      <c r="S14" s="17">
        <v>0.2949604135128</v>
      </c>
      <c r="T14" s="17">
        <v>0.34496654573020502</v>
      </c>
      <c r="U14" s="17">
        <v>0.27034706827043697</v>
      </c>
      <c r="V14" s="17">
        <v>0.46056739595545398</v>
      </c>
      <c r="W14" s="17">
        <v>0.383745711352869</v>
      </c>
      <c r="X14" s="17">
        <v>0.43214185212873801</v>
      </c>
      <c r="Y14" s="17">
        <v>0.372600289760179</v>
      </c>
      <c r="Z14" s="17">
        <v>0.28831207571115403</v>
      </c>
      <c r="AA14" s="17">
        <v>0.38044045340466998</v>
      </c>
      <c r="AB14" s="17">
        <v>0.33442537488103302</v>
      </c>
      <c r="AC14" s="17"/>
      <c r="AD14" s="17">
        <v>0.38247383357996101</v>
      </c>
      <c r="AE14" s="17">
        <v>0.344742293625939</v>
      </c>
      <c r="AF14" s="17">
        <v>0.356567462996777</v>
      </c>
      <c r="AG14" s="17">
        <v>0.31073197802203401</v>
      </c>
      <c r="AH14" s="17"/>
      <c r="AI14" s="17">
        <v>0.33263709128337698</v>
      </c>
      <c r="AJ14" s="17">
        <v>0.33901211951660198</v>
      </c>
      <c r="AK14" s="17">
        <v>0.38430177036798302</v>
      </c>
      <c r="AL14" s="17"/>
      <c r="AM14" s="17">
        <v>0.35498185799600601</v>
      </c>
      <c r="AN14" s="17">
        <v>0.387996214531237</v>
      </c>
      <c r="AO14" s="17">
        <v>0.32297688036288102</v>
      </c>
      <c r="AP14" s="17"/>
      <c r="AQ14" s="17">
        <v>0.40022034779676902</v>
      </c>
      <c r="AR14" s="17">
        <v>0.339049566433959</v>
      </c>
      <c r="AS14" s="17">
        <v>0.34060835262036299</v>
      </c>
      <c r="AT14" s="17">
        <v>0.34818158955932599</v>
      </c>
      <c r="AU14" s="17">
        <v>0.22887077153240001</v>
      </c>
    </row>
    <row r="15" spans="2:47" ht="43.2" x14ac:dyDescent="0.3">
      <c r="B15" s="18" t="s">
        <v>159</v>
      </c>
      <c r="C15" s="17">
        <v>0.22819931661353701</v>
      </c>
      <c r="D15" s="17">
        <v>0.22528468869531301</v>
      </c>
      <c r="E15" s="17">
        <v>0.231490816328802</v>
      </c>
      <c r="F15" s="17"/>
      <c r="G15" s="17">
        <v>0.18375957371832299</v>
      </c>
      <c r="H15" s="17">
        <v>0.28553007028841498</v>
      </c>
      <c r="I15" s="17">
        <v>0.22930073974548101</v>
      </c>
      <c r="J15" s="17">
        <v>0.223536050681686</v>
      </c>
      <c r="K15" s="17">
        <v>0.18090022039658299</v>
      </c>
      <c r="L15" s="17">
        <v>0.245895550358915</v>
      </c>
      <c r="M15" s="17"/>
      <c r="N15" s="17">
        <v>0.26033613546495898</v>
      </c>
      <c r="O15" s="17">
        <v>0.23953566362015499</v>
      </c>
      <c r="P15" s="17">
        <v>0.228912997570238</v>
      </c>
      <c r="Q15" s="17">
        <v>0.18563769845749301</v>
      </c>
      <c r="R15" s="17"/>
      <c r="S15" s="17">
        <v>0.26670614346550903</v>
      </c>
      <c r="T15" s="17">
        <v>0.25007389352346798</v>
      </c>
      <c r="U15" s="17">
        <v>0.256186160001457</v>
      </c>
      <c r="V15" s="17">
        <v>0.25640489759767199</v>
      </c>
      <c r="W15" s="17">
        <v>0.21079690105537</v>
      </c>
      <c r="X15" s="17">
        <v>0.25823422832536502</v>
      </c>
      <c r="Y15" s="17">
        <v>0.14808064817377201</v>
      </c>
      <c r="Z15" s="17">
        <v>0.13351510049464099</v>
      </c>
      <c r="AA15" s="17">
        <v>0.213787739240728</v>
      </c>
      <c r="AB15" s="17">
        <v>0.17390453242767001</v>
      </c>
      <c r="AC15" s="17"/>
      <c r="AD15" s="17">
        <v>0.23623170345357999</v>
      </c>
      <c r="AE15" s="17">
        <v>0.26758809205949002</v>
      </c>
      <c r="AF15" s="17">
        <v>0.178237028950056</v>
      </c>
      <c r="AG15" s="17">
        <v>0.17278191879156299</v>
      </c>
      <c r="AH15" s="17"/>
      <c r="AI15" s="17">
        <v>0.23739542139091599</v>
      </c>
      <c r="AJ15" s="17">
        <v>0.25466597258246298</v>
      </c>
      <c r="AK15" s="17">
        <v>0.18891457169206299</v>
      </c>
      <c r="AL15" s="17"/>
      <c r="AM15" s="17">
        <v>0.28459356176138401</v>
      </c>
      <c r="AN15" s="17">
        <v>0.231317859190452</v>
      </c>
      <c r="AO15" s="17">
        <v>0.20031962370949399</v>
      </c>
      <c r="AP15" s="17"/>
      <c r="AQ15" s="17">
        <v>0.201940778423748</v>
      </c>
      <c r="AR15" s="17">
        <v>0.17204524494272699</v>
      </c>
      <c r="AS15" s="17">
        <v>0.29638950480777698</v>
      </c>
      <c r="AT15" s="17">
        <v>0.31296526658405799</v>
      </c>
      <c r="AU15" s="17">
        <v>0.17610993395840499</v>
      </c>
    </row>
    <row r="16" spans="2:47" ht="72" x14ac:dyDescent="0.3">
      <c r="B16" s="18" t="s">
        <v>160</v>
      </c>
      <c r="C16" s="17">
        <v>0.18641520267841699</v>
      </c>
      <c r="D16" s="17">
        <v>0.181726728540622</v>
      </c>
      <c r="E16" s="17">
        <v>0.191343892706205</v>
      </c>
      <c r="F16" s="17"/>
      <c r="G16" s="17">
        <v>0.126154884924881</v>
      </c>
      <c r="H16" s="17">
        <v>0.27005979454006601</v>
      </c>
      <c r="I16" s="17">
        <v>0.19306383282911299</v>
      </c>
      <c r="J16" s="17">
        <v>0.17466869616253999</v>
      </c>
      <c r="K16" s="17">
        <v>0.15564417691124699</v>
      </c>
      <c r="L16" s="17">
        <v>0.183457294942688</v>
      </c>
      <c r="M16" s="17"/>
      <c r="N16" s="17">
        <v>0.22036025901334799</v>
      </c>
      <c r="O16" s="17">
        <v>0.185034026214661</v>
      </c>
      <c r="P16" s="17">
        <v>0.17183335998166899</v>
      </c>
      <c r="Q16" s="17">
        <v>0.16775129098570599</v>
      </c>
      <c r="R16" s="17"/>
      <c r="S16" s="17">
        <v>0.26347741724753898</v>
      </c>
      <c r="T16" s="17">
        <v>0.181020269833472</v>
      </c>
      <c r="U16" s="17">
        <v>0.14207065131681701</v>
      </c>
      <c r="V16" s="17">
        <v>0.18770820343159</v>
      </c>
      <c r="W16" s="17">
        <v>0.21841528341796199</v>
      </c>
      <c r="X16" s="17">
        <v>0.210013577949129</v>
      </c>
      <c r="Y16" s="17">
        <v>0.11750693265762401</v>
      </c>
      <c r="Z16" s="17">
        <v>0.14146579924633099</v>
      </c>
      <c r="AA16" s="17">
        <v>0.174018436651521</v>
      </c>
      <c r="AB16" s="17">
        <v>0.13868024085632299</v>
      </c>
      <c r="AC16" s="17"/>
      <c r="AD16" s="17">
        <v>0.16303817846565499</v>
      </c>
      <c r="AE16" s="17">
        <v>0.21977012591484801</v>
      </c>
      <c r="AF16" s="17">
        <v>0.16864323770369799</v>
      </c>
      <c r="AG16" s="17">
        <v>0.15986927966654599</v>
      </c>
      <c r="AH16" s="17"/>
      <c r="AI16" s="17">
        <v>0.17391487825900301</v>
      </c>
      <c r="AJ16" s="17">
        <v>0.22959455998846501</v>
      </c>
      <c r="AK16" s="17">
        <v>0.149784401683031</v>
      </c>
      <c r="AL16" s="17"/>
      <c r="AM16" s="17">
        <v>0.226391469715891</v>
      </c>
      <c r="AN16" s="17">
        <v>0.18049840414764201</v>
      </c>
      <c r="AO16" s="17">
        <v>0.17631611870987701</v>
      </c>
      <c r="AP16" s="17"/>
      <c r="AQ16" s="17">
        <v>0.170641067862842</v>
      </c>
      <c r="AR16" s="17">
        <v>0.14967027370449201</v>
      </c>
      <c r="AS16" s="17">
        <v>0.25049629136108498</v>
      </c>
      <c r="AT16" s="17">
        <v>0.19251202082973801</v>
      </c>
      <c r="AU16" s="17">
        <v>0.187400317629978</v>
      </c>
    </row>
    <row r="17" spans="2:47" x14ac:dyDescent="0.3">
      <c r="B17" s="18" t="s">
        <v>94</v>
      </c>
      <c r="C17" s="17">
        <v>1.7005928207856801E-2</v>
      </c>
      <c r="D17" s="17">
        <v>1.10161859120371E-2</v>
      </c>
      <c r="E17" s="17">
        <v>2.2854523314364401E-2</v>
      </c>
      <c r="F17" s="17"/>
      <c r="G17" s="17">
        <v>9.0132676863061995E-3</v>
      </c>
      <c r="H17" s="17">
        <v>2.2420096894741798E-2</v>
      </c>
      <c r="I17" s="17">
        <v>1.1948708158198901E-2</v>
      </c>
      <c r="J17" s="17">
        <v>2.6105683031829099E-2</v>
      </c>
      <c r="K17" s="17">
        <v>2.5434142589322899E-2</v>
      </c>
      <c r="L17" s="17">
        <v>8.9486256949726194E-3</v>
      </c>
      <c r="M17" s="17"/>
      <c r="N17" s="17">
        <v>6.6685748356530303E-3</v>
      </c>
      <c r="O17" s="17">
        <v>1.0311130592159301E-2</v>
      </c>
      <c r="P17" s="17">
        <v>2.1966796329132201E-2</v>
      </c>
      <c r="Q17" s="17">
        <v>3.1107413987597199E-2</v>
      </c>
      <c r="R17" s="17"/>
      <c r="S17" s="17">
        <v>9.7356742495353608E-3</v>
      </c>
      <c r="T17" s="17">
        <v>2.5406457908463499E-2</v>
      </c>
      <c r="U17" s="17">
        <v>0</v>
      </c>
      <c r="V17" s="17">
        <v>1.94440889753579E-2</v>
      </c>
      <c r="W17" s="17">
        <v>2.7540252470332299E-2</v>
      </c>
      <c r="X17" s="17">
        <v>2.0113250660150302E-2</v>
      </c>
      <c r="Y17" s="17">
        <v>1.8622674027877002E-2</v>
      </c>
      <c r="Z17" s="17">
        <v>2.0072355099676201E-2</v>
      </c>
      <c r="AA17" s="17">
        <v>7.5044848287824104E-3</v>
      </c>
      <c r="AB17" s="17">
        <v>3.38689996347998E-2</v>
      </c>
      <c r="AC17" s="17"/>
      <c r="AD17" s="17">
        <v>5.2284369394278597E-3</v>
      </c>
      <c r="AE17" s="17">
        <v>1.5414673933248701E-2</v>
      </c>
      <c r="AF17" s="17">
        <v>0</v>
      </c>
      <c r="AG17" s="17">
        <v>4.7848331535090903E-2</v>
      </c>
      <c r="AH17" s="17"/>
      <c r="AI17" s="17">
        <v>5.4096028329089201E-3</v>
      </c>
      <c r="AJ17" s="17">
        <v>1.28951240330187E-2</v>
      </c>
      <c r="AK17" s="17">
        <v>4.7313549476092698E-3</v>
      </c>
      <c r="AL17" s="17"/>
      <c r="AM17" s="17">
        <v>1.6007731087341999E-2</v>
      </c>
      <c r="AN17" s="17">
        <v>1.4908425649969701E-2</v>
      </c>
      <c r="AO17" s="17">
        <v>3.24934913114302E-3</v>
      </c>
      <c r="AP17" s="17"/>
      <c r="AQ17" s="17">
        <v>2.3519882372710799E-2</v>
      </c>
      <c r="AR17" s="17">
        <v>1.9397689216154E-2</v>
      </c>
      <c r="AS17" s="17">
        <v>1.12244946025592E-2</v>
      </c>
      <c r="AT17" s="17">
        <v>2.4718927442151699E-2</v>
      </c>
      <c r="AU17" s="17">
        <v>0</v>
      </c>
    </row>
    <row r="18" spans="2:47" x14ac:dyDescent="0.3">
      <c r="B18" s="18" t="s">
        <v>77</v>
      </c>
      <c r="C18" s="19">
        <v>6.5622799892161602E-3</v>
      </c>
      <c r="D18" s="19">
        <v>1.14183300793679E-2</v>
      </c>
      <c r="E18" s="19">
        <v>1.86188873612724E-3</v>
      </c>
      <c r="F18" s="19"/>
      <c r="G18" s="19">
        <v>1.88480652519043E-2</v>
      </c>
      <c r="H18" s="19">
        <v>7.2088091420982603E-3</v>
      </c>
      <c r="I18" s="19">
        <v>5.5544646198789904E-3</v>
      </c>
      <c r="J18" s="19">
        <v>1.04954567683735E-2</v>
      </c>
      <c r="K18" s="19">
        <v>0</v>
      </c>
      <c r="L18" s="19">
        <v>0</v>
      </c>
      <c r="M18" s="19"/>
      <c r="N18" s="19">
        <v>0</v>
      </c>
      <c r="O18" s="19">
        <v>1.3588066548561701E-2</v>
      </c>
      <c r="P18" s="19">
        <v>4.0002154263896498E-3</v>
      </c>
      <c r="Q18" s="19">
        <v>8.7285867709219096E-3</v>
      </c>
      <c r="R18" s="19"/>
      <c r="S18" s="19">
        <v>7.6777471787203896E-3</v>
      </c>
      <c r="T18" s="19">
        <v>0</v>
      </c>
      <c r="U18" s="19">
        <v>2.5317984494310102E-2</v>
      </c>
      <c r="V18" s="19">
        <v>0</v>
      </c>
      <c r="W18" s="19">
        <v>0</v>
      </c>
      <c r="X18" s="19">
        <v>1.1972622352392701E-2</v>
      </c>
      <c r="Y18" s="19">
        <v>0</v>
      </c>
      <c r="Z18" s="19">
        <v>2.0621454164618001E-2</v>
      </c>
      <c r="AA18" s="19">
        <v>6.9931127788020004E-3</v>
      </c>
      <c r="AB18" s="19">
        <v>0</v>
      </c>
      <c r="AC18" s="19"/>
      <c r="AD18" s="19">
        <v>0</v>
      </c>
      <c r="AE18" s="19">
        <v>2.60617172268601E-3</v>
      </c>
      <c r="AF18" s="19">
        <v>1.54927861763835E-2</v>
      </c>
      <c r="AG18" s="19">
        <v>2.4836293004507001E-2</v>
      </c>
      <c r="AH18" s="19"/>
      <c r="AI18" s="19">
        <v>0</v>
      </c>
      <c r="AJ18" s="19">
        <v>3.3245384169981202E-3</v>
      </c>
      <c r="AK18" s="19">
        <v>9.7830505221787999E-3</v>
      </c>
      <c r="AL18" s="19"/>
      <c r="AM18" s="19">
        <v>4.27515142415732E-3</v>
      </c>
      <c r="AN18" s="19">
        <v>3.50942480888068E-3</v>
      </c>
      <c r="AO18" s="19">
        <v>1.0104566611445299E-2</v>
      </c>
      <c r="AP18" s="19"/>
      <c r="AQ18" s="19">
        <v>9.2411979599061108E-3</v>
      </c>
      <c r="AR18" s="19">
        <v>8.8747337528722308E-3</v>
      </c>
      <c r="AS18" s="19">
        <v>3.7122874525998698E-3</v>
      </c>
      <c r="AT18" s="19">
        <v>0</v>
      </c>
      <c r="AU18" s="19">
        <v>0</v>
      </c>
    </row>
    <row r="19" spans="2:47" x14ac:dyDescent="0.3">
      <c r="B19" s="16"/>
    </row>
    <row r="20" spans="2:47" x14ac:dyDescent="0.3">
      <c r="B20" t="s">
        <v>482</v>
      </c>
    </row>
    <row r="21" spans="2:47" x14ac:dyDescent="0.3">
      <c r="B21" t="s">
        <v>80</v>
      </c>
    </row>
    <row r="23" spans="2:47" x14ac:dyDescent="0.3">
      <c r="B23"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I19"/>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9" width="20.77734375" customWidth="1"/>
  </cols>
  <sheetData>
    <row r="2" spans="2:9" ht="40.049999999999997" customHeight="1" x14ac:dyDescent="0.3">
      <c r="D2" s="41" t="s">
        <v>174</v>
      </c>
      <c r="E2" s="37"/>
      <c r="F2" s="37"/>
      <c r="G2" s="37"/>
      <c r="H2" s="37"/>
      <c r="I2" s="37"/>
    </row>
    <row r="6" spans="2:9" ht="49.95" customHeight="1" x14ac:dyDescent="0.3">
      <c r="B6" s="20" t="s">
        <v>13</v>
      </c>
      <c r="C6" s="20" t="s">
        <v>162</v>
      </c>
      <c r="D6" s="20" t="s">
        <v>163</v>
      </c>
      <c r="E6" s="20" t="s">
        <v>164</v>
      </c>
      <c r="F6" s="20" t="s">
        <v>165</v>
      </c>
      <c r="G6" s="20" t="s">
        <v>166</v>
      </c>
      <c r="H6" s="20" t="s">
        <v>167</v>
      </c>
    </row>
    <row r="7" spans="2:9" ht="28.8" x14ac:dyDescent="0.3">
      <c r="B7" s="18" t="s">
        <v>168</v>
      </c>
      <c r="C7" s="17">
        <v>0.10660374292857799</v>
      </c>
      <c r="D7" s="17">
        <v>6.51368748356385E-2</v>
      </c>
      <c r="E7" s="17">
        <v>0.14026848734290601</v>
      </c>
      <c r="F7" s="17">
        <v>7.613425747475E-2</v>
      </c>
      <c r="G7" s="17">
        <v>9.1031914126924393E-2</v>
      </c>
      <c r="H7" s="17">
        <v>0.129843947039121</v>
      </c>
    </row>
    <row r="8" spans="2:9" x14ac:dyDescent="0.3">
      <c r="B8" s="18" t="s">
        <v>169</v>
      </c>
      <c r="C8" s="17">
        <v>0.30407207397842201</v>
      </c>
      <c r="D8" s="17">
        <v>0.196951970563607</v>
      </c>
      <c r="E8" s="17">
        <v>0.34928940730157298</v>
      </c>
      <c r="F8" s="17">
        <v>0.18069223805869999</v>
      </c>
      <c r="G8" s="17">
        <v>0.268298564637931</v>
      </c>
      <c r="H8" s="17">
        <v>0.35389045422466098</v>
      </c>
    </row>
    <row r="9" spans="2:9" ht="28.8" x14ac:dyDescent="0.3">
      <c r="B9" s="18" t="s">
        <v>170</v>
      </c>
      <c r="C9" s="17">
        <v>0.28726198781712098</v>
      </c>
      <c r="D9" s="17">
        <v>0.29027678532107998</v>
      </c>
      <c r="E9" s="17">
        <v>0.23579243544700401</v>
      </c>
      <c r="F9" s="17">
        <v>0.27202538260797599</v>
      </c>
      <c r="G9" s="17">
        <v>0.31097044203525898</v>
      </c>
      <c r="H9" s="17">
        <v>0.28161828292358199</v>
      </c>
    </row>
    <row r="10" spans="2:9" x14ac:dyDescent="0.3">
      <c r="B10" s="18" t="s">
        <v>171</v>
      </c>
      <c r="C10" s="17">
        <v>0.175925720931806</v>
      </c>
      <c r="D10" s="17">
        <v>0.26296743037117398</v>
      </c>
      <c r="E10" s="17">
        <v>0.15991025062609501</v>
      </c>
      <c r="F10" s="17">
        <v>0.287978887600428</v>
      </c>
      <c r="G10" s="17">
        <v>0.177797042565015</v>
      </c>
      <c r="H10" s="17">
        <v>9.1655859474573304E-2</v>
      </c>
    </row>
    <row r="11" spans="2:9" x14ac:dyDescent="0.3">
      <c r="B11" s="18" t="s">
        <v>172</v>
      </c>
      <c r="C11" s="17">
        <v>7.1507152956206799E-2</v>
      </c>
      <c r="D11" s="17">
        <v>0.103094423584696</v>
      </c>
      <c r="E11" s="17">
        <v>6.3590274359025506E-2</v>
      </c>
      <c r="F11" s="17">
        <v>0.119751546917264</v>
      </c>
      <c r="G11" s="17">
        <v>6.4747766089735703E-2</v>
      </c>
      <c r="H11" s="17">
        <v>4.47404557165305E-2</v>
      </c>
    </row>
    <row r="12" spans="2:9" x14ac:dyDescent="0.3">
      <c r="B12" s="18" t="s">
        <v>173</v>
      </c>
      <c r="C12" s="17">
        <v>5.46293213878664E-2</v>
      </c>
      <c r="D12" s="17">
        <v>8.1572515323804204E-2</v>
      </c>
      <c r="E12" s="17">
        <v>5.1149144923396297E-2</v>
      </c>
      <c r="F12" s="17">
        <v>6.3417687340883003E-2</v>
      </c>
      <c r="G12" s="17">
        <v>8.7154270545135096E-2</v>
      </c>
      <c r="H12" s="17">
        <v>9.8251000621533205E-2</v>
      </c>
    </row>
    <row r="13" spans="2:9" x14ac:dyDescent="0.3">
      <c r="B13" s="16"/>
      <c r="C13" s="16"/>
      <c r="D13" s="16"/>
      <c r="E13" s="16"/>
      <c r="F13" s="16"/>
      <c r="G13" s="16"/>
      <c r="H13" s="16"/>
    </row>
    <row r="14" spans="2:9" x14ac:dyDescent="0.3">
      <c r="B14" t="s">
        <v>482</v>
      </c>
    </row>
    <row r="15" spans="2:9" x14ac:dyDescent="0.3">
      <c r="B15" t="s">
        <v>80</v>
      </c>
    </row>
    <row r="19" spans="2:2" x14ac:dyDescent="0.3">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U19"/>
  <sheetViews>
    <sheetView showGridLines="0" topLeftCell="A7"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176</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28.8" x14ac:dyDescent="0.3">
      <c r="B9" s="18" t="s">
        <v>168</v>
      </c>
      <c r="C9" s="17">
        <v>0.10660374292857799</v>
      </c>
      <c r="D9" s="17">
        <v>0.12924937715012599</v>
      </c>
      <c r="E9" s="17">
        <v>8.4794808580706704E-2</v>
      </c>
      <c r="F9" s="17"/>
      <c r="G9" s="17">
        <v>0.16061195694565999</v>
      </c>
      <c r="H9" s="17">
        <v>0.19712822266827801</v>
      </c>
      <c r="I9" s="17">
        <v>0.13857953702574599</v>
      </c>
      <c r="J9" s="17">
        <v>6.6577474222488206E-2</v>
      </c>
      <c r="K9" s="17">
        <v>4.57454280920533E-2</v>
      </c>
      <c r="L9" s="17">
        <v>4.5330006789509499E-2</v>
      </c>
      <c r="M9" s="17"/>
      <c r="N9" s="17">
        <v>0.18481680693651301</v>
      </c>
      <c r="O9" s="17">
        <v>9.7898869362486804E-2</v>
      </c>
      <c r="P9" s="17">
        <v>8.6044787260995306E-2</v>
      </c>
      <c r="Q9" s="17">
        <v>4.7747814708252602E-2</v>
      </c>
      <c r="R9" s="17"/>
      <c r="S9" s="17">
        <v>0.204240373277364</v>
      </c>
      <c r="T9" s="17">
        <v>6.9884993277989804E-2</v>
      </c>
      <c r="U9" s="17">
        <v>4.3521145407434902E-2</v>
      </c>
      <c r="V9" s="17">
        <v>7.8233955546235606E-2</v>
      </c>
      <c r="W9" s="17">
        <v>0.125610889461722</v>
      </c>
      <c r="X9" s="17">
        <v>0.106802463043319</v>
      </c>
      <c r="Y9" s="17">
        <v>5.2964879830181499E-2</v>
      </c>
      <c r="Z9" s="17">
        <v>9.2330944805343498E-2</v>
      </c>
      <c r="AA9" s="17">
        <v>0.13328214504208699</v>
      </c>
      <c r="AB9" s="17">
        <v>9.2878402970281604E-2</v>
      </c>
      <c r="AC9" s="17"/>
      <c r="AD9" s="17">
        <v>8.8494337885466595E-2</v>
      </c>
      <c r="AE9" s="17">
        <v>0.15466254130918</v>
      </c>
      <c r="AF9" s="17">
        <v>7.3456743331833801E-2</v>
      </c>
      <c r="AG9" s="17">
        <v>4.6210645806382497E-2</v>
      </c>
      <c r="AH9" s="17"/>
      <c r="AI9" s="17">
        <v>0.114352215382396</v>
      </c>
      <c r="AJ9" s="17">
        <v>0.17870195040877801</v>
      </c>
      <c r="AK9" s="17">
        <v>5.6449630777505297E-2</v>
      </c>
      <c r="AL9" s="17"/>
      <c r="AM9" s="17">
        <v>8.7219526522190602E-2</v>
      </c>
      <c r="AN9" s="17">
        <v>8.2839967674908893E-2</v>
      </c>
      <c r="AO9" s="17">
        <v>0.15484724005299799</v>
      </c>
      <c r="AP9" s="17"/>
      <c r="AQ9" s="17">
        <v>6.23284725007551E-2</v>
      </c>
      <c r="AR9" s="17">
        <v>4.6909186349508497E-2</v>
      </c>
      <c r="AS9" s="17">
        <v>0.16284794281742301</v>
      </c>
      <c r="AT9" s="17">
        <v>0.223368545121443</v>
      </c>
      <c r="AU9" s="17">
        <v>0.35698699677277901</v>
      </c>
    </row>
    <row r="10" spans="2:47" x14ac:dyDescent="0.3">
      <c r="B10" s="18" t="s">
        <v>169</v>
      </c>
      <c r="C10" s="17">
        <v>0.30407207397842201</v>
      </c>
      <c r="D10" s="17">
        <v>0.31139630814864</v>
      </c>
      <c r="E10" s="17">
        <v>0.297565717075642</v>
      </c>
      <c r="F10" s="17"/>
      <c r="G10" s="17">
        <v>0.34851367522586801</v>
      </c>
      <c r="H10" s="17">
        <v>0.354181564640207</v>
      </c>
      <c r="I10" s="17">
        <v>0.29262397318018002</v>
      </c>
      <c r="J10" s="17">
        <v>0.29319542469147297</v>
      </c>
      <c r="K10" s="17">
        <v>0.24137802124339799</v>
      </c>
      <c r="L10" s="17">
        <v>0.294605480021845</v>
      </c>
      <c r="M10" s="17"/>
      <c r="N10" s="17">
        <v>0.34995134872005101</v>
      </c>
      <c r="O10" s="17">
        <v>0.29044874328751003</v>
      </c>
      <c r="P10" s="17">
        <v>0.25676952398706199</v>
      </c>
      <c r="Q10" s="17">
        <v>0.31658348071391001</v>
      </c>
      <c r="R10" s="17"/>
      <c r="S10" s="17">
        <v>0.29739513240401599</v>
      </c>
      <c r="T10" s="17">
        <v>0.372760114553146</v>
      </c>
      <c r="U10" s="17">
        <v>0.26716072411903902</v>
      </c>
      <c r="V10" s="17">
        <v>0.259962537142164</v>
      </c>
      <c r="W10" s="17">
        <v>0.30939660380467199</v>
      </c>
      <c r="X10" s="17">
        <v>0.27921591474155899</v>
      </c>
      <c r="Y10" s="17">
        <v>0.33031905843098602</v>
      </c>
      <c r="Z10" s="17">
        <v>0.26938378174579902</v>
      </c>
      <c r="AA10" s="17">
        <v>0.32682341507644602</v>
      </c>
      <c r="AB10" s="17">
        <v>0.25639144589611101</v>
      </c>
      <c r="AC10" s="17"/>
      <c r="AD10" s="17">
        <v>0.29156036245007699</v>
      </c>
      <c r="AE10" s="17">
        <v>0.37395061735604201</v>
      </c>
      <c r="AF10" s="17">
        <v>0.240591395747631</v>
      </c>
      <c r="AG10" s="17">
        <v>0.24099489444925201</v>
      </c>
      <c r="AH10" s="17"/>
      <c r="AI10" s="17">
        <v>0.27734837390439798</v>
      </c>
      <c r="AJ10" s="17">
        <v>0.417409394740275</v>
      </c>
      <c r="AK10" s="17">
        <v>0.25673089750706002</v>
      </c>
      <c r="AL10" s="17"/>
      <c r="AM10" s="17">
        <v>0.40515094618819197</v>
      </c>
      <c r="AN10" s="17">
        <v>0.263032238936102</v>
      </c>
      <c r="AO10" s="17">
        <v>0.31875433772983602</v>
      </c>
      <c r="AP10" s="17"/>
      <c r="AQ10" s="17">
        <v>0.30046353938377102</v>
      </c>
      <c r="AR10" s="17">
        <v>0.27241858791889101</v>
      </c>
      <c r="AS10" s="17">
        <v>0.32986656420661398</v>
      </c>
      <c r="AT10" s="17">
        <v>0.38437021836077301</v>
      </c>
      <c r="AU10" s="17">
        <v>0.38041747086334499</v>
      </c>
    </row>
    <row r="11" spans="2:47" ht="28.8" x14ac:dyDescent="0.3">
      <c r="B11" s="18" t="s">
        <v>170</v>
      </c>
      <c r="C11" s="17">
        <v>0.28726198781712098</v>
      </c>
      <c r="D11" s="17">
        <v>0.28172632284458499</v>
      </c>
      <c r="E11" s="17">
        <v>0.29322915414463602</v>
      </c>
      <c r="F11" s="17"/>
      <c r="G11" s="17">
        <v>0.23247005426461401</v>
      </c>
      <c r="H11" s="17">
        <v>0.24975218890317499</v>
      </c>
      <c r="I11" s="17">
        <v>0.23538692672685199</v>
      </c>
      <c r="J11" s="17">
        <v>0.28161588451414798</v>
      </c>
      <c r="K11" s="17">
        <v>0.31270470602773198</v>
      </c>
      <c r="L11" s="17">
        <v>0.383357931520313</v>
      </c>
      <c r="M11" s="17"/>
      <c r="N11" s="17">
        <v>0.25075245117717798</v>
      </c>
      <c r="O11" s="17">
        <v>0.30583678579977103</v>
      </c>
      <c r="P11" s="17">
        <v>0.33346243580699098</v>
      </c>
      <c r="Q11" s="17">
        <v>0.26841690429559401</v>
      </c>
      <c r="R11" s="17"/>
      <c r="S11" s="17">
        <v>0.23585095401584399</v>
      </c>
      <c r="T11" s="17">
        <v>0.239676820545557</v>
      </c>
      <c r="U11" s="17">
        <v>0.44784428474397903</v>
      </c>
      <c r="V11" s="17">
        <v>0.28939094303955798</v>
      </c>
      <c r="W11" s="17">
        <v>0.29138141121959499</v>
      </c>
      <c r="X11" s="17">
        <v>0.24899607042667601</v>
      </c>
      <c r="Y11" s="17">
        <v>0.33135959541405402</v>
      </c>
      <c r="Z11" s="17">
        <v>0.25998892059543999</v>
      </c>
      <c r="AA11" s="17">
        <v>0.31000687278478001</v>
      </c>
      <c r="AB11" s="17">
        <v>0.25867630410890102</v>
      </c>
      <c r="AC11" s="17"/>
      <c r="AD11" s="17">
        <v>0.30955209494761099</v>
      </c>
      <c r="AE11" s="17">
        <v>0.25697882537348099</v>
      </c>
      <c r="AF11" s="17">
        <v>0.28442622731185002</v>
      </c>
      <c r="AG11" s="17">
        <v>0.27206068791479199</v>
      </c>
      <c r="AH11" s="17"/>
      <c r="AI11" s="17">
        <v>0.32244628320315399</v>
      </c>
      <c r="AJ11" s="17">
        <v>0.21306085378217701</v>
      </c>
      <c r="AK11" s="17">
        <v>0.29442199611411002</v>
      </c>
      <c r="AL11" s="17"/>
      <c r="AM11" s="17">
        <v>0.27787654893050401</v>
      </c>
      <c r="AN11" s="17">
        <v>0.353333232231961</v>
      </c>
      <c r="AO11" s="17">
        <v>0.229476475615258</v>
      </c>
      <c r="AP11" s="17"/>
      <c r="AQ11" s="17">
        <v>0.287626602074119</v>
      </c>
      <c r="AR11" s="17">
        <v>0.33064563004346698</v>
      </c>
      <c r="AS11" s="17">
        <v>0.25074175793086201</v>
      </c>
      <c r="AT11" s="17">
        <v>0.241086303403374</v>
      </c>
      <c r="AU11" s="17">
        <v>0.14761942200553901</v>
      </c>
    </row>
    <row r="12" spans="2:47" x14ac:dyDescent="0.3">
      <c r="B12" s="18" t="s">
        <v>171</v>
      </c>
      <c r="C12" s="17">
        <v>0.175925720931806</v>
      </c>
      <c r="D12" s="17">
        <v>0.17396612845731901</v>
      </c>
      <c r="E12" s="17">
        <v>0.17615879587434199</v>
      </c>
      <c r="F12" s="17"/>
      <c r="G12" s="17">
        <v>0.169074752431283</v>
      </c>
      <c r="H12" s="17">
        <v>0.119651962965757</v>
      </c>
      <c r="I12" s="17">
        <v>0.177448477159034</v>
      </c>
      <c r="J12" s="17">
        <v>0.23393937218432201</v>
      </c>
      <c r="K12" s="17">
        <v>0.21047523675412799</v>
      </c>
      <c r="L12" s="17">
        <v>0.15424228642340901</v>
      </c>
      <c r="M12" s="17"/>
      <c r="N12" s="17">
        <v>0.127685474697811</v>
      </c>
      <c r="O12" s="17">
        <v>0.178935028656795</v>
      </c>
      <c r="P12" s="17">
        <v>0.20706792919210501</v>
      </c>
      <c r="Q12" s="17">
        <v>0.19239350275570299</v>
      </c>
      <c r="R12" s="17"/>
      <c r="S12" s="17">
        <v>0.173712760666171</v>
      </c>
      <c r="T12" s="17">
        <v>0.15903280064596401</v>
      </c>
      <c r="U12" s="17">
        <v>0.132576239328869</v>
      </c>
      <c r="V12" s="17">
        <v>0.21259014634521001</v>
      </c>
      <c r="W12" s="17">
        <v>0.149772226625878</v>
      </c>
      <c r="X12" s="17">
        <v>0.22526298087711799</v>
      </c>
      <c r="Y12" s="17">
        <v>0.157236042657423</v>
      </c>
      <c r="Z12" s="17">
        <v>0.24752901562489901</v>
      </c>
      <c r="AA12" s="17">
        <v>0.14474799261736099</v>
      </c>
      <c r="AB12" s="17">
        <v>0.217297014109717</v>
      </c>
      <c r="AC12" s="17"/>
      <c r="AD12" s="17">
        <v>0.203987667761729</v>
      </c>
      <c r="AE12" s="17">
        <v>0.12341825559283701</v>
      </c>
      <c r="AF12" s="17">
        <v>0.24185205705849799</v>
      </c>
      <c r="AG12" s="17">
        <v>0.21128080824363299</v>
      </c>
      <c r="AH12" s="17"/>
      <c r="AI12" s="17">
        <v>0.18373610643113</v>
      </c>
      <c r="AJ12" s="17">
        <v>0.116771786462693</v>
      </c>
      <c r="AK12" s="17">
        <v>0.22828183964347101</v>
      </c>
      <c r="AL12" s="17"/>
      <c r="AM12" s="17">
        <v>0.13390585719753501</v>
      </c>
      <c r="AN12" s="17">
        <v>0.193112964229085</v>
      </c>
      <c r="AO12" s="17">
        <v>0.17938469404535801</v>
      </c>
      <c r="AP12" s="17"/>
      <c r="AQ12" s="17">
        <v>0.178952648324742</v>
      </c>
      <c r="AR12" s="17">
        <v>0.233752318753574</v>
      </c>
      <c r="AS12" s="17">
        <v>0.14261782633485801</v>
      </c>
      <c r="AT12" s="17">
        <v>7.8523388834881705E-2</v>
      </c>
      <c r="AU12" s="17">
        <v>6.5863962774133603E-2</v>
      </c>
    </row>
    <row r="13" spans="2:47" x14ac:dyDescent="0.3">
      <c r="B13" s="18" t="s">
        <v>172</v>
      </c>
      <c r="C13" s="17">
        <v>7.1507152956206799E-2</v>
      </c>
      <c r="D13" s="17">
        <v>6.8347277013738494E-2</v>
      </c>
      <c r="E13" s="17">
        <v>7.4725632094702704E-2</v>
      </c>
      <c r="F13" s="17"/>
      <c r="G13" s="17">
        <v>5.3726284726087002E-2</v>
      </c>
      <c r="H13" s="17">
        <v>6.2571355041316598E-2</v>
      </c>
      <c r="I13" s="17">
        <v>8.9986070415965902E-2</v>
      </c>
      <c r="J13" s="17">
        <v>7.1130989478419199E-2</v>
      </c>
      <c r="K13" s="17">
        <v>0.10706685473069</v>
      </c>
      <c r="L13" s="17">
        <v>5.17893737976306E-2</v>
      </c>
      <c r="M13" s="17"/>
      <c r="N13" s="17">
        <v>5.07004499205818E-2</v>
      </c>
      <c r="O13" s="17">
        <v>7.9635717050622001E-2</v>
      </c>
      <c r="P13" s="17">
        <v>6.2231705818857799E-2</v>
      </c>
      <c r="Q13" s="17">
        <v>9.1331577884705806E-2</v>
      </c>
      <c r="R13" s="17"/>
      <c r="S13" s="17">
        <v>5.9811934974296099E-2</v>
      </c>
      <c r="T13" s="17">
        <v>9.8963618492862407E-2</v>
      </c>
      <c r="U13" s="17">
        <v>2.2998436574257701E-2</v>
      </c>
      <c r="V13" s="17">
        <v>0.11369349280848701</v>
      </c>
      <c r="W13" s="17">
        <v>4.92957346047092E-2</v>
      </c>
      <c r="X13" s="17">
        <v>7.0997421385860696E-2</v>
      </c>
      <c r="Y13" s="17">
        <v>8.71817090779161E-2</v>
      </c>
      <c r="Z13" s="17">
        <v>9.0073527964224506E-2</v>
      </c>
      <c r="AA13" s="17">
        <v>3.2505943237060103E-2</v>
      </c>
      <c r="AB13" s="17">
        <v>0.112207861289429</v>
      </c>
      <c r="AC13" s="17"/>
      <c r="AD13" s="17">
        <v>6.5304333276709606E-2</v>
      </c>
      <c r="AE13" s="17">
        <v>4.8175067590857698E-2</v>
      </c>
      <c r="AF13" s="17">
        <v>0.14619114208025799</v>
      </c>
      <c r="AG13" s="17">
        <v>0.104390954831746</v>
      </c>
      <c r="AH13" s="17"/>
      <c r="AI13" s="17">
        <v>6.48884760522873E-2</v>
      </c>
      <c r="AJ13" s="17">
        <v>3.54322227801551E-2</v>
      </c>
      <c r="AK13" s="17">
        <v>0.14736159172503899</v>
      </c>
      <c r="AL13" s="17"/>
      <c r="AM13" s="17">
        <v>4.4538907577256703E-2</v>
      </c>
      <c r="AN13" s="17">
        <v>6.8465885107633906E-2</v>
      </c>
      <c r="AO13" s="17">
        <v>8.7868670082349304E-2</v>
      </c>
      <c r="AP13" s="17"/>
      <c r="AQ13" s="17">
        <v>0.101211136265354</v>
      </c>
      <c r="AR13" s="17">
        <v>5.5646857388215301E-2</v>
      </c>
      <c r="AS13" s="17">
        <v>7.6413710221074099E-2</v>
      </c>
      <c r="AT13" s="17">
        <v>3.8534212621598903E-2</v>
      </c>
      <c r="AU13" s="17">
        <v>4.9112147584203E-2</v>
      </c>
    </row>
    <row r="14" spans="2:47" x14ac:dyDescent="0.3">
      <c r="B14" s="18" t="s">
        <v>173</v>
      </c>
      <c r="C14" s="19">
        <v>5.46293213878664E-2</v>
      </c>
      <c r="D14" s="19">
        <v>3.5314586385590603E-2</v>
      </c>
      <c r="E14" s="19">
        <v>7.3525892229970899E-2</v>
      </c>
      <c r="F14" s="19"/>
      <c r="G14" s="19">
        <v>3.5603276406488797E-2</v>
      </c>
      <c r="H14" s="19">
        <v>1.6714705781266301E-2</v>
      </c>
      <c r="I14" s="19">
        <v>6.5975015492222594E-2</v>
      </c>
      <c r="J14" s="19">
        <v>5.3540854909150198E-2</v>
      </c>
      <c r="K14" s="19">
        <v>8.2629753151998706E-2</v>
      </c>
      <c r="L14" s="19">
        <v>7.0674921447294106E-2</v>
      </c>
      <c r="M14" s="19"/>
      <c r="N14" s="19">
        <v>3.6093468547865999E-2</v>
      </c>
      <c r="O14" s="19">
        <v>4.7244855842815701E-2</v>
      </c>
      <c r="P14" s="19">
        <v>5.4423617933989102E-2</v>
      </c>
      <c r="Q14" s="19">
        <v>8.3526719641834807E-2</v>
      </c>
      <c r="R14" s="19"/>
      <c r="S14" s="19">
        <v>2.8988844662308E-2</v>
      </c>
      <c r="T14" s="19">
        <v>5.9681652484480298E-2</v>
      </c>
      <c r="U14" s="19">
        <v>8.5899169826421304E-2</v>
      </c>
      <c r="V14" s="19">
        <v>4.6128925118346098E-2</v>
      </c>
      <c r="W14" s="19">
        <v>7.4543134283423296E-2</v>
      </c>
      <c r="X14" s="19">
        <v>6.8725149525467294E-2</v>
      </c>
      <c r="Y14" s="19">
        <v>4.0938714589438797E-2</v>
      </c>
      <c r="Z14" s="19">
        <v>4.0693809264294299E-2</v>
      </c>
      <c r="AA14" s="19">
        <v>5.2633631242264597E-2</v>
      </c>
      <c r="AB14" s="19">
        <v>6.2548971625561403E-2</v>
      </c>
      <c r="AC14" s="19"/>
      <c r="AD14" s="19">
        <v>4.1101203678406903E-2</v>
      </c>
      <c r="AE14" s="19">
        <v>4.2814692777602401E-2</v>
      </c>
      <c r="AF14" s="19">
        <v>1.34824344699285E-2</v>
      </c>
      <c r="AG14" s="19">
        <v>0.12506200875419399</v>
      </c>
      <c r="AH14" s="19"/>
      <c r="AI14" s="19">
        <v>3.7228545026634301E-2</v>
      </c>
      <c r="AJ14" s="19">
        <v>3.8623791825923397E-2</v>
      </c>
      <c r="AK14" s="19">
        <v>1.6754044232814298E-2</v>
      </c>
      <c r="AL14" s="19"/>
      <c r="AM14" s="19">
        <v>5.1308213584321499E-2</v>
      </c>
      <c r="AN14" s="19">
        <v>3.9215711820309099E-2</v>
      </c>
      <c r="AO14" s="19">
        <v>2.9668582474201101E-2</v>
      </c>
      <c r="AP14" s="19"/>
      <c r="AQ14" s="19">
        <v>6.9417601451258804E-2</v>
      </c>
      <c r="AR14" s="19">
        <v>6.0627419546344298E-2</v>
      </c>
      <c r="AS14" s="19">
        <v>3.7512198489168702E-2</v>
      </c>
      <c r="AT14" s="19">
        <v>3.4117331657929101E-2</v>
      </c>
      <c r="AU14" s="19">
        <v>0</v>
      </c>
    </row>
    <row r="15" spans="2:47" x14ac:dyDescent="0.3">
      <c r="B15" s="16"/>
    </row>
    <row r="16" spans="2:47" x14ac:dyDescent="0.3">
      <c r="B16" t="s">
        <v>482</v>
      </c>
    </row>
    <row r="17" spans="2:2" x14ac:dyDescent="0.3">
      <c r="B17" t="s">
        <v>80</v>
      </c>
    </row>
    <row r="19" spans="2:2" x14ac:dyDescent="0.3">
      <c r="B19"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U19"/>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177</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28.8" x14ac:dyDescent="0.3">
      <c r="B9" s="18" t="s">
        <v>168</v>
      </c>
      <c r="C9" s="17">
        <v>6.51368748356385E-2</v>
      </c>
      <c r="D9" s="17">
        <v>7.8480083739414896E-2</v>
      </c>
      <c r="E9" s="17">
        <v>5.2316810350317398E-2</v>
      </c>
      <c r="F9" s="17"/>
      <c r="G9" s="17">
        <v>7.2039040133427601E-2</v>
      </c>
      <c r="H9" s="17">
        <v>0.15875762499736701</v>
      </c>
      <c r="I9" s="17">
        <v>8.6665277606946006E-2</v>
      </c>
      <c r="J9" s="17">
        <v>4.6753814955779197E-2</v>
      </c>
      <c r="K9" s="17">
        <v>2.5970051532111502E-2</v>
      </c>
      <c r="L9" s="17">
        <v>8.9690672391338402E-3</v>
      </c>
      <c r="M9" s="17"/>
      <c r="N9" s="17">
        <v>0.13991779392412099</v>
      </c>
      <c r="O9" s="17">
        <v>2.8339894108012801E-2</v>
      </c>
      <c r="P9" s="17">
        <v>6.2072307095605003E-2</v>
      </c>
      <c r="Q9" s="17">
        <v>2.6641899284750501E-2</v>
      </c>
      <c r="R9" s="17"/>
      <c r="S9" s="17">
        <v>0.12965086586965599</v>
      </c>
      <c r="T9" s="17">
        <v>4.15227294851385E-2</v>
      </c>
      <c r="U9" s="17">
        <v>3.4847412841188197E-2</v>
      </c>
      <c r="V9" s="17">
        <v>4.26052657987274E-2</v>
      </c>
      <c r="W9" s="17">
        <v>9.7762451824104701E-2</v>
      </c>
      <c r="X9" s="17">
        <v>5.4271777901873902E-2</v>
      </c>
      <c r="Y9" s="17">
        <v>2.9507023385397901E-2</v>
      </c>
      <c r="Z9" s="17">
        <v>7.2389506634471898E-2</v>
      </c>
      <c r="AA9" s="17">
        <v>8.1109745619147994E-2</v>
      </c>
      <c r="AB9" s="17">
        <v>2.4092536574227701E-2</v>
      </c>
      <c r="AC9" s="17"/>
      <c r="AD9" s="17">
        <v>5.6616126574957799E-2</v>
      </c>
      <c r="AE9" s="17">
        <v>0.105844053197394</v>
      </c>
      <c r="AF9" s="17">
        <v>4.3758599157364603E-2</v>
      </c>
      <c r="AG9" s="17">
        <v>2.7683872288545401E-2</v>
      </c>
      <c r="AH9" s="17"/>
      <c r="AI9" s="17">
        <v>6.2569989113285707E-2</v>
      </c>
      <c r="AJ9" s="17">
        <v>0.13352184550777901</v>
      </c>
      <c r="AK9" s="17">
        <v>3.4416386698382401E-2</v>
      </c>
      <c r="AL9" s="17"/>
      <c r="AM9" s="17">
        <v>3.61892826822632E-2</v>
      </c>
      <c r="AN9" s="17">
        <v>6.7385568447753799E-2</v>
      </c>
      <c r="AO9" s="17">
        <v>9.1000841576725097E-2</v>
      </c>
      <c r="AP9" s="17"/>
      <c r="AQ9" s="17">
        <v>3.4876301881840002E-2</v>
      </c>
      <c r="AR9" s="17">
        <v>2.4621424755684001E-2</v>
      </c>
      <c r="AS9" s="17">
        <v>8.6743724291186305E-2</v>
      </c>
      <c r="AT9" s="17">
        <v>0.195327807565471</v>
      </c>
      <c r="AU9" s="17">
        <v>0.18382779069245</v>
      </c>
    </row>
    <row r="10" spans="2:47" x14ac:dyDescent="0.3">
      <c r="B10" s="18" t="s">
        <v>169</v>
      </c>
      <c r="C10" s="17">
        <v>0.196951970563607</v>
      </c>
      <c r="D10" s="17">
        <v>0.218613442966306</v>
      </c>
      <c r="E10" s="17">
        <v>0.17632455797392399</v>
      </c>
      <c r="F10" s="17"/>
      <c r="G10" s="17">
        <v>0.292069437096526</v>
      </c>
      <c r="H10" s="17">
        <v>0.30354125233165202</v>
      </c>
      <c r="I10" s="17">
        <v>0.24312928377131701</v>
      </c>
      <c r="J10" s="17">
        <v>0.134851316807411</v>
      </c>
      <c r="K10" s="17">
        <v>0.111724822116128</v>
      </c>
      <c r="L10" s="17">
        <v>0.118774360945597</v>
      </c>
      <c r="M10" s="17"/>
      <c r="N10" s="17">
        <v>0.26139381242255899</v>
      </c>
      <c r="O10" s="17">
        <v>0.19490080414275399</v>
      </c>
      <c r="P10" s="17">
        <v>0.183442046096148</v>
      </c>
      <c r="Q10" s="17">
        <v>0.13743825584620001</v>
      </c>
      <c r="R10" s="17"/>
      <c r="S10" s="17">
        <v>0.30584718067359401</v>
      </c>
      <c r="T10" s="17">
        <v>0.16655837990091499</v>
      </c>
      <c r="U10" s="17">
        <v>0.112435586138584</v>
      </c>
      <c r="V10" s="17">
        <v>0.160198417368206</v>
      </c>
      <c r="W10" s="17">
        <v>0.178354957186935</v>
      </c>
      <c r="X10" s="17">
        <v>0.242389225136867</v>
      </c>
      <c r="Y10" s="17">
        <v>0.19977121948411999</v>
      </c>
      <c r="Z10" s="17">
        <v>0.17236353501796201</v>
      </c>
      <c r="AA10" s="17">
        <v>0.229838429526801</v>
      </c>
      <c r="AB10" s="17">
        <v>5.8324688329938999E-2</v>
      </c>
      <c r="AC10" s="17"/>
      <c r="AD10" s="17">
        <v>0.167014279172225</v>
      </c>
      <c r="AE10" s="17">
        <v>0.27872107843660199</v>
      </c>
      <c r="AF10" s="17">
        <v>0.14290290607035899</v>
      </c>
      <c r="AG10" s="17">
        <v>0.110905262507902</v>
      </c>
      <c r="AH10" s="17"/>
      <c r="AI10" s="17">
        <v>0.21055229913884599</v>
      </c>
      <c r="AJ10" s="17">
        <v>0.28383616417482699</v>
      </c>
      <c r="AK10" s="17">
        <v>0.14586089006279701</v>
      </c>
      <c r="AL10" s="17"/>
      <c r="AM10" s="17">
        <v>0.17007518731503199</v>
      </c>
      <c r="AN10" s="17">
        <v>0.18539926065346399</v>
      </c>
      <c r="AO10" s="17">
        <v>0.244518322836629</v>
      </c>
      <c r="AP10" s="17"/>
      <c r="AQ10" s="17">
        <v>0.160592929129242</v>
      </c>
      <c r="AR10" s="17">
        <v>0.14019643782297</v>
      </c>
      <c r="AS10" s="17">
        <v>0.269804944275574</v>
      </c>
      <c r="AT10" s="17">
        <v>0.29119635860508802</v>
      </c>
      <c r="AU10" s="17">
        <v>0.26090991399563701</v>
      </c>
    </row>
    <row r="11" spans="2:47" ht="28.8" x14ac:dyDescent="0.3">
      <c r="B11" s="18" t="s">
        <v>170</v>
      </c>
      <c r="C11" s="17">
        <v>0.29027678532107998</v>
      </c>
      <c r="D11" s="17">
        <v>0.27048520991988401</v>
      </c>
      <c r="E11" s="17">
        <v>0.31007621944618502</v>
      </c>
      <c r="F11" s="17"/>
      <c r="G11" s="17">
        <v>0.23181063371437899</v>
      </c>
      <c r="H11" s="17">
        <v>0.214546800080819</v>
      </c>
      <c r="I11" s="17">
        <v>0.23753760758944401</v>
      </c>
      <c r="J11" s="17">
        <v>0.31035783835878</v>
      </c>
      <c r="K11" s="17">
        <v>0.343522840685764</v>
      </c>
      <c r="L11" s="17">
        <v>0.38030792555424497</v>
      </c>
      <c r="M11" s="17"/>
      <c r="N11" s="17">
        <v>0.22006125009705199</v>
      </c>
      <c r="O11" s="17">
        <v>0.27432096584426102</v>
      </c>
      <c r="P11" s="17">
        <v>0.32552472789138398</v>
      </c>
      <c r="Q11" s="17">
        <v>0.35362238517736699</v>
      </c>
      <c r="R11" s="17"/>
      <c r="S11" s="17">
        <v>0.21013304884780401</v>
      </c>
      <c r="T11" s="17">
        <v>0.25416692014776199</v>
      </c>
      <c r="U11" s="17">
        <v>0.34712278281071102</v>
      </c>
      <c r="V11" s="17">
        <v>0.27701468504770499</v>
      </c>
      <c r="W11" s="17">
        <v>0.27855162753540202</v>
      </c>
      <c r="X11" s="17">
        <v>0.289190519232781</v>
      </c>
      <c r="Y11" s="17">
        <v>0.34263537080678602</v>
      </c>
      <c r="Z11" s="17">
        <v>0.41008956402528102</v>
      </c>
      <c r="AA11" s="17">
        <v>0.287813899614144</v>
      </c>
      <c r="AB11" s="17">
        <v>0.385775030032732</v>
      </c>
      <c r="AC11" s="17"/>
      <c r="AD11" s="17">
        <v>0.34764030190115902</v>
      </c>
      <c r="AE11" s="17">
        <v>0.227691825800625</v>
      </c>
      <c r="AF11" s="17">
        <v>0.30891703322445901</v>
      </c>
      <c r="AG11" s="17">
        <v>0.29671712913859399</v>
      </c>
      <c r="AH11" s="17"/>
      <c r="AI11" s="17">
        <v>0.34570935803957997</v>
      </c>
      <c r="AJ11" s="17">
        <v>0.238884893419579</v>
      </c>
      <c r="AK11" s="17">
        <v>0.28849674517495599</v>
      </c>
      <c r="AL11" s="17"/>
      <c r="AM11" s="17">
        <v>0.25895208638992201</v>
      </c>
      <c r="AN11" s="17">
        <v>0.356620573371775</v>
      </c>
      <c r="AO11" s="17">
        <v>0.26036610220305101</v>
      </c>
      <c r="AP11" s="17"/>
      <c r="AQ11" s="17">
        <v>0.33448094420838298</v>
      </c>
      <c r="AR11" s="17">
        <v>0.33471739738053902</v>
      </c>
      <c r="AS11" s="17">
        <v>0.225341513962453</v>
      </c>
      <c r="AT11" s="17">
        <v>0.18193063831035799</v>
      </c>
      <c r="AU11" s="17">
        <v>0.25008544998293603</v>
      </c>
    </row>
    <row r="12" spans="2:47" x14ac:dyDescent="0.3">
      <c r="B12" s="18" t="s">
        <v>171</v>
      </c>
      <c r="C12" s="17">
        <v>0.26296743037117398</v>
      </c>
      <c r="D12" s="17">
        <v>0.26653170068984999</v>
      </c>
      <c r="E12" s="17">
        <v>0.25801446509491999</v>
      </c>
      <c r="F12" s="17"/>
      <c r="G12" s="17">
        <v>0.25875104918876501</v>
      </c>
      <c r="H12" s="17">
        <v>0.20039249652444499</v>
      </c>
      <c r="I12" s="17">
        <v>0.21740172493561799</v>
      </c>
      <c r="J12" s="17">
        <v>0.31952158411928999</v>
      </c>
      <c r="K12" s="17">
        <v>0.27562055983938599</v>
      </c>
      <c r="L12" s="17">
        <v>0.29866404974882899</v>
      </c>
      <c r="M12" s="17"/>
      <c r="N12" s="17">
        <v>0.23562074959724599</v>
      </c>
      <c r="O12" s="17">
        <v>0.31066165925476702</v>
      </c>
      <c r="P12" s="17">
        <v>0.255007711967152</v>
      </c>
      <c r="Q12" s="17">
        <v>0.255163748371043</v>
      </c>
      <c r="R12" s="17"/>
      <c r="S12" s="17">
        <v>0.20295561663418099</v>
      </c>
      <c r="T12" s="17">
        <v>0.336987701049976</v>
      </c>
      <c r="U12" s="17">
        <v>0.314042459589147</v>
      </c>
      <c r="V12" s="17">
        <v>0.36442171826610398</v>
      </c>
      <c r="W12" s="17">
        <v>0.22466490319433099</v>
      </c>
      <c r="X12" s="17">
        <v>0.22950253860604999</v>
      </c>
      <c r="Y12" s="17">
        <v>0.268984316920376</v>
      </c>
      <c r="Z12" s="17">
        <v>0.16937889773697301</v>
      </c>
      <c r="AA12" s="17">
        <v>0.23768244293208499</v>
      </c>
      <c r="AB12" s="17">
        <v>0.210171480085075</v>
      </c>
      <c r="AC12" s="17"/>
      <c r="AD12" s="17">
        <v>0.27076103082143299</v>
      </c>
      <c r="AE12" s="17">
        <v>0.25912388518409502</v>
      </c>
      <c r="AF12" s="17">
        <v>0.26973321413874402</v>
      </c>
      <c r="AG12" s="17">
        <v>0.26175655686634802</v>
      </c>
      <c r="AH12" s="17"/>
      <c r="AI12" s="17">
        <v>0.24708109052718699</v>
      </c>
      <c r="AJ12" s="17">
        <v>0.242764364217261</v>
      </c>
      <c r="AK12" s="17">
        <v>0.28227817824245599</v>
      </c>
      <c r="AL12" s="17"/>
      <c r="AM12" s="17">
        <v>0.33806563631386399</v>
      </c>
      <c r="AN12" s="17">
        <v>0.25052693442241802</v>
      </c>
      <c r="AO12" s="17">
        <v>0.22603674056241199</v>
      </c>
      <c r="AP12" s="17"/>
      <c r="AQ12" s="17">
        <v>0.26707159904447197</v>
      </c>
      <c r="AR12" s="17">
        <v>0.28791034179832697</v>
      </c>
      <c r="AS12" s="17">
        <v>0.23394238909957901</v>
      </c>
      <c r="AT12" s="17">
        <v>0.234943812795218</v>
      </c>
      <c r="AU12" s="17">
        <v>0.15003544626030199</v>
      </c>
    </row>
    <row r="13" spans="2:47" x14ac:dyDescent="0.3">
      <c r="B13" s="18" t="s">
        <v>172</v>
      </c>
      <c r="C13" s="17">
        <v>0.103094423584696</v>
      </c>
      <c r="D13" s="17">
        <v>0.103150268945141</v>
      </c>
      <c r="E13" s="17">
        <v>0.103249079153321</v>
      </c>
      <c r="F13" s="17"/>
      <c r="G13" s="17">
        <v>8.0846852026290605E-2</v>
      </c>
      <c r="H13" s="17">
        <v>8.9871973193490398E-2</v>
      </c>
      <c r="I13" s="17">
        <v>0.144693512977706</v>
      </c>
      <c r="J13" s="17">
        <v>0.101468436730516</v>
      </c>
      <c r="K13" s="17">
        <v>0.11750103455517601</v>
      </c>
      <c r="L13" s="17">
        <v>8.6417636317827895E-2</v>
      </c>
      <c r="M13" s="17"/>
      <c r="N13" s="17">
        <v>8.1165904845135903E-2</v>
      </c>
      <c r="O13" s="17">
        <v>0.109127180595743</v>
      </c>
      <c r="P13" s="17">
        <v>0.103125972435909</v>
      </c>
      <c r="Q13" s="17">
        <v>0.114283370230729</v>
      </c>
      <c r="R13" s="17"/>
      <c r="S13" s="17">
        <v>9.8228242470778604E-2</v>
      </c>
      <c r="T13" s="17">
        <v>0.121596747852375</v>
      </c>
      <c r="U13" s="17">
        <v>0.11492802849370801</v>
      </c>
      <c r="V13" s="17">
        <v>0.111291111302755</v>
      </c>
      <c r="W13" s="17">
        <v>9.6511191577039995E-2</v>
      </c>
      <c r="X13" s="17">
        <v>8.3142063282446194E-2</v>
      </c>
      <c r="Y13" s="17">
        <v>9.6658865445525599E-2</v>
      </c>
      <c r="Z13" s="17">
        <v>6.8829964780686301E-2</v>
      </c>
      <c r="AA13" s="17">
        <v>8.4257052595288803E-2</v>
      </c>
      <c r="AB13" s="17">
        <v>0.15982907013359099</v>
      </c>
      <c r="AC13" s="17"/>
      <c r="AD13" s="17">
        <v>8.3020454989543802E-2</v>
      </c>
      <c r="AE13" s="17">
        <v>7.9264120810368502E-2</v>
      </c>
      <c r="AF13" s="17">
        <v>0.17496256461731599</v>
      </c>
      <c r="AG13" s="17">
        <v>0.14503084632146901</v>
      </c>
      <c r="AH13" s="17"/>
      <c r="AI13" s="17">
        <v>6.1722922087024901E-2</v>
      </c>
      <c r="AJ13" s="17">
        <v>5.4328256381837303E-2</v>
      </c>
      <c r="AK13" s="17">
        <v>0.182875125560133</v>
      </c>
      <c r="AL13" s="17"/>
      <c r="AM13" s="17">
        <v>0.11997924895462</v>
      </c>
      <c r="AN13" s="17">
        <v>7.8465459990981007E-2</v>
      </c>
      <c r="AO13" s="17">
        <v>0.11627568986208001</v>
      </c>
      <c r="AP13" s="17"/>
      <c r="AQ13" s="17">
        <v>0.106597020804078</v>
      </c>
      <c r="AR13" s="17">
        <v>0.121671330795853</v>
      </c>
      <c r="AS13" s="17">
        <v>0.12836467564274201</v>
      </c>
      <c r="AT13" s="17">
        <v>6.41443229816126E-2</v>
      </c>
      <c r="AU13" s="17">
        <v>4.9112147584203E-2</v>
      </c>
    </row>
    <row r="14" spans="2:47" x14ac:dyDescent="0.3">
      <c r="B14" s="18" t="s">
        <v>173</v>
      </c>
      <c r="C14" s="19">
        <v>8.1572515323804204E-2</v>
      </c>
      <c r="D14" s="19">
        <v>6.2739293739404803E-2</v>
      </c>
      <c r="E14" s="19">
        <v>0.100018867981333</v>
      </c>
      <c r="F14" s="19"/>
      <c r="G14" s="19">
        <v>6.4482987840610906E-2</v>
      </c>
      <c r="H14" s="19">
        <v>3.2889852872226101E-2</v>
      </c>
      <c r="I14" s="19">
        <v>7.0572593118969296E-2</v>
      </c>
      <c r="J14" s="19">
        <v>8.7047009028224001E-2</v>
      </c>
      <c r="K14" s="19">
        <v>0.12566069127143401</v>
      </c>
      <c r="L14" s="19">
        <v>0.10686696019436701</v>
      </c>
      <c r="M14" s="19"/>
      <c r="N14" s="19">
        <v>6.1840489113886003E-2</v>
      </c>
      <c r="O14" s="19">
        <v>8.2649496054461202E-2</v>
      </c>
      <c r="P14" s="19">
        <v>7.0827234513801601E-2</v>
      </c>
      <c r="Q14" s="19">
        <v>0.112850341089911</v>
      </c>
      <c r="R14" s="19"/>
      <c r="S14" s="19">
        <v>5.3185045503985999E-2</v>
      </c>
      <c r="T14" s="19">
        <v>7.9167521563833804E-2</v>
      </c>
      <c r="U14" s="19">
        <v>7.6623730126663098E-2</v>
      </c>
      <c r="V14" s="19">
        <v>4.4468802216501797E-2</v>
      </c>
      <c r="W14" s="19">
        <v>0.124154868682187</v>
      </c>
      <c r="X14" s="19">
        <v>0.10150387583998099</v>
      </c>
      <c r="Y14" s="19">
        <v>6.2443203957794298E-2</v>
      </c>
      <c r="Z14" s="19">
        <v>0.106948531804627</v>
      </c>
      <c r="AA14" s="19">
        <v>7.9298429712533397E-2</v>
      </c>
      <c r="AB14" s="19">
        <v>0.16180719484443501</v>
      </c>
      <c r="AC14" s="19"/>
      <c r="AD14" s="19">
        <v>7.4947806540680298E-2</v>
      </c>
      <c r="AE14" s="19">
        <v>4.9355036570916E-2</v>
      </c>
      <c r="AF14" s="19">
        <v>5.9725682791757398E-2</v>
      </c>
      <c r="AG14" s="19">
        <v>0.15790633287714201</v>
      </c>
      <c r="AH14" s="19"/>
      <c r="AI14" s="19">
        <v>7.2364341094076107E-2</v>
      </c>
      <c r="AJ14" s="19">
        <v>4.66644762987172E-2</v>
      </c>
      <c r="AK14" s="19">
        <v>6.6072674261274805E-2</v>
      </c>
      <c r="AL14" s="19"/>
      <c r="AM14" s="19">
        <v>7.67385583442977E-2</v>
      </c>
      <c r="AN14" s="19">
        <v>6.1602203113608603E-2</v>
      </c>
      <c r="AO14" s="19">
        <v>6.1802302959103099E-2</v>
      </c>
      <c r="AP14" s="19"/>
      <c r="AQ14" s="19">
        <v>9.6381204931985001E-2</v>
      </c>
      <c r="AR14" s="19">
        <v>9.0883067446625901E-2</v>
      </c>
      <c r="AS14" s="19">
        <v>5.5802752728466097E-2</v>
      </c>
      <c r="AT14" s="19">
        <v>3.2457059742253103E-2</v>
      </c>
      <c r="AU14" s="19">
        <v>0.106029251484472</v>
      </c>
    </row>
    <row r="15" spans="2:47" x14ac:dyDescent="0.3">
      <c r="B15" s="16"/>
    </row>
    <row r="16" spans="2:47" x14ac:dyDescent="0.3">
      <c r="B16" t="s">
        <v>482</v>
      </c>
    </row>
    <row r="17" spans="2:2" x14ac:dyDescent="0.3">
      <c r="B17" t="s">
        <v>80</v>
      </c>
    </row>
    <row r="19" spans="2:2" x14ac:dyDescent="0.3">
      <c r="B19"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U19"/>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178</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28.8" x14ac:dyDescent="0.3">
      <c r="B9" s="18" t="s">
        <v>168</v>
      </c>
      <c r="C9" s="17">
        <v>0.14026848734290601</v>
      </c>
      <c r="D9" s="17">
        <v>0.174410177826132</v>
      </c>
      <c r="E9" s="17">
        <v>0.107411899483457</v>
      </c>
      <c r="F9" s="17"/>
      <c r="G9" s="17">
        <v>0.12544382456446099</v>
      </c>
      <c r="H9" s="17">
        <v>0.23842579865137301</v>
      </c>
      <c r="I9" s="17">
        <v>0.17192108753404201</v>
      </c>
      <c r="J9" s="17">
        <v>9.0609980562084802E-2</v>
      </c>
      <c r="K9" s="17">
        <v>0.107145216505008</v>
      </c>
      <c r="L9" s="17">
        <v>0.107826439298585</v>
      </c>
      <c r="M9" s="17"/>
      <c r="N9" s="17">
        <v>0.204134212910315</v>
      </c>
      <c r="O9" s="17">
        <v>0.108268431054777</v>
      </c>
      <c r="P9" s="17">
        <v>0.11033819905030701</v>
      </c>
      <c r="Q9" s="17">
        <v>0.12973923575952701</v>
      </c>
      <c r="R9" s="17"/>
      <c r="S9" s="17">
        <v>0.23787920559173301</v>
      </c>
      <c r="T9" s="17">
        <v>0.14977765690498601</v>
      </c>
      <c r="U9" s="17">
        <v>6.4431137850464296E-2</v>
      </c>
      <c r="V9" s="17">
        <v>7.9461514936907604E-2</v>
      </c>
      <c r="W9" s="17">
        <v>0.158448882485791</v>
      </c>
      <c r="X9" s="17">
        <v>7.8935909721459793E-2</v>
      </c>
      <c r="Y9" s="17">
        <v>0.12795171703746699</v>
      </c>
      <c r="Z9" s="17">
        <v>0.14909046480853699</v>
      </c>
      <c r="AA9" s="17">
        <v>0.16054713025884801</v>
      </c>
      <c r="AB9" s="17">
        <v>0.12580451494981601</v>
      </c>
      <c r="AC9" s="17"/>
      <c r="AD9" s="17">
        <v>0.148634033431813</v>
      </c>
      <c r="AE9" s="17">
        <v>0.183224352914793</v>
      </c>
      <c r="AF9" s="17">
        <v>0.116241019702882</v>
      </c>
      <c r="AG9" s="17">
        <v>7.2468304305636597E-2</v>
      </c>
      <c r="AH9" s="17"/>
      <c r="AI9" s="17">
        <v>0.17289820283956001</v>
      </c>
      <c r="AJ9" s="17">
        <v>0.209756835960969</v>
      </c>
      <c r="AK9" s="17">
        <v>9.2496047963821895E-2</v>
      </c>
      <c r="AL9" s="17"/>
      <c r="AM9" s="17">
        <v>0.10245418719640401</v>
      </c>
      <c r="AN9" s="17">
        <v>0.11878799932353699</v>
      </c>
      <c r="AO9" s="17">
        <v>0.207906505457951</v>
      </c>
      <c r="AP9" s="17"/>
      <c r="AQ9" s="17">
        <v>8.7368823302867896E-2</v>
      </c>
      <c r="AR9" s="17">
        <v>9.7960875915560797E-2</v>
      </c>
      <c r="AS9" s="17">
        <v>0.195969990776068</v>
      </c>
      <c r="AT9" s="17">
        <v>0.26746301792343002</v>
      </c>
      <c r="AU9" s="17">
        <v>0.18516400320698501</v>
      </c>
    </row>
    <row r="10" spans="2:47" x14ac:dyDescent="0.3">
      <c r="B10" s="18" t="s">
        <v>169</v>
      </c>
      <c r="C10" s="17">
        <v>0.34928940730157298</v>
      </c>
      <c r="D10" s="17">
        <v>0.35854333947216599</v>
      </c>
      <c r="E10" s="17">
        <v>0.34101441254807802</v>
      </c>
      <c r="F10" s="17"/>
      <c r="G10" s="17">
        <v>0.37865859558911003</v>
      </c>
      <c r="H10" s="17">
        <v>0.34409499813309702</v>
      </c>
      <c r="I10" s="17">
        <v>0.30477762850463203</v>
      </c>
      <c r="J10" s="17">
        <v>0.35367278584308598</v>
      </c>
      <c r="K10" s="17">
        <v>0.31342222674942199</v>
      </c>
      <c r="L10" s="17">
        <v>0.39066761080482099</v>
      </c>
      <c r="M10" s="17"/>
      <c r="N10" s="17">
        <v>0.41194590921851199</v>
      </c>
      <c r="O10" s="17">
        <v>0.365391107456777</v>
      </c>
      <c r="P10" s="17">
        <v>0.30339758524426902</v>
      </c>
      <c r="Q10" s="17">
        <v>0.30834604705084101</v>
      </c>
      <c r="R10" s="17"/>
      <c r="S10" s="17">
        <v>0.29637846581134403</v>
      </c>
      <c r="T10" s="17">
        <v>0.34522896689341598</v>
      </c>
      <c r="U10" s="17">
        <v>0.38983031078712999</v>
      </c>
      <c r="V10" s="17">
        <v>0.2902336200099</v>
      </c>
      <c r="W10" s="17">
        <v>0.32602880163495501</v>
      </c>
      <c r="X10" s="17">
        <v>0.38244025411377303</v>
      </c>
      <c r="Y10" s="17">
        <v>0.37997952408946001</v>
      </c>
      <c r="Z10" s="17">
        <v>0.37427611090575202</v>
      </c>
      <c r="AA10" s="17">
        <v>0.40060393621015</v>
      </c>
      <c r="AB10" s="17">
        <v>0.34068726036229002</v>
      </c>
      <c r="AC10" s="17"/>
      <c r="AD10" s="17">
        <v>0.36855756620060498</v>
      </c>
      <c r="AE10" s="17">
        <v>0.39565262898077203</v>
      </c>
      <c r="AF10" s="17">
        <v>0.31792050710818598</v>
      </c>
      <c r="AG10" s="17">
        <v>0.24459619455318499</v>
      </c>
      <c r="AH10" s="17"/>
      <c r="AI10" s="17">
        <v>0.36966344105816101</v>
      </c>
      <c r="AJ10" s="17">
        <v>0.37900296408533601</v>
      </c>
      <c r="AK10" s="17">
        <v>0.34570064713298398</v>
      </c>
      <c r="AL10" s="17"/>
      <c r="AM10" s="17">
        <v>0.42514865485715198</v>
      </c>
      <c r="AN10" s="17">
        <v>0.333515110747576</v>
      </c>
      <c r="AO10" s="17">
        <v>0.34794629508966701</v>
      </c>
      <c r="AP10" s="17"/>
      <c r="AQ10" s="17">
        <v>0.32062603965162001</v>
      </c>
      <c r="AR10" s="17">
        <v>0.318404369766837</v>
      </c>
      <c r="AS10" s="17">
        <v>0.39095639827086998</v>
      </c>
      <c r="AT10" s="17">
        <v>0.34855642014141602</v>
      </c>
      <c r="AU10" s="17">
        <v>0.59689580893456096</v>
      </c>
    </row>
    <row r="11" spans="2:47" ht="28.8" x14ac:dyDescent="0.3">
      <c r="B11" s="18" t="s">
        <v>170</v>
      </c>
      <c r="C11" s="17">
        <v>0.23579243544700401</v>
      </c>
      <c r="D11" s="17">
        <v>0.229057140696936</v>
      </c>
      <c r="E11" s="17">
        <v>0.24078202953449401</v>
      </c>
      <c r="F11" s="17"/>
      <c r="G11" s="17">
        <v>0.250723517682029</v>
      </c>
      <c r="H11" s="17">
        <v>0.19015365504023701</v>
      </c>
      <c r="I11" s="17">
        <v>0.22056139794548099</v>
      </c>
      <c r="J11" s="17">
        <v>0.26693339449943598</v>
      </c>
      <c r="K11" s="17">
        <v>0.27172900179738402</v>
      </c>
      <c r="L11" s="17">
        <v>0.225682107845253</v>
      </c>
      <c r="M11" s="17"/>
      <c r="N11" s="17">
        <v>0.166792615577431</v>
      </c>
      <c r="O11" s="17">
        <v>0.25291787356013801</v>
      </c>
      <c r="P11" s="17">
        <v>0.29080832734372303</v>
      </c>
      <c r="Q11" s="17">
        <v>0.24510193778853701</v>
      </c>
      <c r="R11" s="17"/>
      <c r="S11" s="17">
        <v>0.23895264093176999</v>
      </c>
      <c r="T11" s="17">
        <v>0.18668698359007299</v>
      </c>
      <c r="U11" s="17">
        <v>0.287169774222786</v>
      </c>
      <c r="V11" s="17">
        <v>0.237046209779392</v>
      </c>
      <c r="W11" s="17">
        <v>0.30564210504108502</v>
      </c>
      <c r="X11" s="17">
        <v>0.284515629694094</v>
      </c>
      <c r="Y11" s="17">
        <v>0.20244299539108901</v>
      </c>
      <c r="Z11" s="17">
        <v>0.206989658799558</v>
      </c>
      <c r="AA11" s="17">
        <v>0.20735877868248501</v>
      </c>
      <c r="AB11" s="17">
        <v>0.22324015626442101</v>
      </c>
      <c r="AC11" s="17"/>
      <c r="AD11" s="17">
        <v>0.19654461695879499</v>
      </c>
      <c r="AE11" s="17">
        <v>0.23267825415065599</v>
      </c>
      <c r="AF11" s="17">
        <v>0.248642088218336</v>
      </c>
      <c r="AG11" s="17">
        <v>0.26277610160706</v>
      </c>
      <c r="AH11" s="17"/>
      <c r="AI11" s="17">
        <v>0.20881455039882901</v>
      </c>
      <c r="AJ11" s="17">
        <v>0.23426942979891999</v>
      </c>
      <c r="AK11" s="17">
        <v>0.224462294940178</v>
      </c>
      <c r="AL11" s="17"/>
      <c r="AM11" s="17">
        <v>0.22936846263704</v>
      </c>
      <c r="AN11" s="17">
        <v>0.27530774032823402</v>
      </c>
      <c r="AO11" s="17">
        <v>0.18666776448842001</v>
      </c>
      <c r="AP11" s="17"/>
      <c r="AQ11" s="17">
        <v>0.27568152021065301</v>
      </c>
      <c r="AR11" s="17">
        <v>0.28554857689762098</v>
      </c>
      <c r="AS11" s="17">
        <v>0.18176163538200399</v>
      </c>
      <c r="AT11" s="17">
        <v>0.20360819174484299</v>
      </c>
      <c r="AU11" s="17">
        <v>4.7424837794778997E-2</v>
      </c>
    </row>
    <row r="12" spans="2:47" x14ac:dyDescent="0.3">
      <c r="B12" s="18" t="s">
        <v>171</v>
      </c>
      <c r="C12" s="17">
        <v>0.15991025062609501</v>
      </c>
      <c r="D12" s="17">
        <v>0.14279410211755</v>
      </c>
      <c r="E12" s="17">
        <v>0.17684857736362</v>
      </c>
      <c r="F12" s="17"/>
      <c r="G12" s="17">
        <v>0.164580323684413</v>
      </c>
      <c r="H12" s="17">
        <v>0.116498688967272</v>
      </c>
      <c r="I12" s="17">
        <v>0.16719389571357601</v>
      </c>
      <c r="J12" s="17">
        <v>0.161356847027848</v>
      </c>
      <c r="K12" s="17">
        <v>0.19332554989935799</v>
      </c>
      <c r="L12" s="17">
        <v>0.16231418507225101</v>
      </c>
      <c r="M12" s="17"/>
      <c r="N12" s="17">
        <v>0.14048238237199201</v>
      </c>
      <c r="O12" s="17">
        <v>0.17515391064395699</v>
      </c>
      <c r="P12" s="17">
        <v>0.17695391925777201</v>
      </c>
      <c r="Q12" s="17">
        <v>0.14937014185248501</v>
      </c>
      <c r="R12" s="17"/>
      <c r="S12" s="17">
        <v>0.15054473443341199</v>
      </c>
      <c r="T12" s="17">
        <v>0.17779710661970499</v>
      </c>
      <c r="U12" s="17">
        <v>0.15027544522004799</v>
      </c>
      <c r="V12" s="17">
        <v>0.25804985095305599</v>
      </c>
      <c r="W12" s="17">
        <v>9.5859054067357299E-2</v>
      </c>
      <c r="X12" s="17">
        <v>0.137285744682133</v>
      </c>
      <c r="Y12" s="17">
        <v>0.15733982062520299</v>
      </c>
      <c r="Z12" s="17">
        <v>0.19718401804299199</v>
      </c>
      <c r="AA12" s="17">
        <v>0.145683604903633</v>
      </c>
      <c r="AB12" s="17">
        <v>0.113877138014149</v>
      </c>
      <c r="AC12" s="17"/>
      <c r="AD12" s="17">
        <v>0.17338555996170299</v>
      </c>
      <c r="AE12" s="17">
        <v>0.12046835607685499</v>
      </c>
      <c r="AF12" s="17">
        <v>0.182860575162378</v>
      </c>
      <c r="AG12" s="17">
        <v>0.18098926307048499</v>
      </c>
      <c r="AH12" s="17"/>
      <c r="AI12" s="17">
        <v>0.13964806165615801</v>
      </c>
      <c r="AJ12" s="17">
        <v>0.119406436278105</v>
      </c>
      <c r="AK12" s="17">
        <v>0.180388819178325</v>
      </c>
      <c r="AL12" s="17"/>
      <c r="AM12" s="17">
        <v>0.17215774599773001</v>
      </c>
      <c r="AN12" s="17">
        <v>0.17501389519586</v>
      </c>
      <c r="AO12" s="17">
        <v>0.14535923721545699</v>
      </c>
      <c r="AP12" s="17"/>
      <c r="AQ12" s="17">
        <v>0.169162899924651</v>
      </c>
      <c r="AR12" s="17">
        <v>0.16963780518785401</v>
      </c>
      <c r="AS12" s="17">
        <v>0.12665474836381799</v>
      </c>
      <c r="AT12" s="17">
        <v>0.14504799312217601</v>
      </c>
      <c r="AU12" s="17">
        <v>5.5539239705338903E-2</v>
      </c>
    </row>
    <row r="13" spans="2:47" x14ac:dyDescent="0.3">
      <c r="B13" s="18" t="s">
        <v>172</v>
      </c>
      <c r="C13" s="17">
        <v>6.3590274359025506E-2</v>
      </c>
      <c r="D13" s="17">
        <v>5.9705846061056299E-2</v>
      </c>
      <c r="E13" s="17">
        <v>6.7489653971027894E-2</v>
      </c>
      <c r="F13" s="17"/>
      <c r="G13" s="17">
        <v>4.4990462073498001E-2</v>
      </c>
      <c r="H13" s="17">
        <v>8.3730376358221198E-2</v>
      </c>
      <c r="I13" s="17">
        <v>8.2722796630523399E-2</v>
      </c>
      <c r="J13" s="17">
        <v>6.8834579742590704E-2</v>
      </c>
      <c r="K13" s="17">
        <v>4.4416847920260898E-2</v>
      </c>
      <c r="L13" s="17">
        <v>5.2775620540664703E-2</v>
      </c>
      <c r="M13" s="17"/>
      <c r="N13" s="17">
        <v>5.4208589257329201E-2</v>
      </c>
      <c r="O13" s="17">
        <v>5.0489467901008202E-2</v>
      </c>
      <c r="P13" s="17">
        <v>6.3754618998131105E-2</v>
      </c>
      <c r="Q13" s="17">
        <v>8.3922314725911398E-2</v>
      </c>
      <c r="R13" s="17"/>
      <c r="S13" s="17">
        <v>4.8888025125189298E-2</v>
      </c>
      <c r="T13" s="17">
        <v>8.1464014930806294E-2</v>
      </c>
      <c r="U13" s="17">
        <v>4.3940745765625601E-2</v>
      </c>
      <c r="V13" s="17">
        <v>9.9504086321451093E-2</v>
      </c>
      <c r="W13" s="17">
        <v>3.8838696157723597E-2</v>
      </c>
      <c r="X13" s="17">
        <v>4.7155989785054898E-2</v>
      </c>
      <c r="Y13" s="17">
        <v>8.1827270101043598E-2</v>
      </c>
      <c r="Z13" s="17">
        <v>5.23873923434846E-2</v>
      </c>
      <c r="AA13" s="17">
        <v>4.1553060761295398E-2</v>
      </c>
      <c r="AB13" s="17">
        <v>0.117909686500938</v>
      </c>
      <c r="AC13" s="17"/>
      <c r="AD13" s="17">
        <v>7.6772575964915504E-2</v>
      </c>
      <c r="AE13" s="17">
        <v>3.73387268424695E-2</v>
      </c>
      <c r="AF13" s="17">
        <v>0.113777278761268</v>
      </c>
      <c r="AG13" s="17">
        <v>0.11009420524477</v>
      </c>
      <c r="AH13" s="17"/>
      <c r="AI13" s="17">
        <v>6.6766238506644995E-2</v>
      </c>
      <c r="AJ13" s="17">
        <v>2.8115592025038799E-2</v>
      </c>
      <c r="AK13" s="17">
        <v>0.13136491054171301</v>
      </c>
      <c r="AL13" s="17"/>
      <c r="AM13" s="17">
        <v>2.8333363231434702E-2</v>
      </c>
      <c r="AN13" s="17">
        <v>5.0865000178348801E-2</v>
      </c>
      <c r="AO13" s="17">
        <v>8.9262198156457903E-2</v>
      </c>
      <c r="AP13" s="17"/>
      <c r="AQ13" s="17">
        <v>8.4100102729249601E-2</v>
      </c>
      <c r="AR13" s="17">
        <v>6.7623185587873696E-2</v>
      </c>
      <c r="AS13" s="17">
        <v>6.1235805068709098E-2</v>
      </c>
      <c r="AT13" s="17">
        <v>1.9879552761397402E-2</v>
      </c>
      <c r="AU13" s="17">
        <v>0.11497611035833701</v>
      </c>
    </row>
    <row r="14" spans="2:47" x14ac:dyDescent="0.3">
      <c r="B14" s="18" t="s">
        <v>173</v>
      </c>
      <c r="C14" s="19">
        <v>5.1149144923396297E-2</v>
      </c>
      <c r="D14" s="19">
        <v>3.5489393826159898E-2</v>
      </c>
      <c r="E14" s="19">
        <v>6.6453427099322504E-2</v>
      </c>
      <c r="F14" s="19"/>
      <c r="G14" s="19">
        <v>3.5603276406488797E-2</v>
      </c>
      <c r="H14" s="19">
        <v>2.70964828498001E-2</v>
      </c>
      <c r="I14" s="19">
        <v>5.28231936717454E-2</v>
      </c>
      <c r="J14" s="19">
        <v>5.8592412324955101E-2</v>
      </c>
      <c r="K14" s="19">
        <v>6.9961157128566598E-2</v>
      </c>
      <c r="L14" s="19">
        <v>6.0734036438424698E-2</v>
      </c>
      <c r="M14" s="19"/>
      <c r="N14" s="19">
        <v>2.2436290664421502E-2</v>
      </c>
      <c r="O14" s="19">
        <v>4.7779209383342902E-2</v>
      </c>
      <c r="P14" s="19">
        <v>5.4747350105797898E-2</v>
      </c>
      <c r="Q14" s="19">
        <v>8.3520322822699097E-2</v>
      </c>
      <c r="R14" s="19"/>
      <c r="S14" s="19">
        <v>2.7356928106551801E-2</v>
      </c>
      <c r="T14" s="19">
        <v>5.9045271061013503E-2</v>
      </c>
      <c r="U14" s="19">
        <v>6.4352586153946803E-2</v>
      </c>
      <c r="V14" s="19">
        <v>3.5704717999293499E-2</v>
      </c>
      <c r="W14" s="19">
        <v>7.5182460613087698E-2</v>
      </c>
      <c r="X14" s="19">
        <v>6.9666472003484997E-2</v>
      </c>
      <c r="Y14" s="19">
        <v>5.0458672755737198E-2</v>
      </c>
      <c r="Z14" s="19">
        <v>2.0072355099676201E-2</v>
      </c>
      <c r="AA14" s="19">
        <v>4.4253489183588998E-2</v>
      </c>
      <c r="AB14" s="19">
        <v>7.8481243908387094E-2</v>
      </c>
      <c r="AC14" s="19"/>
      <c r="AD14" s="19">
        <v>3.61056474821684E-2</v>
      </c>
      <c r="AE14" s="19">
        <v>3.0637681034453499E-2</v>
      </c>
      <c r="AF14" s="19">
        <v>2.0558531046950899E-2</v>
      </c>
      <c r="AG14" s="19">
        <v>0.12907593121886299</v>
      </c>
      <c r="AH14" s="19"/>
      <c r="AI14" s="19">
        <v>4.22095055406463E-2</v>
      </c>
      <c r="AJ14" s="19">
        <v>2.9448741851630999E-2</v>
      </c>
      <c r="AK14" s="19">
        <v>2.5587280242978301E-2</v>
      </c>
      <c r="AL14" s="19"/>
      <c r="AM14" s="19">
        <v>4.2537586080239803E-2</v>
      </c>
      <c r="AN14" s="19">
        <v>4.6510254226445703E-2</v>
      </c>
      <c r="AO14" s="19">
        <v>2.2857999592046801E-2</v>
      </c>
      <c r="AP14" s="19"/>
      <c r="AQ14" s="19">
        <v>6.3060614180958902E-2</v>
      </c>
      <c r="AR14" s="19">
        <v>6.0825186644253397E-2</v>
      </c>
      <c r="AS14" s="19">
        <v>4.3421422138530903E-2</v>
      </c>
      <c r="AT14" s="19">
        <v>1.54448243067374E-2</v>
      </c>
      <c r="AU14" s="19">
        <v>0</v>
      </c>
    </row>
    <row r="15" spans="2:47" x14ac:dyDescent="0.3">
      <c r="B15" s="16"/>
    </row>
    <row r="16" spans="2:47" x14ac:dyDescent="0.3">
      <c r="B16" t="s">
        <v>482</v>
      </c>
    </row>
    <row r="17" spans="2:2" x14ac:dyDescent="0.3">
      <c r="B17" t="s">
        <v>80</v>
      </c>
    </row>
    <row r="19" spans="2:2" x14ac:dyDescent="0.3">
      <c r="B19"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U19"/>
  <sheetViews>
    <sheetView showGridLines="0" zoomScaleNormal="100" workbookViewId="0">
      <pane xSplit="2" topLeftCell="AQ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179</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28.8" x14ac:dyDescent="0.3">
      <c r="B9" s="18" t="s">
        <v>168</v>
      </c>
      <c r="C9" s="17">
        <v>7.613425747475E-2</v>
      </c>
      <c r="D9" s="17">
        <v>9.1879917128418601E-2</v>
      </c>
      <c r="E9" s="17">
        <v>6.1004454590493903E-2</v>
      </c>
      <c r="F9" s="17"/>
      <c r="G9" s="17">
        <v>0.14616686818591201</v>
      </c>
      <c r="H9" s="17">
        <v>0.115722385255802</v>
      </c>
      <c r="I9" s="17">
        <v>0.126154637897856</v>
      </c>
      <c r="J9" s="17">
        <v>5.4630385586567597E-2</v>
      </c>
      <c r="K9" s="17">
        <v>1.3206919259578599E-2</v>
      </c>
      <c r="L9" s="17">
        <v>1.7479460162814001E-2</v>
      </c>
      <c r="M9" s="17"/>
      <c r="N9" s="17">
        <v>0.122909425252862</v>
      </c>
      <c r="O9" s="17">
        <v>5.6087628393160803E-2</v>
      </c>
      <c r="P9" s="17">
        <v>8.6217371708693896E-2</v>
      </c>
      <c r="Q9" s="17">
        <v>3.91151151428656E-2</v>
      </c>
      <c r="R9" s="17"/>
      <c r="S9" s="17">
        <v>0.15829680962345799</v>
      </c>
      <c r="T9" s="17">
        <v>3.3854323420108599E-2</v>
      </c>
      <c r="U9" s="17">
        <v>3.8101569066555797E-2</v>
      </c>
      <c r="V9" s="17">
        <v>3.39826739953508E-2</v>
      </c>
      <c r="W9" s="17">
        <v>9.9421491836214002E-2</v>
      </c>
      <c r="X9" s="17">
        <v>9.0976258995475207E-2</v>
      </c>
      <c r="Y9" s="17">
        <v>4.9989874881528097E-2</v>
      </c>
      <c r="Z9" s="17">
        <v>0.121245718372852</v>
      </c>
      <c r="AA9" s="17">
        <v>7.7762551513366293E-2</v>
      </c>
      <c r="AB9" s="17">
        <v>3.4476571279682101E-2</v>
      </c>
      <c r="AC9" s="17"/>
      <c r="AD9" s="17">
        <v>5.0477311999311401E-2</v>
      </c>
      <c r="AE9" s="17">
        <v>0.12662363498894899</v>
      </c>
      <c r="AF9" s="17">
        <v>4.32220370934394E-2</v>
      </c>
      <c r="AG9" s="17">
        <v>4.1483283156868903E-2</v>
      </c>
      <c r="AH9" s="17"/>
      <c r="AI9" s="17">
        <v>7.5719106180494405E-2</v>
      </c>
      <c r="AJ9" s="17">
        <v>0.15311496909184599</v>
      </c>
      <c r="AK9" s="17">
        <v>3.1801612310254003E-2</v>
      </c>
      <c r="AL9" s="17"/>
      <c r="AM9" s="17">
        <v>5.1950438098714399E-2</v>
      </c>
      <c r="AN9" s="17">
        <v>5.3647978279530197E-2</v>
      </c>
      <c r="AO9" s="17">
        <v>0.126368408866875</v>
      </c>
      <c r="AP9" s="17"/>
      <c r="AQ9" s="17">
        <v>4.46123550500334E-2</v>
      </c>
      <c r="AR9" s="17">
        <v>4.0156844335217302E-2</v>
      </c>
      <c r="AS9" s="17">
        <v>0.105858632657577</v>
      </c>
      <c r="AT9" s="17">
        <v>0.19488334296664001</v>
      </c>
      <c r="AU9" s="17">
        <v>0.154017831155006</v>
      </c>
    </row>
    <row r="10" spans="2:47" x14ac:dyDescent="0.3">
      <c r="B10" s="18" t="s">
        <v>169</v>
      </c>
      <c r="C10" s="17">
        <v>0.18069223805869999</v>
      </c>
      <c r="D10" s="17">
        <v>0.228611135082814</v>
      </c>
      <c r="E10" s="17">
        <v>0.134544244062066</v>
      </c>
      <c r="F10" s="17"/>
      <c r="G10" s="17">
        <v>0.238986083752774</v>
      </c>
      <c r="H10" s="17">
        <v>0.34483944555280699</v>
      </c>
      <c r="I10" s="17">
        <v>0.20799850168433701</v>
      </c>
      <c r="J10" s="17">
        <v>0.14880892675475599</v>
      </c>
      <c r="K10" s="17">
        <v>6.0655112676536803E-2</v>
      </c>
      <c r="L10" s="17">
        <v>9.4504837612517101E-2</v>
      </c>
      <c r="M10" s="17"/>
      <c r="N10" s="17">
        <v>0.271256633669201</v>
      </c>
      <c r="O10" s="17">
        <v>0.17108586949360699</v>
      </c>
      <c r="P10" s="17">
        <v>0.13563036608479601</v>
      </c>
      <c r="Q10" s="17">
        <v>0.13216325625068701</v>
      </c>
      <c r="R10" s="17"/>
      <c r="S10" s="17">
        <v>0.24996240747436499</v>
      </c>
      <c r="T10" s="17">
        <v>0.104791554003402</v>
      </c>
      <c r="U10" s="17">
        <v>0.16172055088419801</v>
      </c>
      <c r="V10" s="17">
        <v>0.163829033463056</v>
      </c>
      <c r="W10" s="17">
        <v>0.154233254981303</v>
      </c>
      <c r="X10" s="17">
        <v>0.30084482756845099</v>
      </c>
      <c r="Y10" s="17">
        <v>0.13954807948180001</v>
      </c>
      <c r="Z10" s="17">
        <v>0.220263334371706</v>
      </c>
      <c r="AA10" s="17">
        <v>0.200972989108161</v>
      </c>
      <c r="AB10" s="17">
        <v>5.3027584836623502E-2</v>
      </c>
      <c r="AC10" s="17"/>
      <c r="AD10" s="17">
        <v>0.14618943240006499</v>
      </c>
      <c r="AE10" s="17">
        <v>0.23899747979793701</v>
      </c>
      <c r="AF10" s="17">
        <v>0.13016087500677301</v>
      </c>
      <c r="AG10" s="17">
        <v>0.105730168965761</v>
      </c>
      <c r="AH10" s="17"/>
      <c r="AI10" s="17">
        <v>0.17912568939826701</v>
      </c>
      <c r="AJ10" s="17">
        <v>0.25054037045288702</v>
      </c>
      <c r="AK10" s="17">
        <v>0.111301906824123</v>
      </c>
      <c r="AL10" s="17"/>
      <c r="AM10" s="17">
        <v>0.18856783989388001</v>
      </c>
      <c r="AN10" s="17">
        <v>0.16338909054572301</v>
      </c>
      <c r="AO10" s="17">
        <v>0.216516072135438</v>
      </c>
      <c r="AP10" s="17"/>
      <c r="AQ10" s="17">
        <v>0.13361609298336499</v>
      </c>
      <c r="AR10" s="17">
        <v>0.12769538657771501</v>
      </c>
      <c r="AS10" s="17">
        <v>0.23033414960902801</v>
      </c>
      <c r="AT10" s="17">
        <v>0.33164724598175699</v>
      </c>
      <c r="AU10" s="17">
        <v>0.50626473574194097</v>
      </c>
    </row>
    <row r="11" spans="2:47" ht="28.8" x14ac:dyDescent="0.3">
      <c r="B11" s="18" t="s">
        <v>170</v>
      </c>
      <c r="C11" s="17">
        <v>0.27202538260797599</v>
      </c>
      <c r="D11" s="17">
        <v>0.24561330591267699</v>
      </c>
      <c r="E11" s="17">
        <v>0.298214249537822</v>
      </c>
      <c r="F11" s="17"/>
      <c r="G11" s="17">
        <v>0.231534602746478</v>
      </c>
      <c r="H11" s="17">
        <v>0.21859470570384901</v>
      </c>
      <c r="I11" s="17">
        <v>0.18940156470303099</v>
      </c>
      <c r="J11" s="17">
        <v>0.29231388189089802</v>
      </c>
      <c r="K11" s="17">
        <v>0.34294459930497101</v>
      </c>
      <c r="L11" s="17">
        <v>0.344355121939598</v>
      </c>
      <c r="M11" s="17"/>
      <c r="N11" s="17">
        <v>0.20634404579530599</v>
      </c>
      <c r="O11" s="17">
        <v>0.25612112100390499</v>
      </c>
      <c r="P11" s="17">
        <v>0.293081024517786</v>
      </c>
      <c r="Q11" s="17">
        <v>0.34251403962993399</v>
      </c>
      <c r="R11" s="17"/>
      <c r="S11" s="17">
        <v>0.23962141251893099</v>
      </c>
      <c r="T11" s="17">
        <v>0.300558256038432</v>
      </c>
      <c r="U11" s="17">
        <v>0.28898763234093799</v>
      </c>
      <c r="V11" s="17">
        <v>0.195053593451538</v>
      </c>
      <c r="W11" s="17">
        <v>0.34120184476634002</v>
      </c>
      <c r="X11" s="17">
        <v>0.153362887466478</v>
      </c>
      <c r="Y11" s="17">
        <v>0.319849268045857</v>
      </c>
      <c r="Z11" s="17">
        <v>0.258223809869087</v>
      </c>
      <c r="AA11" s="17">
        <v>0.32190222773446803</v>
      </c>
      <c r="AB11" s="17">
        <v>0.343091849159738</v>
      </c>
      <c r="AC11" s="17"/>
      <c r="AD11" s="17">
        <v>0.28946060918305999</v>
      </c>
      <c r="AE11" s="17">
        <v>0.26325062937905602</v>
      </c>
      <c r="AF11" s="17">
        <v>0.30325625086578101</v>
      </c>
      <c r="AG11" s="17">
        <v>0.21572354668284499</v>
      </c>
      <c r="AH11" s="17"/>
      <c r="AI11" s="17">
        <v>0.27408409161248798</v>
      </c>
      <c r="AJ11" s="17">
        <v>0.25525626341657398</v>
      </c>
      <c r="AK11" s="17">
        <v>0.31738288500997203</v>
      </c>
      <c r="AL11" s="17"/>
      <c r="AM11" s="17">
        <v>0.25467418170204098</v>
      </c>
      <c r="AN11" s="17">
        <v>0.32539660724296698</v>
      </c>
      <c r="AO11" s="17">
        <v>0.23767301128374199</v>
      </c>
      <c r="AP11" s="17"/>
      <c r="AQ11" s="17">
        <v>0.30529018018767601</v>
      </c>
      <c r="AR11" s="17">
        <v>0.31227273173568898</v>
      </c>
      <c r="AS11" s="17">
        <v>0.22844950558702301</v>
      </c>
      <c r="AT11" s="17">
        <v>0.14736424362945599</v>
      </c>
      <c r="AU11" s="17">
        <v>0.150679931263491</v>
      </c>
    </row>
    <row r="12" spans="2:47" x14ac:dyDescent="0.3">
      <c r="B12" s="18" t="s">
        <v>171</v>
      </c>
      <c r="C12" s="17">
        <v>0.287978887600428</v>
      </c>
      <c r="D12" s="17">
        <v>0.28041551355988098</v>
      </c>
      <c r="E12" s="17">
        <v>0.29387801124183199</v>
      </c>
      <c r="F12" s="17"/>
      <c r="G12" s="17">
        <v>0.24858720125314601</v>
      </c>
      <c r="H12" s="17">
        <v>0.21379180136159001</v>
      </c>
      <c r="I12" s="17">
        <v>0.280279654401419</v>
      </c>
      <c r="J12" s="17">
        <v>0.31783561770500202</v>
      </c>
      <c r="K12" s="17">
        <v>0.32627197052923301</v>
      </c>
      <c r="L12" s="17">
        <v>0.32997522806149499</v>
      </c>
      <c r="M12" s="17"/>
      <c r="N12" s="17">
        <v>0.27244583419581297</v>
      </c>
      <c r="O12" s="17">
        <v>0.33373891984637499</v>
      </c>
      <c r="P12" s="17">
        <v>0.26752742704836602</v>
      </c>
      <c r="Q12" s="17">
        <v>0.27705243809333802</v>
      </c>
      <c r="R12" s="17"/>
      <c r="S12" s="17">
        <v>0.23749204393902801</v>
      </c>
      <c r="T12" s="17">
        <v>0.36076701439893</v>
      </c>
      <c r="U12" s="17">
        <v>0.35832465594928598</v>
      </c>
      <c r="V12" s="17">
        <v>0.360394706838986</v>
      </c>
      <c r="W12" s="17">
        <v>0.23947866030514101</v>
      </c>
      <c r="X12" s="17">
        <v>0.26490309751215502</v>
      </c>
      <c r="Y12" s="17">
        <v>0.25694010692117403</v>
      </c>
      <c r="Z12" s="17">
        <v>0.23369252238445701</v>
      </c>
      <c r="AA12" s="17">
        <v>0.234994207080126</v>
      </c>
      <c r="AB12" s="17">
        <v>0.31755575072447201</v>
      </c>
      <c r="AC12" s="17"/>
      <c r="AD12" s="17">
        <v>0.321957238028374</v>
      </c>
      <c r="AE12" s="17">
        <v>0.25401354904415502</v>
      </c>
      <c r="AF12" s="17">
        <v>0.28447353610270898</v>
      </c>
      <c r="AG12" s="17">
        <v>0.30559888494564202</v>
      </c>
      <c r="AH12" s="17"/>
      <c r="AI12" s="17">
        <v>0.30504867967211102</v>
      </c>
      <c r="AJ12" s="17">
        <v>0.25790591295118298</v>
      </c>
      <c r="AK12" s="17">
        <v>0.27363525515208398</v>
      </c>
      <c r="AL12" s="17"/>
      <c r="AM12" s="17">
        <v>0.35779935049399803</v>
      </c>
      <c r="AN12" s="17">
        <v>0.30385003077980199</v>
      </c>
      <c r="AO12" s="17">
        <v>0.24447105067027999</v>
      </c>
      <c r="AP12" s="17"/>
      <c r="AQ12" s="17">
        <v>0.30149439003169198</v>
      </c>
      <c r="AR12" s="17">
        <v>0.30661098995172398</v>
      </c>
      <c r="AS12" s="17">
        <v>0.26818099567933301</v>
      </c>
      <c r="AT12" s="17">
        <v>0.238639864944861</v>
      </c>
      <c r="AU12" s="17">
        <v>0.13992535425535799</v>
      </c>
    </row>
    <row r="13" spans="2:47" x14ac:dyDescent="0.3">
      <c r="B13" s="18" t="s">
        <v>172</v>
      </c>
      <c r="C13" s="17">
        <v>0.119751546917264</v>
      </c>
      <c r="D13" s="17">
        <v>0.106448207033303</v>
      </c>
      <c r="E13" s="17">
        <v>0.132907485147502</v>
      </c>
      <c r="F13" s="17"/>
      <c r="G13" s="17">
        <v>7.8935941598100606E-2</v>
      </c>
      <c r="H13" s="17">
        <v>9.16398215524932E-2</v>
      </c>
      <c r="I13" s="17">
        <v>0.13161349589726201</v>
      </c>
      <c r="J13" s="17">
        <v>0.121928509559842</v>
      </c>
      <c r="K13" s="17">
        <v>0.16155052194077699</v>
      </c>
      <c r="L13" s="17">
        <v>0.12981456570646699</v>
      </c>
      <c r="M13" s="17"/>
      <c r="N13" s="17">
        <v>9.2313029103939598E-2</v>
      </c>
      <c r="O13" s="17">
        <v>0.114868803242648</v>
      </c>
      <c r="P13" s="17">
        <v>0.15033338993437001</v>
      </c>
      <c r="Q13" s="17">
        <v>0.121692296876718</v>
      </c>
      <c r="R13" s="17"/>
      <c r="S13" s="17">
        <v>7.3234815868856301E-2</v>
      </c>
      <c r="T13" s="17">
        <v>0.135439386237765</v>
      </c>
      <c r="U13" s="17">
        <v>9.7579474843934394E-2</v>
      </c>
      <c r="V13" s="17">
        <v>0.20129066204472801</v>
      </c>
      <c r="W13" s="17">
        <v>4.6564745011371603E-2</v>
      </c>
      <c r="X13" s="17">
        <v>0.13789889144391301</v>
      </c>
      <c r="Y13" s="17">
        <v>0.15825012660760099</v>
      </c>
      <c r="Z13" s="17">
        <v>0.106981915149835</v>
      </c>
      <c r="AA13" s="17">
        <v>8.3367148952093101E-2</v>
      </c>
      <c r="AB13" s="17">
        <v>0.19662233882225999</v>
      </c>
      <c r="AC13" s="17"/>
      <c r="AD13" s="17">
        <v>0.13466130861693301</v>
      </c>
      <c r="AE13" s="17">
        <v>8.0323579214594001E-2</v>
      </c>
      <c r="AF13" s="17">
        <v>0.21205680429905599</v>
      </c>
      <c r="AG13" s="17">
        <v>0.183959862148695</v>
      </c>
      <c r="AH13" s="17"/>
      <c r="AI13" s="17">
        <v>0.101931679195086</v>
      </c>
      <c r="AJ13" s="17">
        <v>5.0492258130104599E-2</v>
      </c>
      <c r="AK13" s="17">
        <v>0.227825226184838</v>
      </c>
      <c r="AL13" s="17"/>
      <c r="AM13" s="17">
        <v>8.16616826709744E-2</v>
      </c>
      <c r="AN13" s="17">
        <v>0.11118687761905501</v>
      </c>
      <c r="AO13" s="17">
        <v>0.14054841577910601</v>
      </c>
      <c r="AP13" s="17"/>
      <c r="AQ13" s="17">
        <v>0.128333016751496</v>
      </c>
      <c r="AR13" s="17">
        <v>0.14652769010238001</v>
      </c>
      <c r="AS13" s="17">
        <v>0.11945363504954799</v>
      </c>
      <c r="AT13" s="17">
        <v>4.6674058331435599E-2</v>
      </c>
      <c r="AU13" s="17">
        <v>4.9112147584203E-2</v>
      </c>
    </row>
    <row r="14" spans="2:47" x14ac:dyDescent="0.3">
      <c r="B14" s="18" t="s">
        <v>173</v>
      </c>
      <c r="C14" s="19">
        <v>6.3417687340883003E-2</v>
      </c>
      <c r="D14" s="19">
        <v>4.7031921282906002E-2</v>
      </c>
      <c r="E14" s="19">
        <v>7.9451555420284301E-2</v>
      </c>
      <c r="F14" s="19"/>
      <c r="G14" s="19">
        <v>5.57893024635897E-2</v>
      </c>
      <c r="H14" s="19">
        <v>1.54118405734586E-2</v>
      </c>
      <c r="I14" s="19">
        <v>6.4552145416095594E-2</v>
      </c>
      <c r="J14" s="19">
        <v>6.4482678502934196E-2</v>
      </c>
      <c r="K14" s="19">
        <v>9.5370876288903797E-2</v>
      </c>
      <c r="L14" s="19">
        <v>8.3870786517108595E-2</v>
      </c>
      <c r="M14" s="19"/>
      <c r="N14" s="19">
        <v>3.47310319828774E-2</v>
      </c>
      <c r="O14" s="19">
        <v>6.8097658020303195E-2</v>
      </c>
      <c r="P14" s="19">
        <v>6.7210420705987095E-2</v>
      </c>
      <c r="Q14" s="19">
        <v>8.7462854006457993E-2</v>
      </c>
      <c r="R14" s="19"/>
      <c r="S14" s="19">
        <v>4.1392510575361897E-2</v>
      </c>
      <c r="T14" s="19">
        <v>6.4589465901361803E-2</v>
      </c>
      <c r="U14" s="19">
        <v>5.5286116915087599E-2</v>
      </c>
      <c r="V14" s="19">
        <v>4.5449330206340899E-2</v>
      </c>
      <c r="W14" s="19">
        <v>0.11910000309962999</v>
      </c>
      <c r="X14" s="19">
        <v>5.20140370135284E-2</v>
      </c>
      <c r="Y14" s="19">
        <v>7.5422544062040395E-2</v>
      </c>
      <c r="Z14" s="19">
        <v>5.9592699852062898E-2</v>
      </c>
      <c r="AA14" s="19">
        <v>8.10008756117854E-2</v>
      </c>
      <c r="AB14" s="19">
        <v>5.5225905177223998E-2</v>
      </c>
      <c r="AC14" s="19"/>
      <c r="AD14" s="19">
        <v>5.7254099772256303E-2</v>
      </c>
      <c r="AE14" s="19">
        <v>3.6791127575309397E-2</v>
      </c>
      <c r="AF14" s="19">
        <v>2.6830496632242001E-2</v>
      </c>
      <c r="AG14" s="19">
        <v>0.147504254100189</v>
      </c>
      <c r="AH14" s="19"/>
      <c r="AI14" s="19">
        <v>6.4090753941553294E-2</v>
      </c>
      <c r="AJ14" s="19">
        <v>3.2690225957404999E-2</v>
      </c>
      <c r="AK14" s="19">
        <v>3.8053114518728698E-2</v>
      </c>
      <c r="AL14" s="19"/>
      <c r="AM14" s="19">
        <v>6.5346507140392002E-2</v>
      </c>
      <c r="AN14" s="19">
        <v>4.2529415532922603E-2</v>
      </c>
      <c r="AO14" s="19">
        <v>3.4423041264559799E-2</v>
      </c>
      <c r="AP14" s="19"/>
      <c r="AQ14" s="19">
        <v>8.6653964995737395E-2</v>
      </c>
      <c r="AR14" s="19">
        <v>6.6736357297273896E-2</v>
      </c>
      <c r="AS14" s="19">
        <v>4.7723081417490702E-2</v>
      </c>
      <c r="AT14" s="19">
        <v>4.07912441458506E-2</v>
      </c>
      <c r="AU14" s="19">
        <v>0</v>
      </c>
    </row>
    <row r="15" spans="2:47" x14ac:dyDescent="0.3">
      <c r="B15" s="16"/>
    </row>
    <row r="16" spans="2:47" x14ac:dyDescent="0.3">
      <c r="B16" t="s">
        <v>482</v>
      </c>
    </row>
    <row r="17" spans="2:2" x14ac:dyDescent="0.3">
      <c r="B17" t="s">
        <v>80</v>
      </c>
    </row>
    <row r="19" spans="2:2" x14ac:dyDescent="0.3">
      <c r="B19"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U19"/>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180</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28.8" x14ac:dyDescent="0.3">
      <c r="B9" s="18" t="s">
        <v>168</v>
      </c>
      <c r="C9" s="17">
        <v>9.1031914126924393E-2</v>
      </c>
      <c r="D9" s="17">
        <v>0.10073695070149501</v>
      </c>
      <c r="E9" s="17">
        <v>8.1795824224975194E-2</v>
      </c>
      <c r="F9" s="17"/>
      <c r="G9" s="17">
        <v>0.104489736456143</v>
      </c>
      <c r="H9" s="17">
        <v>0.21647369856938001</v>
      </c>
      <c r="I9" s="17">
        <v>0.12080504603707901</v>
      </c>
      <c r="J9" s="17">
        <v>7.0830908150927796E-2</v>
      </c>
      <c r="K9" s="17">
        <v>1.94985030083599E-2</v>
      </c>
      <c r="L9" s="17">
        <v>2.14726934299482E-2</v>
      </c>
      <c r="M9" s="17"/>
      <c r="N9" s="17">
        <v>0.15599252465219801</v>
      </c>
      <c r="O9" s="17">
        <v>8.3663271464470307E-2</v>
      </c>
      <c r="P9" s="17">
        <v>4.42549679412301E-2</v>
      </c>
      <c r="Q9" s="17">
        <v>7.1522194054530502E-2</v>
      </c>
      <c r="R9" s="17"/>
      <c r="S9" s="17">
        <v>0.18239995331944001</v>
      </c>
      <c r="T9" s="17">
        <v>5.8126204993838103E-2</v>
      </c>
      <c r="U9" s="17">
        <v>6.1269386519007797E-2</v>
      </c>
      <c r="V9" s="17">
        <v>5.3187336012878901E-2</v>
      </c>
      <c r="W9" s="17">
        <v>9.1080927217500204E-2</v>
      </c>
      <c r="X9" s="17">
        <v>0.105187468234493</v>
      </c>
      <c r="Y9" s="17">
        <v>6.0883496000177097E-2</v>
      </c>
      <c r="Z9" s="17">
        <v>0.129229244032838</v>
      </c>
      <c r="AA9" s="17">
        <v>7.8421565048238107E-2</v>
      </c>
      <c r="AB9" s="17">
        <v>5.5474101494483098E-2</v>
      </c>
      <c r="AC9" s="17"/>
      <c r="AD9" s="17">
        <v>6.2473734029099198E-2</v>
      </c>
      <c r="AE9" s="17">
        <v>0.14667472458813999</v>
      </c>
      <c r="AF9" s="17">
        <v>7.6514703618219299E-2</v>
      </c>
      <c r="AG9" s="17">
        <v>4.3659384685284998E-2</v>
      </c>
      <c r="AH9" s="17"/>
      <c r="AI9" s="17">
        <v>9.4133442707187098E-2</v>
      </c>
      <c r="AJ9" s="17">
        <v>0.17165054528750201</v>
      </c>
      <c r="AK9" s="17">
        <v>3.8252132767607798E-2</v>
      </c>
      <c r="AL9" s="17"/>
      <c r="AM9" s="17">
        <v>4.6955323420486202E-2</v>
      </c>
      <c r="AN9" s="17">
        <v>7.37081079671634E-2</v>
      </c>
      <c r="AO9" s="17">
        <v>0.14952001973166301</v>
      </c>
      <c r="AP9" s="17"/>
      <c r="AQ9" s="17">
        <v>3.9735298244995103E-2</v>
      </c>
      <c r="AR9" s="17">
        <v>4.5556594685429101E-2</v>
      </c>
      <c r="AS9" s="17">
        <v>0.13219677467580901</v>
      </c>
      <c r="AT9" s="17">
        <v>0.23943609920011699</v>
      </c>
      <c r="AU9" s="17">
        <v>0.147229396506285</v>
      </c>
    </row>
    <row r="10" spans="2:47" x14ac:dyDescent="0.3">
      <c r="B10" s="18" t="s">
        <v>169</v>
      </c>
      <c r="C10" s="17">
        <v>0.268298564637931</v>
      </c>
      <c r="D10" s="17">
        <v>0.274266700023511</v>
      </c>
      <c r="E10" s="17">
        <v>0.26304895444957299</v>
      </c>
      <c r="F10" s="17"/>
      <c r="G10" s="17">
        <v>0.37219905148119198</v>
      </c>
      <c r="H10" s="17">
        <v>0.31036836343500901</v>
      </c>
      <c r="I10" s="17">
        <v>0.251544417494665</v>
      </c>
      <c r="J10" s="17">
        <v>0.24730487262603801</v>
      </c>
      <c r="K10" s="17">
        <v>0.202531610679896</v>
      </c>
      <c r="L10" s="17">
        <v>0.24079885675551499</v>
      </c>
      <c r="M10" s="17"/>
      <c r="N10" s="17">
        <v>0.30800816044100499</v>
      </c>
      <c r="O10" s="17">
        <v>0.304645911935643</v>
      </c>
      <c r="P10" s="17">
        <v>0.234054652961354</v>
      </c>
      <c r="Q10" s="17">
        <v>0.219133223594558</v>
      </c>
      <c r="R10" s="17"/>
      <c r="S10" s="17">
        <v>0.25528918555916602</v>
      </c>
      <c r="T10" s="17">
        <v>0.30140879568310303</v>
      </c>
      <c r="U10" s="17">
        <v>0.24034899297439499</v>
      </c>
      <c r="V10" s="17">
        <v>0.23821968366523999</v>
      </c>
      <c r="W10" s="17">
        <v>0.18259372954068701</v>
      </c>
      <c r="X10" s="17">
        <v>0.25083797993552998</v>
      </c>
      <c r="Y10" s="17">
        <v>0.288686237159406</v>
      </c>
      <c r="Z10" s="17">
        <v>0.365043507573169</v>
      </c>
      <c r="AA10" s="17">
        <v>0.27614564107637801</v>
      </c>
      <c r="AB10" s="17">
        <v>0.34182539655549898</v>
      </c>
      <c r="AC10" s="17"/>
      <c r="AD10" s="17">
        <v>0.25876608579427601</v>
      </c>
      <c r="AE10" s="17">
        <v>0.30309456143147201</v>
      </c>
      <c r="AF10" s="17">
        <v>0.27081133739964702</v>
      </c>
      <c r="AG10" s="17">
        <v>0.18725079357733099</v>
      </c>
      <c r="AH10" s="17"/>
      <c r="AI10" s="17">
        <v>0.266574433837446</v>
      </c>
      <c r="AJ10" s="17">
        <v>0.32112393421937602</v>
      </c>
      <c r="AK10" s="17">
        <v>0.26005656516666398</v>
      </c>
      <c r="AL10" s="17"/>
      <c r="AM10" s="17">
        <v>0.28308039008557401</v>
      </c>
      <c r="AN10" s="17">
        <v>0.25757335037889101</v>
      </c>
      <c r="AO10" s="17">
        <v>0.29870307849081901</v>
      </c>
      <c r="AP10" s="17"/>
      <c r="AQ10" s="17">
        <v>0.227892620238831</v>
      </c>
      <c r="AR10" s="17">
        <v>0.26624212916897499</v>
      </c>
      <c r="AS10" s="17">
        <v>0.331020268832866</v>
      </c>
      <c r="AT10" s="17">
        <v>0.277583805035579</v>
      </c>
      <c r="AU10" s="17">
        <v>0.42260823928096702</v>
      </c>
    </row>
    <row r="11" spans="2:47" ht="28.8" x14ac:dyDescent="0.3">
      <c r="B11" s="18" t="s">
        <v>170</v>
      </c>
      <c r="C11" s="17">
        <v>0.31097044203525898</v>
      </c>
      <c r="D11" s="17">
        <v>0.30792892024907798</v>
      </c>
      <c r="E11" s="17">
        <v>0.31252685945740299</v>
      </c>
      <c r="F11" s="17"/>
      <c r="G11" s="17">
        <v>0.24708763882975401</v>
      </c>
      <c r="H11" s="17">
        <v>0.204662769162993</v>
      </c>
      <c r="I11" s="17">
        <v>0.28800250802032601</v>
      </c>
      <c r="J11" s="17">
        <v>0.33322973621767099</v>
      </c>
      <c r="K11" s="17">
        <v>0.36835545955761101</v>
      </c>
      <c r="L11" s="17">
        <v>0.40061569290000798</v>
      </c>
      <c r="M11" s="17"/>
      <c r="N11" s="17">
        <v>0.272164590841946</v>
      </c>
      <c r="O11" s="17">
        <v>0.24585241359065399</v>
      </c>
      <c r="P11" s="17">
        <v>0.39824817322289202</v>
      </c>
      <c r="Q11" s="17">
        <v>0.34225077804042098</v>
      </c>
      <c r="R11" s="17"/>
      <c r="S11" s="17">
        <v>0.30887105055432501</v>
      </c>
      <c r="T11" s="17">
        <v>0.28879134239341703</v>
      </c>
      <c r="U11" s="17">
        <v>0.36170290731869698</v>
      </c>
      <c r="V11" s="17">
        <v>0.338438597182254</v>
      </c>
      <c r="W11" s="17">
        <v>0.32303021761376</v>
      </c>
      <c r="X11" s="17">
        <v>0.26459349038019297</v>
      </c>
      <c r="Y11" s="17">
        <v>0.36735788064708802</v>
      </c>
      <c r="Z11" s="17">
        <v>0.206981740066181</v>
      </c>
      <c r="AA11" s="17">
        <v>0.34922108702357602</v>
      </c>
      <c r="AB11" s="17">
        <v>0.220062778107257</v>
      </c>
      <c r="AC11" s="17"/>
      <c r="AD11" s="17">
        <v>0.33144973163232699</v>
      </c>
      <c r="AE11" s="17">
        <v>0.294614219522494</v>
      </c>
      <c r="AF11" s="17">
        <v>0.33249840001473002</v>
      </c>
      <c r="AG11" s="17">
        <v>0.32876753659027103</v>
      </c>
      <c r="AH11" s="17"/>
      <c r="AI11" s="17">
        <v>0.35110548002599401</v>
      </c>
      <c r="AJ11" s="17">
        <v>0.297676628421505</v>
      </c>
      <c r="AK11" s="17">
        <v>0.33400151572093401</v>
      </c>
      <c r="AL11" s="17"/>
      <c r="AM11" s="17">
        <v>0.33408790653346998</v>
      </c>
      <c r="AN11" s="17">
        <v>0.339453580841105</v>
      </c>
      <c r="AO11" s="17">
        <v>0.27982569696355297</v>
      </c>
      <c r="AP11" s="17"/>
      <c r="AQ11" s="17">
        <v>0.33547716123947202</v>
      </c>
      <c r="AR11" s="17">
        <v>0.34376855940803203</v>
      </c>
      <c r="AS11" s="17">
        <v>0.22434107166672099</v>
      </c>
      <c r="AT11" s="17">
        <v>0.29829066301802099</v>
      </c>
      <c r="AU11" s="17">
        <v>0.38105021662854499</v>
      </c>
    </row>
    <row r="12" spans="2:47" x14ac:dyDescent="0.3">
      <c r="B12" s="18" t="s">
        <v>171</v>
      </c>
      <c r="C12" s="17">
        <v>0.177797042565015</v>
      </c>
      <c r="D12" s="17">
        <v>0.18311576119943501</v>
      </c>
      <c r="E12" s="17">
        <v>0.17299445910156699</v>
      </c>
      <c r="F12" s="17"/>
      <c r="G12" s="17">
        <v>0.17438204828359999</v>
      </c>
      <c r="H12" s="17">
        <v>0.18510240600578301</v>
      </c>
      <c r="I12" s="17">
        <v>0.160203838526527</v>
      </c>
      <c r="J12" s="17">
        <v>0.20074187613622799</v>
      </c>
      <c r="K12" s="17">
        <v>0.18764741058116099</v>
      </c>
      <c r="L12" s="17">
        <v>0.16316036088187699</v>
      </c>
      <c r="M12" s="17"/>
      <c r="N12" s="17">
        <v>0.17529987747563999</v>
      </c>
      <c r="O12" s="17">
        <v>0.232142729252413</v>
      </c>
      <c r="P12" s="17">
        <v>0.161876389430261</v>
      </c>
      <c r="Q12" s="17">
        <v>0.141540582316529</v>
      </c>
      <c r="R12" s="17"/>
      <c r="S12" s="17">
        <v>0.15779153635415299</v>
      </c>
      <c r="T12" s="17">
        <v>0.18102357957300999</v>
      </c>
      <c r="U12" s="17">
        <v>0.197555016235653</v>
      </c>
      <c r="V12" s="17">
        <v>0.232989848428163</v>
      </c>
      <c r="W12" s="17">
        <v>0.203646489257304</v>
      </c>
      <c r="X12" s="17">
        <v>0.249769429312244</v>
      </c>
      <c r="Y12" s="17">
        <v>0.14295477605156201</v>
      </c>
      <c r="Z12" s="17">
        <v>0.13553314714046599</v>
      </c>
      <c r="AA12" s="17">
        <v>0.122429605498733</v>
      </c>
      <c r="AB12" s="17">
        <v>0.139783485108401</v>
      </c>
      <c r="AC12" s="17"/>
      <c r="AD12" s="17">
        <v>0.223435171248618</v>
      </c>
      <c r="AE12" s="17">
        <v>0.154377797594933</v>
      </c>
      <c r="AF12" s="17">
        <v>0.14472122365176199</v>
      </c>
      <c r="AG12" s="17">
        <v>0.18244706919034401</v>
      </c>
      <c r="AH12" s="17"/>
      <c r="AI12" s="17">
        <v>0.18819371778257399</v>
      </c>
      <c r="AJ12" s="17">
        <v>0.13198303169197401</v>
      </c>
      <c r="AK12" s="17">
        <v>0.184254933241739</v>
      </c>
      <c r="AL12" s="17"/>
      <c r="AM12" s="17">
        <v>0.19486359398822101</v>
      </c>
      <c r="AN12" s="17">
        <v>0.20097708582983001</v>
      </c>
      <c r="AO12" s="17">
        <v>0.157427113995769</v>
      </c>
      <c r="AP12" s="17"/>
      <c r="AQ12" s="17">
        <v>0.19192560180316201</v>
      </c>
      <c r="AR12" s="17">
        <v>0.20412743497972799</v>
      </c>
      <c r="AS12" s="17">
        <v>0.18164653885371901</v>
      </c>
      <c r="AT12" s="17">
        <v>9.6231398230903403E-2</v>
      </c>
      <c r="AU12" s="17">
        <v>0</v>
      </c>
    </row>
    <row r="13" spans="2:47" x14ac:dyDescent="0.3">
      <c r="B13" s="18" t="s">
        <v>172</v>
      </c>
      <c r="C13" s="17">
        <v>6.4747766089735703E-2</v>
      </c>
      <c r="D13" s="17">
        <v>7.0044548547060298E-2</v>
      </c>
      <c r="E13" s="17">
        <v>5.9737443991273398E-2</v>
      </c>
      <c r="F13" s="17"/>
      <c r="G13" s="17">
        <v>3.62374728232965E-2</v>
      </c>
      <c r="H13" s="17">
        <v>3.2370394941035698E-2</v>
      </c>
      <c r="I13" s="17">
        <v>9.7295106249299004E-2</v>
      </c>
      <c r="J13" s="17">
        <v>5.8103297426206499E-2</v>
      </c>
      <c r="K13" s="17">
        <v>8.2694092891391E-2</v>
      </c>
      <c r="L13" s="17">
        <v>7.6624296319095897E-2</v>
      </c>
      <c r="M13" s="17"/>
      <c r="N13" s="17">
        <v>4.7671750089843298E-2</v>
      </c>
      <c r="O13" s="17">
        <v>4.1280477074872798E-2</v>
      </c>
      <c r="P13" s="17">
        <v>7.3009801718873404E-2</v>
      </c>
      <c r="Q13" s="17">
        <v>9.3366296129402698E-2</v>
      </c>
      <c r="R13" s="17"/>
      <c r="S13" s="17">
        <v>4.7720727217828003E-2</v>
      </c>
      <c r="T13" s="17">
        <v>8.0068998959145599E-2</v>
      </c>
      <c r="U13" s="17">
        <v>5.36402860660386E-2</v>
      </c>
      <c r="V13" s="17">
        <v>0.10163307248075799</v>
      </c>
      <c r="W13" s="17">
        <v>5.4717984867200802E-2</v>
      </c>
      <c r="X13" s="17">
        <v>4.3614628658954803E-2</v>
      </c>
      <c r="Y13" s="17">
        <v>4.5548529900592202E-2</v>
      </c>
      <c r="Z13" s="17">
        <v>0.103487015491533</v>
      </c>
      <c r="AA13" s="17">
        <v>3.2607305470433903E-2</v>
      </c>
      <c r="AB13" s="17">
        <v>0.14643626747399899</v>
      </c>
      <c r="AC13" s="17"/>
      <c r="AD13" s="17">
        <v>7.7247520008804596E-2</v>
      </c>
      <c r="AE13" s="17">
        <v>3.5672925187613301E-2</v>
      </c>
      <c r="AF13" s="17">
        <v>0.122441923867614</v>
      </c>
      <c r="AG13" s="17">
        <v>9.6145013939851406E-2</v>
      </c>
      <c r="AH13" s="17"/>
      <c r="AI13" s="17">
        <v>5.1941206378412999E-2</v>
      </c>
      <c r="AJ13" s="17">
        <v>2.18569779354282E-2</v>
      </c>
      <c r="AK13" s="17">
        <v>0.12822200174698201</v>
      </c>
      <c r="AL13" s="17"/>
      <c r="AM13" s="17">
        <v>2.8021344319041401E-2</v>
      </c>
      <c r="AN13" s="17">
        <v>5.6176637882453903E-2</v>
      </c>
      <c r="AO13" s="17">
        <v>8.2957465562918803E-2</v>
      </c>
      <c r="AP13" s="17"/>
      <c r="AQ13" s="17">
        <v>8.6157122445762901E-2</v>
      </c>
      <c r="AR13" s="17">
        <v>4.1517352745632702E-2</v>
      </c>
      <c r="AS13" s="17">
        <v>7.0746182906518101E-2</v>
      </c>
      <c r="AT13" s="17">
        <v>3.8511630403811399E-2</v>
      </c>
      <c r="AU13" s="17">
        <v>4.9112147584203E-2</v>
      </c>
    </row>
    <row r="14" spans="2:47" x14ac:dyDescent="0.3">
      <c r="B14" s="18" t="s">
        <v>173</v>
      </c>
      <c r="C14" s="19">
        <v>8.7154270545135096E-2</v>
      </c>
      <c r="D14" s="19">
        <v>6.3907119279420901E-2</v>
      </c>
      <c r="E14" s="19">
        <v>0.109896458775208</v>
      </c>
      <c r="F14" s="19"/>
      <c r="G14" s="19">
        <v>6.5604052126015E-2</v>
      </c>
      <c r="H14" s="19">
        <v>5.1022367885799599E-2</v>
      </c>
      <c r="I14" s="19">
        <v>8.2149083672104994E-2</v>
      </c>
      <c r="J14" s="19">
        <v>8.97893094429279E-2</v>
      </c>
      <c r="K14" s="19">
        <v>0.139272923281581</v>
      </c>
      <c r="L14" s="19">
        <v>9.7328099713556201E-2</v>
      </c>
      <c r="M14" s="19"/>
      <c r="N14" s="19">
        <v>4.08630964993675E-2</v>
      </c>
      <c r="O14" s="19">
        <v>9.2415196681946393E-2</v>
      </c>
      <c r="P14" s="19">
        <v>8.8556014725389501E-2</v>
      </c>
      <c r="Q14" s="19">
        <v>0.13218692586455899</v>
      </c>
      <c r="R14" s="19"/>
      <c r="S14" s="19">
        <v>4.7927546995087597E-2</v>
      </c>
      <c r="T14" s="19">
        <v>9.0581078397485706E-2</v>
      </c>
      <c r="U14" s="19">
        <v>8.5483410886209601E-2</v>
      </c>
      <c r="V14" s="19">
        <v>3.5531462230706398E-2</v>
      </c>
      <c r="W14" s="19">
        <v>0.144930651503548</v>
      </c>
      <c r="X14" s="19">
        <v>8.5997003478584397E-2</v>
      </c>
      <c r="Y14" s="19">
        <v>9.4569080241175496E-2</v>
      </c>
      <c r="Z14" s="19">
        <v>5.9725345695813802E-2</v>
      </c>
      <c r="AA14" s="19">
        <v>0.14117479588264201</v>
      </c>
      <c r="AB14" s="19">
        <v>9.6417971260361196E-2</v>
      </c>
      <c r="AC14" s="19"/>
      <c r="AD14" s="19">
        <v>4.6627757286876202E-2</v>
      </c>
      <c r="AE14" s="19">
        <v>6.5565771675346302E-2</v>
      </c>
      <c r="AF14" s="19">
        <v>5.3012411448027402E-2</v>
      </c>
      <c r="AG14" s="19">
        <v>0.16173020201691801</v>
      </c>
      <c r="AH14" s="19"/>
      <c r="AI14" s="19">
        <v>4.8051719268385501E-2</v>
      </c>
      <c r="AJ14" s="19">
        <v>5.5708882444215298E-2</v>
      </c>
      <c r="AK14" s="19">
        <v>5.5212851356074101E-2</v>
      </c>
      <c r="AL14" s="19"/>
      <c r="AM14" s="19">
        <v>0.112991441653207</v>
      </c>
      <c r="AN14" s="19">
        <v>7.2111237100557099E-2</v>
      </c>
      <c r="AO14" s="19">
        <v>3.1566625255277099E-2</v>
      </c>
      <c r="AP14" s="19"/>
      <c r="AQ14" s="19">
        <v>0.118812196027778</v>
      </c>
      <c r="AR14" s="19">
        <v>9.8787929012203499E-2</v>
      </c>
      <c r="AS14" s="19">
        <v>6.0049163064366903E-2</v>
      </c>
      <c r="AT14" s="19">
        <v>4.99464041115684E-2</v>
      </c>
      <c r="AU14" s="19">
        <v>0</v>
      </c>
    </row>
    <row r="15" spans="2:47" x14ac:dyDescent="0.3">
      <c r="B15" s="16"/>
    </row>
    <row r="16" spans="2:47" x14ac:dyDescent="0.3">
      <c r="B16" t="s">
        <v>482</v>
      </c>
    </row>
    <row r="17" spans="2:2" x14ac:dyDescent="0.3">
      <c r="B17" t="s">
        <v>80</v>
      </c>
    </row>
    <row r="19" spans="2:2" x14ac:dyDescent="0.3">
      <c r="B19"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U19"/>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181</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28.8" x14ac:dyDescent="0.3">
      <c r="B9" s="18" t="s">
        <v>168</v>
      </c>
      <c r="C9" s="17">
        <v>0.129843947039121</v>
      </c>
      <c r="D9" s="17">
        <v>0.13917153959263501</v>
      </c>
      <c r="E9" s="17">
        <v>0.121052866771738</v>
      </c>
      <c r="F9" s="17"/>
      <c r="G9" s="17">
        <v>0.15207065527320801</v>
      </c>
      <c r="H9" s="17">
        <v>0.16963838772918599</v>
      </c>
      <c r="I9" s="17">
        <v>0.11170197067599801</v>
      </c>
      <c r="J9" s="17">
        <v>0.109385556806918</v>
      </c>
      <c r="K9" s="17">
        <v>0.16990847390476399</v>
      </c>
      <c r="L9" s="17">
        <v>8.74524364193109E-2</v>
      </c>
      <c r="M9" s="17"/>
      <c r="N9" s="17">
        <v>0.120240570844867</v>
      </c>
      <c r="O9" s="17">
        <v>0.124960028239542</v>
      </c>
      <c r="P9" s="17">
        <v>0.151070746466197</v>
      </c>
      <c r="Q9" s="17">
        <v>0.12921216432543201</v>
      </c>
      <c r="R9" s="17"/>
      <c r="S9" s="17">
        <v>0.133688648084753</v>
      </c>
      <c r="T9" s="17">
        <v>0.106137083531211</v>
      </c>
      <c r="U9" s="17">
        <v>0.13000440977470101</v>
      </c>
      <c r="V9" s="17">
        <v>0.16882163385585999</v>
      </c>
      <c r="W9" s="17">
        <v>0.11614073294155999</v>
      </c>
      <c r="X9" s="17">
        <v>8.22820302859084E-2</v>
      </c>
      <c r="Y9" s="17">
        <v>0.17677672195310101</v>
      </c>
      <c r="Z9" s="17">
        <v>0.19242001649721999</v>
      </c>
      <c r="AA9" s="17">
        <v>0.128695578783903</v>
      </c>
      <c r="AB9" s="17">
        <v>9.2143574467946604E-2</v>
      </c>
      <c r="AC9" s="17"/>
      <c r="AD9" s="17">
        <v>0.10543008913034201</v>
      </c>
      <c r="AE9" s="17">
        <v>0.15016998048441399</v>
      </c>
      <c r="AF9" s="17">
        <v>0.18461386203562599</v>
      </c>
      <c r="AG9" s="17">
        <v>9.54338049136427E-2</v>
      </c>
      <c r="AH9" s="17"/>
      <c r="AI9" s="17">
        <v>0.102885687066593</v>
      </c>
      <c r="AJ9" s="17">
        <v>0.15488382693275199</v>
      </c>
      <c r="AK9" s="17">
        <v>0.186296062706022</v>
      </c>
      <c r="AL9" s="17"/>
      <c r="AM9" s="17">
        <v>9.4391230970439402E-2</v>
      </c>
      <c r="AN9" s="17">
        <v>0.101129511536871</v>
      </c>
      <c r="AO9" s="17">
        <v>0.19746253982495701</v>
      </c>
      <c r="AP9" s="17"/>
      <c r="AQ9" s="17">
        <v>0.14306955419846001</v>
      </c>
      <c r="AR9" s="17">
        <v>8.5440256217339999E-2</v>
      </c>
      <c r="AS9" s="17">
        <v>0.137632128636657</v>
      </c>
      <c r="AT9" s="17">
        <v>0.21742796254223201</v>
      </c>
      <c r="AU9" s="17">
        <v>3.7618305412276398E-2</v>
      </c>
    </row>
    <row r="10" spans="2:47" x14ac:dyDescent="0.3">
      <c r="B10" s="18" t="s">
        <v>169</v>
      </c>
      <c r="C10" s="17">
        <v>0.35389045422466098</v>
      </c>
      <c r="D10" s="17">
        <v>0.35027856479223701</v>
      </c>
      <c r="E10" s="17">
        <v>0.35811341739323299</v>
      </c>
      <c r="F10" s="17"/>
      <c r="G10" s="17">
        <v>0.30811634339629101</v>
      </c>
      <c r="H10" s="17">
        <v>0.438315893042583</v>
      </c>
      <c r="I10" s="17">
        <v>0.35286893690182403</v>
      </c>
      <c r="J10" s="17">
        <v>0.35100894535162003</v>
      </c>
      <c r="K10" s="17">
        <v>0.25795180825479003</v>
      </c>
      <c r="L10" s="17">
        <v>0.38358802293387601</v>
      </c>
      <c r="M10" s="17"/>
      <c r="N10" s="17">
        <v>0.42395467734316</v>
      </c>
      <c r="O10" s="17">
        <v>0.36795206245436302</v>
      </c>
      <c r="P10" s="17">
        <v>0.31342761146146803</v>
      </c>
      <c r="Q10" s="17">
        <v>0.29470290856405501</v>
      </c>
      <c r="R10" s="17"/>
      <c r="S10" s="17">
        <v>0.33860655699123199</v>
      </c>
      <c r="T10" s="17">
        <v>0.35324961786854697</v>
      </c>
      <c r="U10" s="17">
        <v>0.32100870587860197</v>
      </c>
      <c r="V10" s="17">
        <v>0.38527672606532398</v>
      </c>
      <c r="W10" s="17">
        <v>0.296932398695124</v>
      </c>
      <c r="X10" s="17">
        <v>0.45766023828848301</v>
      </c>
      <c r="Y10" s="17">
        <v>0.26764019659032001</v>
      </c>
      <c r="Z10" s="17">
        <v>0.40797578871398299</v>
      </c>
      <c r="AA10" s="17">
        <v>0.33801161160515403</v>
      </c>
      <c r="AB10" s="17">
        <v>0.41572065451380602</v>
      </c>
      <c r="AC10" s="17"/>
      <c r="AD10" s="17">
        <v>0.35110356638787099</v>
      </c>
      <c r="AE10" s="17">
        <v>0.39913017639376802</v>
      </c>
      <c r="AF10" s="17">
        <v>0.33198815076108501</v>
      </c>
      <c r="AG10" s="17">
        <v>0.26831061852184501</v>
      </c>
      <c r="AH10" s="17"/>
      <c r="AI10" s="17">
        <v>0.37415875054249298</v>
      </c>
      <c r="AJ10" s="17">
        <v>0.41081446145977002</v>
      </c>
      <c r="AK10" s="17">
        <v>0.334197873322711</v>
      </c>
      <c r="AL10" s="17"/>
      <c r="AM10" s="17">
        <v>0.29371357608967802</v>
      </c>
      <c r="AN10" s="17">
        <v>0.38246144736597798</v>
      </c>
      <c r="AO10" s="17">
        <v>0.39558741600810798</v>
      </c>
      <c r="AP10" s="17"/>
      <c r="AQ10" s="17">
        <v>0.336956900423585</v>
      </c>
      <c r="AR10" s="17">
        <v>0.38073517431207898</v>
      </c>
      <c r="AS10" s="17">
        <v>0.37827025005479498</v>
      </c>
      <c r="AT10" s="17">
        <v>0.33223802180874201</v>
      </c>
      <c r="AU10" s="17">
        <v>0.51921456483327599</v>
      </c>
    </row>
    <row r="11" spans="2:47" ht="28.8" x14ac:dyDescent="0.3">
      <c r="B11" s="18" t="s">
        <v>170</v>
      </c>
      <c r="C11" s="17">
        <v>0.28161828292358199</v>
      </c>
      <c r="D11" s="17">
        <v>0.286817960752001</v>
      </c>
      <c r="E11" s="17">
        <v>0.27511564072502798</v>
      </c>
      <c r="F11" s="17"/>
      <c r="G11" s="17">
        <v>0.31413153867208199</v>
      </c>
      <c r="H11" s="17">
        <v>0.20960624293805899</v>
      </c>
      <c r="I11" s="17">
        <v>0.25755985344476601</v>
      </c>
      <c r="J11" s="17">
        <v>0.289547968970503</v>
      </c>
      <c r="K11" s="17">
        <v>0.28314341357941503</v>
      </c>
      <c r="L11" s="17">
        <v>0.33025731782603801</v>
      </c>
      <c r="M11" s="17"/>
      <c r="N11" s="17">
        <v>0.24311869186313501</v>
      </c>
      <c r="O11" s="17">
        <v>0.25986765773522702</v>
      </c>
      <c r="P11" s="17">
        <v>0.32376185956379899</v>
      </c>
      <c r="Q11" s="17">
        <v>0.31049593299372302</v>
      </c>
      <c r="R11" s="17"/>
      <c r="S11" s="17">
        <v>0.30022608369617998</v>
      </c>
      <c r="T11" s="17">
        <v>0.28374078624871402</v>
      </c>
      <c r="U11" s="17">
        <v>0.293940975712907</v>
      </c>
      <c r="V11" s="17">
        <v>0.25588112642955702</v>
      </c>
      <c r="W11" s="17">
        <v>0.23710451849103401</v>
      </c>
      <c r="X11" s="17">
        <v>0.27045336179949397</v>
      </c>
      <c r="Y11" s="17">
        <v>0.31862816001877398</v>
      </c>
      <c r="Z11" s="17">
        <v>0.26988004852685099</v>
      </c>
      <c r="AA11" s="17">
        <v>0.30071767976587199</v>
      </c>
      <c r="AB11" s="17">
        <v>0.241621197340397</v>
      </c>
      <c r="AC11" s="17"/>
      <c r="AD11" s="17">
        <v>0.34965261522317398</v>
      </c>
      <c r="AE11" s="17">
        <v>0.23802477531758001</v>
      </c>
      <c r="AF11" s="17">
        <v>0.25374953669910699</v>
      </c>
      <c r="AG11" s="17">
        <v>0.29173274307819802</v>
      </c>
      <c r="AH11" s="17"/>
      <c r="AI11" s="17">
        <v>0.34636132298116201</v>
      </c>
      <c r="AJ11" s="17">
        <v>0.23351679389633201</v>
      </c>
      <c r="AK11" s="17">
        <v>0.25484849669252002</v>
      </c>
      <c r="AL11" s="17"/>
      <c r="AM11" s="17">
        <v>0.32460194005453502</v>
      </c>
      <c r="AN11" s="17">
        <v>0.30669083033949801</v>
      </c>
      <c r="AO11" s="17">
        <v>0.22968223676531399</v>
      </c>
      <c r="AP11" s="17"/>
      <c r="AQ11" s="17">
        <v>0.25936590386682301</v>
      </c>
      <c r="AR11" s="17">
        <v>0.26460629145037701</v>
      </c>
      <c r="AS11" s="17">
        <v>0.264150200178082</v>
      </c>
      <c r="AT11" s="17">
        <v>0.286685549538576</v>
      </c>
      <c r="AU11" s="17">
        <v>0.29819147462025197</v>
      </c>
    </row>
    <row r="12" spans="2:47" x14ac:dyDescent="0.3">
      <c r="B12" s="18" t="s">
        <v>171</v>
      </c>
      <c r="C12" s="17">
        <v>9.1655859474573304E-2</v>
      </c>
      <c r="D12" s="17">
        <v>9.5907459375829396E-2</v>
      </c>
      <c r="E12" s="17">
        <v>8.7714592829157403E-2</v>
      </c>
      <c r="F12" s="17"/>
      <c r="G12" s="17">
        <v>0.14841920976776199</v>
      </c>
      <c r="H12" s="17">
        <v>0.10645864099831399</v>
      </c>
      <c r="I12" s="17">
        <v>0.100247581616874</v>
      </c>
      <c r="J12" s="17">
        <v>8.0167687536951707E-2</v>
      </c>
      <c r="K12" s="17">
        <v>7.87925263453126E-2</v>
      </c>
      <c r="L12" s="17">
        <v>5.3405927734672502E-2</v>
      </c>
      <c r="M12" s="17"/>
      <c r="N12" s="17">
        <v>0.114740661717977</v>
      </c>
      <c r="O12" s="17">
        <v>0.12151447062001899</v>
      </c>
      <c r="P12" s="17">
        <v>5.4799140451817802E-2</v>
      </c>
      <c r="Q12" s="17">
        <v>6.5386146925897906E-2</v>
      </c>
      <c r="R12" s="17"/>
      <c r="S12" s="17">
        <v>0.11090102034244199</v>
      </c>
      <c r="T12" s="17">
        <v>0.117516203239012</v>
      </c>
      <c r="U12" s="17">
        <v>9.3142113141511995E-2</v>
      </c>
      <c r="V12" s="17">
        <v>8.0819982631985796E-2</v>
      </c>
      <c r="W12" s="17">
        <v>9.7431080481110294E-2</v>
      </c>
      <c r="X12" s="17">
        <v>6.4278463449204098E-2</v>
      </c>
      <c r="Y12" s="17">
        <v>0.105061454595807</v>
      </c>
      <c r="Z12" s="17">
        <v>8.61791723862943E-2</v>
      </c>
      <c r="AA12" s="17">
        <v>6.7068605418056301E-2</v>
      </c>
      <c r="AB12" s="17">
        <v>6.6397729627959298E-2</v>
      </c>
      <c r="AC12" s="17"/>
      <c r="AD12" s="17">
        <v>8.3289086801137904E-2</v>
      </c>
      <c r="AE12" s="17">
        <v>0.104008909295113</v>
      </c>
      <c r="AF12" s="17">
        <v>6.0837972300572703E-2</v>
      </c>
      <c r="AG12" s="17">
        <v>0.108146491902802</v>
      </c>
      <c r="AH12" s="17"/>
      <c r="AI12" s="17">
        <v>7.3830069860748596E-2</v>
      </c>
      <c r="AJ12" s="17">
        <v>0.112921611025334</v>
      </c>
      <c r="AK12" s="17">
        <v>6.5260908241073806E-2</v>
      </c>
      <c r="AL12" s="17"/>
      <c r="AM12" s="17">
        <v>0.14177335698270499</v>
      </c>
      <c r="AN12" s="17">
        <v>8.3498678581939406E-2</v>
      </c>
      <c r="AO12" s="17">
        <v>7.7768880156203202E-2</v>
      </c>
      <c r="AP12" s="17"/>
      <c r="AQ12" s="17">
        <v>8.0438266061736902E-2</v>
      </c>
      <c r="AR12" s="17">
        <v>9.1505400119946304E-2</v>
      </c>
      <c r="AS12" s="17">
        <v>0.123562419864173</v>
      </c>
      <c r="AT12" s="17">
        <v>8.4449195024893495E-2</v>
      </c>
      <c r="AU12" s="17">
        <v>5.5698218839654402E-2</v>
      </c>
    </row>
    <row r="13" spans="2:47" x14ac:dyDescent="0.3">
      <c r="B13" s="18" t="s">
        <v>172</v>
      </c>
      <c r="C13" s="17">
        <v>4.47404557165305E-2</v>
      </c>
      <c r="D13" s="17">
        <v>5.4466376663506497E-2</v>
      </c>
      <c r="E13" s="17">
        <v>3.5390309717656297E-2</v>
      </c>
      <c r="F13" s="17"/>
      <c r="G13" s="17">
        <v>2.58964454308808E-2</v>
      </c>
      <c r="H13" s="17">
        <v>3.6583833963164003E-2</v>
      </c>
      <c r="I13" s="17">
        <v>9.4121335113826504E-2</v>
      </c>
      <c r="J13" s="17">
        <v>6.3975521006150199E-2</v>
      </c>
      <c r="K13" s="17">
        <v>2.6014290088413401E-2</v>
      </c>
      <c r="L13" s="17">
        <v>2.0827838686206902E-2</v>
      </c>
      <c r="M13" s="17"/>
      <c r="N13" s="17">
        <v>4.8931794057800702E-2</v>
      </c>
      <c r="O13" s="17">
        <v>3.4084904085485902E-2</v>
      </c>
      <c r="P13" s="17">
        <v>4.2063441718241397E-2</v>
      </c>
      <c r="Q13" s="17">
        <v>5.4546165437070103E-2</v>
      </c>
      <c r="R13" s="17"/>
      <c r="S13" s="17">
        <v>4.8482223653736799E-2</v>
      </c>
      <c r="T13" s="17">
        <v>4.7889219416813698E-2</v>
      </c>
      <c r="U13" s="17">
        <v>5.5836751011694899E-2</v>
      </c>
      <c r="V13" s="17">
        <v>5.4532445932524001E-2</v>
      </c>
      <c r="W13" s="17">
        <v>6.5476140795829404E-2</v>
      </c>
      <c r="X13" s="17">
        <v>3.6355225292229197E-2</v>
      </c>
      <c r="Y13" s="17">
        <v>8.9480067828823298E-3</v>
      </c>
      <c r="Z13" s="17">
        <v>2.3472618775975802E-2</v>
      </c>
      <c r="AA13" s="17">
        <v>3.18439935049551E-2</v>
      </c>
      <c r="AB13" s="17">
        <v>7.9476662965681594E-2</v>
      </c>
      <c r="AC13" s="17"/>
      <c r="AD13" s="17">
        <v>3.8183267664020602E-2</v>
      </c>
      <c r="AE13" s="17">
        <v>2.7513439601048101E-2</v>
      </c>
      <c r="AF13" s="17">
        <v>7.0291443623759095E-2</v>
      </c>
      <c r="AG13" s="17">
        <v>7.9512596688510198E-2</v>
      </c>
      <c r="AH13" s="17"/>
      <c r="AI13" s="17">
        <v>2.1960535705525999E-2</v>
      </c>
      <c r="AJ13" s="17">
        <v>3.0773785493408201E-2</v>
      </c>
      <c r="AK13" s="17">
        <v>7.7000274821908299E-2</v>
      </c>
      <c r="AL13" s="17"/>
      <c r="AM13" s="17">
        <v>5.0090489496564299E-2</v>
      </c>
      <c r="AN13" s="17">
        <v>4.2988548698056503E-2</v>
      </c>
      <c r="AO13" s="17">
        <v>3.8220315129687599E-2</v>
      </c>
      <c r="AP13" s="17"/>
      <c r="AQ13" s="17">
        <v>5.4875281609586102E-2</v>
      </c>
      <c r="AR13" s="17">
        <v>5.3450846477266098E-2</v>
      </c>
      <c r="AS13" s="17">
        <v>4.8078283636634397E-2</v>
      </c>
      <c r="AT13" s="17">
        <v>3.8408026939705499E-2</v>
      </c>
      <c r="AU13" s="17">
        <v>4.9112147584203E-2</v>
      </c>
    </row>
    <row r="14" spans="2:47" x14ac:dyDescent="0.3">
      <c r="B14" s="18" t="s">
        <v>173</v>
      </c>
      <c r="C14" s="19">
        <v>9.8251000621533205E-2</v>
      </c>
      <c r="D14" s="19">
        <v>7.3358098823791004E-2</v>
      </c>
      <c r="E14" s="19">
        <v>0.122613172563187</v>
      </c>
      <c r="F14" s="19"/>
      <c r="G14" s="19">
        <v>5.1365807459776001E-2</v>
      </c>
      <c r="H14" s="19">
        <v>3.9397001328694302E-2</v>
      </c>
      <c r="I14" s="19">
        <v>8.3500322246712597E-2</v>
      </c>
      <c r="J14" s="19">
        <v>0.105914320327857</v>
      </c>
      <c r="K14" s="19">
        <v>0.18418948782730499</v>
      </c>
      <c r="L14" s="19">
        <v>0.124468456399896</v>
      </c>
      <c r="M14" s="19"/>
      <c r="N14" s="19">
        <v>4.9013604173059597E-2</v>
      </c>
      <c r="O14" s="19">
        <v>9.1620876865362702E-2</v>
      </c>
      <c r="P14" s="19">
        <v>0.114877200338477</v>
      </c>
      <c r="Q14" s="19">
        <v>0.14565668175382199</v>
      </c>
      <c r="R14" s="19"/>
      <c r="S14" s="19">
        <v>6.8095467231655896E-2</v>
      </c>
      <c r="T14" s="19">
        <v>9.1467089695700998E-2</v>
      </c>
      <c r="U14" s="19">
        <v>0.106067044480584</v>
      </c>
      <c r="V14" s="19">
        <v>5.4668085084749497E-2</v>
      </c>
      <c r="W14" s="19">
        <v>0.18691512859534201</v>
      </c>
      <c r="X14" s="19">
        <v>8.8970680884681505E-2</v>
      </c>
      <c r="Y14" s="19">
        <v>0.122945460059116</v>
      </c>
      <c r="Z14" s="19">
        <v>2.0072355099676201E-2</v>
      </c>
      <c r="AA14" s="19">
        <v>0.13366253092205899</v>
      </c>
      <c r="AB14" s="19">
        <v>0.104640181084209</v>
      </c>
      <c r="AC14" s="19"/>
      <c r="AD14" s="19">
        <v>7.2341374793454399E-2</v>
      </c>
      <c r="AE14" s="19">
        <v>8.1152718908077306E-2</v>
      </c>
      <c r="AF14" s="19">
        <v>9.8519034579850395E-2</v>
      </c>
      <c r="AG14" s="19">
        <v>0.15686374489500299</v>
      </c>
      <c r="AH14" s="19"/>
      <c r="AI14" s="19">
        <v>8.0803633843477093E-2</v>
      </c>
      <c r="AJ14" s="19">
        <v>5.7089521192403403E-2</v>
      </c>
      <c r="AK14" s="19">
        <v>8.2396384215765298E-2</v>
      </c>
      <c r="AL14" s="19"/>
      <c r="AM14" s="19">
        <v>9.5429406406078193E-2</v>
      </c>
      <c r="AN14" s="19">
        <v>8.3230983477656603E-2</v>
      </c>
      <c r="AO14" s="19">
        <v>6.1278612115730199E-2</v>
      </c>
      <c r="AP14" s="19"/>
      <c r="AQ14" s="19">
        <v>0.125294093839809</v>
      </c>
      <c r="AR14" s="19">
        <v>0.124262031422992</v>
      </c>
      <c r="AS14" s="19">
        <v>4.83067176296582E-2</v>
      </c>
      <c r="AT14" s="19">
        <v>4.07912441458506E-2</v>
      </c>
      <c r="AU14" s="19">
        <v>4.0165288710337997E-2</v>
      </c>
    </row>
    <row r="15" spans="2:47" x14ac:dyDescent="0.3">
      <c r="B15" s="16"/>
    </row>
    <row r="16" spans="2:47" x14ac:dyDescent="0.3">
      <c r="B16" t="s">
        <v>482</v>
      </c>
    </row>
    <row r="17" spans="2:2" x14ac:dyDescent="0.3">
      <c r="B17" t="s">
        <v>80</v>
      </c>
    </row>
    <row r="19" spans="2:2" x14ac:dyDescent="0.3">
      <c r="B19"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U16"/>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184</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57.6" x14ac:dyDescent="0.3">
      <c r="B9" s="18" t="s">
        <v>182</v>
      </c>
      <c r="C9" s="17">
        <v>0.41152358879671302</v>
      </c>
      <c r="D9" s="17">
        <v>0.39075152460200602</v>
      </c>
      <c r="E9" s="17">
        <v>0.43252040634706901</v>
      </c>
      <c r="F9" s="17"/>
      <c r="G9" s="17">
        <v>0.50484749313240196</v>
      </c>
      <c r="H9" s="17">
        <v>0.61151263441642301</v>
      </c>
      <c r="I9" s="17">
        <v>0.48496682763564303</v>
      </c>
      <c r="J9" s="17">
        <v>0.40362841796028098</v>
      </c>
      <c r="K9" s="17">
        <v>0.28645230926741</v>
      </c>
      <c r="L9" s="17">
        <v>0.22010146220559901</v>
      </c>
      <c r="M9" s="17"/>
      <c r="N9" s="17">
        <v>0.45582362182890801</v>
      </c>
      <c r="O9" s="17">
        <v>0.43584920123462301</v>
      </c>
      <c r="P9" s="17">
        <v>0.37698765582418903</v>
      </c>
      <c r="Q9" s="17">
        <v>0.37245080851422102</v>
      </c>
      <c r="R9" s="17"/>
      <c r="S9" s="17">
        <v>0.58743938634663795</v>
      </c>
      <c r="T9" s="17">
        <v>0.40002473801848798</v>
      </c>
      <c r="U9" s="17">
        <v>0.319705746015577</v>
      </c>
      <c r="V9" s="17">
        <v>0.36114064013098102</v>
      </c>
      <c r="W9" s="17">
        <v>0.34530394712776502</v>
      </c>
      <c r="X9" s="17">
        <v>0.447910803922836</v>
      </c>
      <c r="Y9" s="17">
        <v>0.36340417717045198</v>
      </c>
      <c r="Z9" s="17">
        <v>0.32944376443696699</v>
      </c>
      <c r="AA9" s="17">
        <v>0.39280202713461398</v>
      </c>
      <c r="AB9" s="17">
        <v>0.39693989708587202</v>
      </c>
      <c r="AC9" s="17"/>
      <c r="AD9" s="17">
        <v>0.31343676254149799</v>
      </c>
      <c r="AE9" s="17">
        <v>0.51381160453604902</v>
      </c>
      <c r="AF9" s="17">
        <v>0.37217782849369702</v>
      </c>
      <c r="AG9" s="17">
        <v>0.33657087777616201</v>
      </c>
      <c r="AH9" s="17"/>
      <c r="AI9" s="17">
        <v>0.35131614143822598</v>
      </c>
      <c r="AJ9" s="17">
        <v>0.535884393965123</v>
      </c>
      <c r="AK9" s="17">
        <v>0.32201136837753203</v>
      </c>
      <c r="AL9" s="17"/>
      <c r="AM9" s="17">
        <v>0.56717631816884195</v>
      </c>
      <c r="AN9" s="17">
        <v>0.39496384154230502</v>
      </c>
      <c r="AO9" s="17">
        <v>0.363344317061566</v>
      </c>
      <c r="AP9" s="17"/>
      <c r="AQ9" s="17">
        <v>0.32081899704179001</v>
      </c>
      <c r="AR9" s="17">
        <v>0.394482379654292</v>
      </c>
      <c r="AS9" s="17">
        <v>0.46902915570506998</v>
      </c>
      <c r="AT9" s="17">
        <v>0.59174985218123199</v>
      </c>
      <c r="AU9" s="17">
        <v>0.72300807437977399</v>
      </c>
    </row>
    <row r="10" spans="2:47" ht="43.2" x14ac:dyDescent="0.3">
      <c r="B10" s="18" t="s">
        <v>183</v>
      </c>
      <c r="C10" s="17">
        <v>0.48923500420685301</v>
      </c>
      <c r="D10" s="17">
        <v>0.52728087733390305</v>
      </c>
      <c r="E10" s="17">
        <v>0.45126973339176002</v>
      </c>
      <c r="F10" s="17"/>
      <c r="G10" s="17">
        <v>0.36667319170484303</v>
      </c>
      <c r="H10" s="17">
        <v>0.33191728571833901</v>
      </c>
      <c r="I10" s="17">
        <v>0.39428016399897398</v>
      </c>
      <c r="J10" s="17">
        <v>0.51518404105729898</v>
      </c>
      <c r="K10" s="17">
        <v>0.59994671519682596</v>
      </c>
      <c r="L10" s="17">
        <v>0.6778970980922</v>
      </c>
      <c r="M10" s="17"/>
      <c r="N10" s="17">
        <v>0.457311542828435</v>
      </c>
      <c r="O10" s="17">
        <v>0.47699611365535899</v>
      </c>
      <c r="P10" s="17">
        <v>0.50352693239914104</v>
      </c>
      <c r="Q10" s="17">
        <v>0.51820079240807304</v>
      </c>
      <c r="R10" s="17"/>
      <c r="S10" s="17">
        <v>0.33404233437342201</v>
      </c>
      <c r="T10" s="17">
        <v>0.47911841542863698</v>
      </c>
      <c r="U10" s="17">
        <v>0.599549679221693</v>
      </c>
      <c r="V10" s="17">
        <v>0.57490470275972105</v>
      </c>
      <c r="W10" s="17">
        <v>0.52765750914754705</v>
      </c>
      <c r="X10" s="17">
        <v>0.46017111317083897</v>
      </c>
      <c r="Y10" s="17">
        <v>0.53611683833101598</v>
      </c>
      <c r="Z10" s="17">
        <v>0.53184742158166998</v>
      </c>
      <c r="AA10" s="17">
        <v>0.47475433009319201</v>
      </c>
      <c r="AB10" s="17">
        <v>0.54132708761538695</v>
      </c>
      <c r="AC10" s="17"/>
      <c r="AD10" s="17">
        <v>0.61162898637019703</v>
      </c>
      <c r="AE10" s="17">
        <v>0.41169193116054098</v>
      </c>
      <c r="AF10" s="17">
        <v>0.58743633674031304</v>
      </c>
      <c r="AG10" s="17">
        <v>0.47924756616174102</v>
      </c>
      <c r="AH10" s="17"/>
      <c r="AI10" s="17">
        <v>0.56826822950088196</v>
      </c>
      <c r="AJ10" s="17">
        <v>0.391175350603433</v>
      </c>
      <c r="AK10" s="17">
        <v>0.63907278607423001</v>
      </c>
      <c r="AL10" s="17"/>
      <c r="AM10" s="17">
        <v>0.29203762170876202</v>
      </c>
      <c r="AN10" s="17">
        <v>0.51823676877568003</v>
      </c>
      <c r="AO10" s="17">
        <v>0.59362526841650498</v>
      </c>
      <c r="AP10" s="17"/>
      <c r="AQ10" s="17">
        <v>0.57558328785017399</v>
      </c>
      <c r="AR10" s="17">
        <v>0.469830042642642</v>
      </c>
      <c r="AS10" s="17">
        <v>0.44576838962501603</v>
      </c>
      <c r="AT10" s="17">
        <v>0.345330949329063</v>
      </c>
      <c r="AU10" s="17">
        <v>0.226124077036233</v>
      </c>
    </row>
    <row r="11" spans="2:47" x14ac:dyDescent="0.3">
      <c r="B11" s="18" t="s">
        <v>94</v>
      </c>
      <c r="C11" s="19">
        <v>9.9241406996433898E-2</v>
      </c>
      <c r="D11" s="19">
        <v>8.1967598064091596E-2</v>
      </c>
      <c r="E11" s="19">
        <v>0.116209860261171</v>
      </c>
      <c r="F11" s="19"/>
      <c r="G11" s="19">
        <v>0.12847931516275399</v>
      </c>
      <c r="H11" s="19">
        <v>5.6570079865238203E-2</v>
      </c>
      <c r="I11" s="19">
        <v>0.120753008365384</v>
      </c>
      <c r="J11" s="19">
        <v>8.11875409824203E-2</v>
      </c>
      <c r="K11" s="19">
        <v>0.113600975535764</v>
      </c>
      <c r="L11" s="19">
        <v>0.102001439702202</v>
      </c>
      <c r="M11" s="19"/>
      <c r="N11" s="19">
        <v>8.6864835342657196E-2</v>
      </c>
      <c r="O11" s="19">
        <v>8.7154685110018601E-2</v>
      </c>
      <c r="P11" s="19">
        <v>0.11948541177667001</v>
      </c>
      <c r="Q11" s="19">
        <v>0.10934839907770499</v>
      </c>
      <c r="R11" s="19"/>
      <c r="S11" s="19">
        <v>7.8518279279939901E-2</v>
      </c>
      <c r="T11" s="19">
        <v>0.120856846552875</v>
      </c>
      <c r="U11" s="19">
        <v>8.0744574762730004E-2</v>
      </c>
      <c r="V11" s="19">
        <v>6.3954657109298596E-2</v>
      </c>
      <c r="W11" s="19">
        <v>0.12703854372468801</v>
      </c>
      <c r="X11" s="19">
        <v>9.1918082906325305E-2</v>
      </c>
      <c r="Y11" s="19">
        <v>0.100478984498532</v>
      </c>
      <c r="Z11" s="19">
        <v>0.138708813981363</v>
      </c>
      <c r="AA11" s="19">
        <v>0.132443642772194</v>
      </c>
      <c r="AB11" s="19">
        <v>6.1733015298741603E-2</v>
      </c>
      <c r="AC11" s="19"/>
      <c r="AD11" s="19">
        <v>7.4934251088304898E-2</v>
      </c>
      <c r="AE11" s="19">
        <v>7.4496464303410795E-2</v>
      </c>
      <c r="AF11" s="19">
        <v>4.03858347659901E-2</v>
      </c>
      <c r="AG11" s="19">
        <v>0.18418155606209599</v>
      </c>
      <c r="AH11" s="19"/>
      <c r="AI11" s="19">
        <v>8.0415629060891405E-2</v>
      </c>
      <c r="AJ11" s="19">
        <v>7.2940255431443099E-2</v>
      </c>
      <c r="AK11" s="19">
        <v>3.8915845548237397E-2</v>
      </c>
      <c r="AL11" s="19"/>
      <c r="AM11" s="19">
        <v>0.140786060122397</v>
      </c>
      <c r="AN11" s="19">
        <v>8.6799389682015796E-2</v>
      </c>
      <c r="AO11" s="19">
        <v>4.3030414521928802E-2</v>
      </c>
      <c r="AP11" s="19"/>
      <c r="AQ11" s="19">
        <v>0.103597715108037</v>
      </c>
      <c r="AR11" s="19">
        <v>0.135687577703066</v>
      </c>
      <c r="AS11" s="19">
        <v>8.5202454669913899E-2</v>
      </c>
      <c r="AT11" s="19">
        <v>6.2919198489704897E-2</v>
      </c>
      <c r="AU11" s="19">
        <v>5.0867848583992702E-2</v>
      </c>
    </row>
    <row r="12" spans="2:47" x14ac:dyDescent="0.3">
      <c r="B12" s="16"/>
    </row>
    <row r="13" spans="2:47" x14ac:dyDescent="0.3">
      <c r="B13" t="s">
        <v>482</v>
      </c>
    </row>
    <row r="14" spans="2:47" x14ac:dyDescent="0.3">
      <c r="B14" t="s">
        <v>80</v>
      </c>
    </row>
    <row r="16" spans="2:47" x14ac:dyDescent="0.3">
      <c r="B16"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J22"/>
  <sheetViews>
    <sheetView showGridLines="0" topLeftCell="A2"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10" width="20.77734375" customWidth="1"/>
  </cols>
  <sheetData>
    <row r="2" spans="2:10" ht="40.049999999999997" customHeight="1" x14ac:dyDescent="0.3">
      <c r="D2" s="41" t="s">
        <v>199</v>
      </c>
      <c r="E2" s="37"/>
      <c r="F2" s="37"/>
      <c r="G2" s="37"/>
      <c r="H2" s="37"/>
      <c r="I2" s="37"/>
      <c r="J2" s="37"/>
    </row>
    <row r="6" spans="2:10" ht="49.95" customHeight="1" x14ac:dyDescent="0.3">
      <c r="B6" s="20" t="s">
        <v>13</v>
      </c>
      <c r="C6" s="20" t="s">
        <v>185</v>
      </c>
      <c r="D6" s="20" t="s">
        <v>186</v>
      </c>
      <c r="E6" s="20" t="s">
        <v>187</v>
      </c>
      <c r="F6" s="20" t="s">
        <v>188</v>
      </c>
      <c r="G6" s="20" t="s">
        <v>189</v>
      </c>
      <c r="H6" s="20" t="s">
        <v>190</v>
      </c>
      <c r="I6" s="20" t="s">
        <v>191</v>
      </c>
    </row>
    <row r="7" spans="2:10" x14ac:dyDescent="0.3">
      <c r="B7" s="18" t="s">
        <v>192</v>
      </c>
      <c r="C7" s="17">
        <v>0.22310665209643299</v>
      </c>
      <c r="D7" s="17">
        <v>0.39155268823651002</v>
      </c>
      <c r="E7" s="17">
        <v>0.19324204833139899</v>
      </c>
      <c r="F7" s="17">
        <v>0.15309256823419201</v>
      </c>
      <c r="G7" s="17">
        <v>0.34853324039352401</v>
      </c>
      <c r="H7" s="17">
        <v>0.205972117022033</v>
      </c>
      <c r="I7" s="17">
        <v>0.143121438529838</v>
      </c>
    </row>
    <row r="8" spans="2:10" x14ac:dyDescent="0.3">
      <c r="B8" s="18" t="s">
        <v>193</v>
      </c>
      <c r="C8" s="17">
        <v>0.468581834786298</v>
      </c>
      <c r="D8" s="17">
        <v>0.34781475601764</v>
      </c>
      <c r="E8" s="17">
        <v>0.41707265959698497</v>
      </c>
      <c r="F8" s="17">
        <v>0.35130290342360199</v>
      </c>
      <c r="G8" s="17">
        <v>0.28127754916292802</v>
      </c>
      <c r="H8" s="17">
        <v>0.28384915347016199</v>
      </c>
      <c r="I8" s="17">
        <v>0.20139422201496801</v>
      </c>
    </row>
    <row r="9" spans="2:10" x14ac:dyDescent="0.3">
      <c r="B9" s="18" t="s">
        <v>194</v>
      </c>
      <c r="C9" s="17">
        <v>0.196546778533878</v>
      </c>
      <c r="D9" s="17">
        <v>0.143369175118846</v>
      </c>
      <c r="E9" s="17">
        <v>0.23092009633209901</v>
      </c>
      <c r="F9" s="17">
        <v>0.27968466425845701</v>
      </c>
      <c r="G9" s="17">
        <v>0.16757540761551201</v>
      </c>
      <c r="H9" s="17">
        <v>0.22792110611761299</v>
      </c>
      <c r="I9" s="17">
        <v>0.249905636528264</v>
      </c>
    </row>
    <row r="10" spans="2:10" x14ac:dyDescent="0.3">
      <c r="B10" s="18" t="s">
        <v>195</v>
      </c>
      <c r="C10" s="17">
        <v>5.1282414792115899E-2</v>
      </c>
      <c r="D10" s="17">
        <v>5.3923082872226101E-2</v>
      </c>
      <c r="E10" s="17">
        <v>8.9685305831762097E-2</v>
      </c>
      <c r="F10" s="17">
        <v>9.9963072967417896E-2</v>
      </c>
      <c r="G10" s="17">
        <v>0.146343527808145</v>
      </c>
      <c r="H10" s="17">
        <v>0.17754524535654301</v>
      </c>
      <c r="I10" s="17">
        <v>0.24222434509073701</v>
      </c>
    </row>
    <row r="11" spans="2:10" x14ac:dyDescent="0.3">
      <c r="B11" s="18" t="s">
        <v>196</v>
      </c>
      <c r="C11" s="17">
        <v>1.53080906327933E-2</v>
      </c>
      <c r="D11" s="17">
        <v>2.9235356303684099E-2</v>
      </c>
      <c r="E11" s="17">
        <v>3.0774768474771601E-2</v>
      </c>
      <c r="F11" s="17">
        <v>5.47636994806028E-2</v>
      </c>
      <c r="G11" s="17">
        <v>2.9021673195900901E-2</v>
      </c>
      <c r="H11" s="17">
        <v>7.2140237833674403E-2</v>
      </c>
      <c r="I11" s="17">
        <v>0.11549007465298</v>
      </c>
    </row>
    <row r="12" spans="2:10" x14ac:dyDescent="0.3">
      <c r="B12" s="18" t="s">
        <v>94</v>
      </c>
      <c r="C12" s="17">
        <v>4.5174229158481599E-2</v>
      </c>
      <c r="D12" s="17">
        <v>3.4104941451092899E-2</v>
      </c>
      <c r="E12" s="17">
        <v>3.8305121432983598E-2</v>
      </c>
      <c r="F12" s="17">
        <v>6.1193091635727601E-2</v>
      </c>
      <c r="G12" s="17">
        <v>2.7248601823990599E-2</v>
      </c>
      <c r="H12" s="17">
        <v>3.25721401999753E-2</v>
      </c>
      <c r="I12" s="17">
        <v>4.7864283183212397E-2</v>
      </c>
    </row>
    <row r="13" spans="2:10" x14ac:dyDescent="0.3">
      <c r="B13" s="35" t="s">
        <v>197</v>
      </c>
      <c r="C13" s="21">
        <v>0.69168848688273199</v>
      </c>
      <c r="D13" s="21">
        <v>0.73936744425415102</v>
      </c>
      <c r="E13" s="21">
        <v>0.61031470792838405</v>
      </c>
      <c r="F13" s="21">
        <v>0.50439547165779397</v>
      </c>
      <c r="G13" s="21">
        <v>0.62981078955645198</v>
      </c>
      <c r="H13" s="21">
        <v>0.48982127049219398</v>
      </c>
      <c r="I13" s="21">
        <v>0.34451566054480598</v>
      </c>
    </row>
    <row r="14" spans="2:10" x14ac:dyDescent="0.3">
      <c r="B14" s="35" t="s">
        <v>198</v>
      </c>
      <c r="C14" s="21">
        <v>6.6590505424909199E-2</v>
      </c>
      <c r="D14" s="21">
        <v>8.3158439175910204E-2</v>
      </c>
      <c r="E14" s="21">
        <v>0.12046007430653401</v>
      </c>
      <c r="F14" s="21">
        <v>0.15472677244802099</v>
      </c>
      <c r="G14" s="21">
        <v>0.17536520100404601</v>
      </c>
      <c r="H14" s="21">
        <v>0.24968548319021799</v>
      </c>
      <c r="I14" s="21">
        <v>0.35771441974371698</v>
      </c>
    </row>
    <row r="15" spans="2:10" x14ac:dyDescent="0.3">
      <c r="B15" s="35" t="s">
        <v>143</v>
      </c>
      <c r="C15" s="22">
        <v>0.62509798145782203</v>
      </c>
      <c r="D15" s="22">
        <v>0.65620900507824098</v>
      </c>
      <c r="E15" s="22">
        <v>0.48985463362185</v>
      </c>
      <c r="F15" s="22">
        <v>0.349668699209774</v>
      </c>
      <c r="G15" s="22">
        <v>0.45444558855240602</v>
      </c>
      <c r="H15" s="22">
        <v>0.24013578730197699</v>
      </c>
      <c r="I15" s="22">
        <v>-1.31987591989113E-2</v>
      </c>
    </row>
    <row r="16" spans="2:10" x14ac:dyDescent="0.3">
      <c r="B16" s="16"/>
      <c r="C16" s="16"/>
      <c r="D16" s="16"/>
      <c r="E16" s="16"/>
      <c r="F16" s="16"/>
      <c r="G16" s="16"/>
      <c r="H16" s="16"/>
      <c r="I16" s="16"/>
    </row>
    <row r="17" spans="2:2" x14ac:dyDescent="0.3">
      <c r="B17" t="s">
        <v>482</v>
      </c>
    </row>
    <row r="18" spans="2:2" x14ac:dyDescent="0.3">
      <c r="B18" t="s">
        <v>80</v>
      </c>
    </row>
    <row r="22" spans="2:2" x14ac:dyDescent="0.3">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200</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192</v>
      </c>
      <c r="C9" s="17">
        <v>0.22310665209643299</v>
      </c>
      <c r="D9" s="17">
        <v>0.21447687145883601</v>
      </c>
      <c r="E9" s="17">
        <v>0.23193543688643201</v>
      </c>
      <c r="F9" s="17"/>
      <c r="G9" s="17">
        <v>0.18560903437922599</v>
      </c>
      <c r="H9" s="17">
        <v>0.18336677305075499</v>
      </c>
      <c r="I9" s="17">
        <v>0.251577532009157</v>
      </c>
      <c r="J9" s="17">
        <v>0.180297081514524</v>
      </c>
      <c r="K9" s="17">
        <v>0.22260525487997901</v>
      </c>
      <c r="L9" s="17">
        <v>0.29181071756754001</v>
      </c>
      <c r="M9" s="17"/>
      <c r="N9" s="17">
        <v>0.19762675469775601</v>
      </c>
      <c r="O9" s="17">
        <v>0.20198409639166201</v>
      </c>
      <c r="P9" s="17">
        <v>0.22664290529186101</v>
      </c>
      <c r="Q9" s="17">
        <v>0.270240918130143</v>
      </c>
      <c r="R9" s="17"/>
      <c r="S9" s="17">
        <v>0.18711411404023801</v>
      </c>
      <c r="T9" s="17">
        <v>0.194969077546852</v>
      </c>
      <c r="U9" s="17">
        <v>0.22845870284090999</v>
      </c>
      <c r="V9" s="17">
        <v>0.314245308148001</v>
      </c>
      <c r="W9" s="17">
        <v>0.190792345867313</v>
      </c>
      <c r="X9" s="17">
        <v>0.20298471011870201</v>
      </c>
      <c r="Y9" s="17">
        <v>0.200394539449917</v>
      </c>
      <c r="Z9" s="17">
        <v>0.25318724043850699</v>
      </c>
      <c r="AA9" s="17">
        <v>0.225457135786579</v>
      </c>
      <c r="AB9" s="17">
        <v>0.31234772004729799</v>
      </c>
      <c r="AC9" s="17"/>
      <c r="AD9" s="17">
        <v>0.257124398136863</v>
      </c>
      <c r="AE9" s="17">
        <v>0.187303556092802</v>
      </c>
      <c r="AF9" s="17">
        <v>0.338809828714148</v>
      </c>
      <c r="AG9" s="17">
        <v>0.17966291142573501</v>
      </c>
      <c r="AH9" s="17"/>
      <c r="AI9" s="17">
        <v>0.229506474172985</v>
      </c>
      <c r="AJ9" s="17">
        <v>0.18577961922028499</v>
      </c>
      <c r="AK9" s="17">
        <v>0.327217965414069</v>
      </c>
      <c r="AL9" s="17"/>
      <c r="AM9" s="17">
        <v>0.15831226327294901</v>
      </c>
      <c r="AN9" s="17">
        <v>0.25477706073394302</v>
      </c>
      <c r="AO9" s="17">
        <v>0.22940489189315399</v>
      </c>
      <c r="AP9" s="17"/>
      <c r="AQ9" s="17">
        <v>0.263306115006261</v>
      </c>
      <c r="AR9" s="17">
        <v>0.22812873644210399</v>
      </c>
      <c r="AS9" s="17">
        <v>0.18657156834971</v>
      </c>
      <c r="AT9" s="17">
        <v>0.170906343750238</v>
      </c>
      <c r="AU9" s="17">
        <v>0.28029823517656499</v>
      </c>
    </row>
    <row r="10" spans="2:47" x14ac:dyDescent="0.3">
      <c r="B10" s="18" t="s">
        <v>193</v>
      </c>
      <c r="C10" s="17">
        <v>0.468581834786298</v>
      </c>
      <c r="D10" s="17">
        <v>0.46817101872075301</v>
      </c>
      <c r="E10" s="17">
        <v>0.46790398259756</v>
      </c>
      <c r="F10" s="17"/>
      <c r="G10" s="17">
        <v>0.43210079435168097</v>
      </c>
      <c r="H10" s="17">
        <v>0.49694350999758202</v>
      </c>
      <c r="I10" s="17">
        <v>0.43383094412704198</v>
      </c>
      <c r="J10" s="17">
        <v>0.50443205809510205</v>
      </c>
      <c r="K10" s="17">
        <v>0.43439512000637698</v>
      </c>
      <c r="L10" s="17">
        <v>0.491721840918314</v>
      </c>
      <c r="M10" s="17"/>
      <c r="N10" s="17">
        <v>0.50724981654185497</v>
      </c>
      <c r="O10" s="17">
        <v>0.45581581027058599</v>
      </c>
      <c r="P10" s="17">
        <v>0.48350535782445397</v>
      </c>
      <c r="Q10" s="17">
        <v>0.42401607768313998</v>
      </c>
      <c r="R10" s="17"/>
      <c r="S10" s="17">
        <v>0.36419047016156397</v>
      </c>
      <c r="T10" s="17">
        <v>0.465195373419519</v>
      </c>
      <c r="U10" s="17">
        <v>0.55451267531045301</v>
      </c>
      <c r="V10" s="17">
        <v>0.47065831998136998</v>
      </c>
      <c r="W10" s="17">
        <v>0.54823916045221899</v>
      </c>
      <c r="X10" s="17">
        <v>0.53121708450180405</v>
      </c>
      <c r="Y10" s="17">
        <v>0.56097593749182895</v>
      </c>
      <c r="Z10" s="17">
        <v>0.35311492986526499</v>
      </c>
      <c r="AA10" s="17">
        <v>0.44470629003985901</v>
      </c>
      <c r="AB10" s="17">
        <v>0.402712474173956</v>
      </c>
      <c r="AC10" s="17"/>
      <c r="AD10" s="17">
        <v>0.49072117601272303</v>
      </c>
      <c r="AE10" s="17">
        <v>0.49161234541955001</v>
      </c>
      <c r="AF10" s="17">
        <v>0.46268237015151797</v>
      </c>
      <c r="AG10" s="17">
        <v>0.442179539135993</v>
      </c>
      <c r="AH10" s="17"/>
      <c r="AI10" s="17">
        <v>0.53596506564450097</v>
      </c>
      <c r="AJ10" s="17">
        <v>0.474170689827554</v>
      </c>
      <c r="AK10" s="17">
        <v>0.47232731459433902</v>
      </c>
      <c r="AL10" s="17"/>
      <c r="AM10" s="17">
        <v>0.44885014834999098</v>
      </c>
      <c r="AN10" s="17">
        <v>0.44945286366527099</v>
      </c>
      <c r="AO10" s="17">
        <v>0.51716460248357699</v>
      </c>
      <c r="AP10" s="17"/>
      <c r="AQ10" s="17">
        <v>0.45733528696428599</v>
      </c>
      <c r="AR10" s="17">
        <v>0.49985576716941399</v>
      </c>
      <c r="AS10" s="17">
        <v>0.46969544684383002</v>
      </c>
      <c r="AT10" s="17">
        <v>0.434595773156776</v>
      </c>
      <c r="AU10" s="17">
        <v>0.353953365991512</v>
      </c>
    </row>
    <row r="11" spans="2:47" x14ac:dyDescent="0.3">
      <c r="B11" s="18" t="s">
        <v>194</v>
      </c>
      <c r="C11" s="17">
        <v>0.196546778533878</v>
      </c>
      <c r="D11" s="17">
        <v>0.21669134000090701</v>
      </c>
      <c r="E11" s="17">
        <v>0.17739098495705</v>
      </c>
      <c r="F11" s="17"/>
      <c r="G11" s="17">
        <v>0.238101284996868</v>
      </c>
      <c r="H11" s="17">
        <v>0.21870481464007399</v>
      </c>
      <c r="I11" s="17">
        <v>0.19389195399368001</v>
      </c>
      <c r="J11" s="17">
        <v>0.20227439640598999</v>
      </c>
      <c r="K11" s="17">
        <v>0.208115312399413</v>
      </c>
      <c r="L11" s="17">
        <v>0.141090673033966</v>
      </c>
      <c r="M11" s="17"/>
      <c r="N11" s="17">
        <v>0.206789671682091</v>
      </c>
      <c r="O11" s="17">
        <v>0.19978270410985599</v>
      </c>
      <c r="P11" s="17">
        <v>0.17845972891902601</v>
      </c>
      <c r="Q11" s="17">
        <v>0.19798828061196</v>
      </c>
      <c r="R11" s="17"/>
      <c r="S11" s="17">
        <v>0.29796579188021799</v>
      </c>
      <c r="T11" s="17">
        <v>0.20551634376780301</v>
      </c>
      <c r="U11" s="17">
        <v>0.14012778214178501</v>
      </c>
      <c r="V11" s="17">
        <v>0.13598526578970799</v>
      </c>
      <c r="W11" s="17">
        <v>0.15625962899957499</v>
      </c>
      <c r="X11" s="17">
        <v>0.14876383964451501</v>
      </c>
      <c r="Y11" s="17">
        <v>0.176746973155959</v>
      </c>
      <c r="Z11" s="17">
        <v>0.20131039231429601</v>
      </c>
      <c r="AA11" s="17">
        <v>0.23596503822772699</v>
      </c>
      <c r="AB11" s="17">
        <v>0.171890394109036</v>
      </c>
      <c r="AC11" s="17"/>
      <c r="AD11" s="17">
        <v>0.17673794542679899</v>
      </c>
      <c r="AE11" s="17">
        <v>0.21039962587042199</v>
      </c>
      <c r="AF11" s="17">
        <v>0.138256436537916</v>
      </c>
      <c r="AG11" s="17">
        <v>0.197121575922272</v>
      </c>
      <c r="AH11" s="17"/>
      <c r="AI11" s="17">
        <v>0.16181265613816201</v>
      </c>
      <c r="AJ11" s="17">
        <v>0.231831946500826</v>
      </c>
      <c r="AK11" s="17">
        <v>0.14660985361803899</v>
      </c>
      <c r="AL11" s="17"/>
      <c r="AM11" s="17">
        <v>0.24529898791056201</v>
      </c>
      <c r="AN11" s="17">
        <v>0.192269742868488</v>
      </c>
      <c r="AO11" s="17">
        <v>0.17438323674863601</v>
      </c>
      <c r="AP11" s="17"/>
      <c r="AQ11" s="17">
        <v>0.18762667779356601</v>
      </c>
      <c r="AR11" s="17">
        <v>0.18456471493572599</v>
      </c>
      <c r="AS11" s="17">
        <v>0.19776520727681299</v>
      </c>
      <c r="AT11" s="17">
        <v>0.24784276802455099</v>
      </c>
      <c r="AU11" s="17">
        <v>0.328130093419647</v>
      </c>
    </row>
    <row r="12" spans="2:47" x14ac:dyDescent="0.3">
      <c r="B12" s="18" t="s">
        <v>195</v>
      </c>
      <c r="C12" s="17">
        <v>5.1282414792115899E-2</v>
      </c>
      <c r="D12" s="17">
        <v>4.6840959423504899E-2</v>
      </c>
      <c r="E12" s="17">
        <v>5.5697556147692298E-2</v>
      </c>
      <c r="F12" s="17"/>
      <c r="G12" s="17">
        <v>9.1910539752757994E-2</v>
      </c>
      <c r="H12" s="17">
        <v>5.3286708743255397E-2</v>
      </c>
      <c r="I12" s="17">
        <v>6.0665214376495101E-2</v>
      </c>
      <c r="J12" s="17">
        <v>4.7753948813137097E-2</v>
      </c>
      <c r="K12" s="17">
        <v>5.7509751750829799E-2</v>
      </c>
      <c r="L12" s="17">
        <v>1.4042365330087601E-2</v>
      </c>
      <c r="M12" s="17"/>
      <c r="N12" s="17">
        <v>4.2517943579866803E-2</v>
      </c>
      <c r="O12" s="17">
        <v>7.4599891850253203E-2</v>
      </c>
      <c r="P12" s="17">
        <v>4.9446025589069499E-2</v>
      </c>
      <c r="Q12" s="17">
        <v>3.91395383554052E-2</v>
      </c>
      <c r="R12" s="17"/>
      <c r="S12" s="17">
        <v>8.4916491198077801E-2</v>
      </c>
      <c r="T12" s="17">
        <v>5.6826708934708002E-2</v>
      </c>
      <c r="U12" s="17">
        <v>4.5207206811142701E-2</v>
      </c>
      <c r="V12" s="17">
        <v>3.1522015045538303E-2</v>
      </c>
      <c r="W12" s="17">
        <v>4.1956192449563501E-2</v>
      </c>
      <c r="X12" s="17">
        <v>4.6754045624907203E-2</v>
      </c>
      <c r="Y12" s="17">
        <v>2.0126032152307301E-2</v>
      </c>
      <c r="Z12" s="17">
        <v>0.12915568039917799</v>
      </c>
      <c r="AA12" s="17">
        <v>3.2437011127001397E-2</v>
      </c>
      <c r="AB12" s="17">
        <v>3.7714640164477398E-2</v>
      </c>
      <c r="AC12" s="17"/>
      <c r="AD12" s="17">
        <v>3.47472965740298E-2</v>
      </c>
      <c r="AE12" s="17">
        <v>6.0362765511681397E-2</v>
      </c>
      <c r="AF12" s="17">
        <v>3.3144474141153603E-2</v>
      </c>
      <c r="AG12" s="17">
        <v>4.6043386231632899E-2</v>
      </c>
      <c r="AH12" s="17"/>
      <c r="AI12" s="17">
        <v>3.5869349152331198E-2</v>
      </c>
      <c r="AJ12" s="17">
        <v>6.4110197269878794E-2</v>
      </c>
      <c r="AK12" s="17">
        <v>2.8374805478282299E-2</v>
      </c>
      <c r="AL12" s="17"/>
      <c r="AM12" s="17">
        <v>6.9250110608789203E-2</v>
      </c>
      <c r="AN12" s="17">
        <v>4.9626721323486299E-2</v>
      </c>
      <c r="AO12" s="17">
        <v>4.3326088427698098E-2</v>
      </c>
      <c r="AP12" s="17"/>
      <c r="AQ12" s="17">
        <v>3.8712374950448103E-2</v>
      </c>
      <c r="AR12" s="17">
        <v>3.2226343930763901E-2</v>
      </c>
      <c r="AS12" s="17">
        <v>8.2358231544199703E-2</v>
      </c>
      <c r="AT12" s="17">
        <v>4.1427284757375997E-2</v>
      </c>
      <c r="AU12" s="17">
        <v>0</v>
      </c>
    </row>
    <row r="13" spans="2:47" x14ac:dyDescent="0.3">
      <c r="B13" s="18" t="s">
        <v>196</v>
      </c>
      <c r="C13" s="17">
        <v>1.53080906327933E-2</v>
      </c>
      <c r="D13" s="17">
        <v>1.48553932879434E-2</v>
      </c>
      <c r="E13" s="17">
        <v>1.5778529687583E-2</v>
      </c>
      <c r="F13" s="17"/>
      <c r="G13" s="17">
        <v>2.6760536630164498E-2</v>
      </c>
      <c r="H13" s="17">
        <v>2.29416796736252E-2</v>
      </c>
      <c r="I13" s="17">
        <v>2.3302585297357001E-2</v>
      </c>
      <c r="J13" s="17">
        <v>1.1533938295932E-2</v>
      </c>
      <c r="K13" s="17">
        <v>6.38651604272991E-3</v>
      </c>
      <c r="L13" s="17">
        <v>4.2199309953611496E-3</v>
      </c>
      <c r="M13" s="17"/>
      <c r="N13" s="17">
        <v>1.4206797355110301E-2</v>
      </c>
      <c r="O13" s="17">
        <v>2.0710322367710199E-2</v>
      </c>
      <c r="P13" s="17">
        <v>1.87380601231407E-2</v>
      </c>
      <c r="Q13" s="17">
        <v>8.1669550295274101E-3</v>
      </c>
      <c r="R13" s="17"/>
      <c r="S13" s="17">
        <v>2.7776832919069901E-2</v>
      </c>
      <c r="T13" s="17">
        <v>1.40146048405013E-2</v>
      </c>
      <c r="U13" s="17">
        <v>9.9700107008123904E-3</v>
      </c>
      <c r="V13" s="17">
        <v>0</v>
      </c>
      <c r="W13" s="17">
        <v>1.18868076919133E-2</v>
      </c>
      <c r="X13" s="17">
        <v>8.2929928219190492E-3</v>
      </c>
      <c r="Y13" s="17">
        <v>0</v>
      </c>
      <c r="Z13" s="17">
        <v>2.3472618775975802E-2</v>
      </c>
      <c r="AA13" s="17">
        <v>2.1177193585370801E-2</v>
      </c>
      <c r="AB13" s="17">
        <v>4.2266028769632702E-2</v>
      </c>
      <c r="AC13" s="17"/>
      <c r="AD13" s="17">
        <v>4.8487408427896096E-3</v>
      </c>
      <c r="AE13" s="17">
        <v>2.2812756915151E-2</v>
      </c>
      <c r="AF13" s="17">
        <v>7.0516910913872898E-3</v>
      </c>
      <c r="AG13" s="17">
        <v>2.17759638196518E-2</v>
      </c>
      <c r="AH13" s="17"/>
      <c r="AI13" s="17">
        <v>0</v>
      </c>
      <c r="AJ13" s="17">
        <v>2.5428996908579998E-2</v>
      </c>
      <c r="AK13" s="17">
        <v>8.5825206985449803E-3</v>
      </c>
      <c r="AL13" s="17"/>
      <c r="AM13" s="17">
        <v>2.45267876718347E-2</v>
      </c>
      <c r="AN13" s="17">
        <v>1.23064684857036E-2</v>
      </c>
      <c r="AO13" s="17">
        <v>1.5895730288472201E-2</v>
      </c>
      <c r="AP13" s="17"/>
      <c r="AQ13" s="17">
        <v>1.16081362093171E-2</v>
      </c>
      <c r="AR13" s="17">
        <v>3.8103676265831901E-3</v>
      </c>
      <c r="AS13" s="17">
        <v>1.50582123787867E-2</v>
      </c>
      <c r="AT13" s="17">
        <v>6.0945601499215699E-2</v>
      </c>
      <c r="AU13" s="17">
        <v>3.7618305412276398E-2</v>
      </c>
    </row>
    <row r="14" spans="2:47" x14ac:dyDescent="0.3">
      <c r="B14" s="18" t="s">
        <v>94</v>
      </c>
      <c r="C14" s="17">
        <v>4.5174229158481599E-2</v>
      </c>
      <c r="D14" s="17">
        <v>3.89644171080561E-2</v>
      </c>
      <c r="E14" s="17">
        <v>5.1293509723682899E-2</v>
      </c>
      <c r="F14" s="17"/>
      <c r="G14" s="17">
        <v>2.5517809889302901E-2</v>
      </c>
      <c r="H14" s="17">
        <v>2.4756513894708398E-2</v>
      </c>
      <c r="I14" s="17">
        <v>3.67317701962682E-2</v>
      </c>
      <c r="J14" s="17">
        <v>5.3708576875315397E-2</v>
      </c>
      <c r="K14" s="17">
        <v>7.0988044920670804E-2</v>
      </c>
      <c r="L14" s="17">
        <v>5.7114472154731803E-2</v>
      </c>
      <c r="M14" s="17"/>
      <c r="N14" s="17">
        <v>3.1609016143320699E-2</v>
      </c>
      <c r="O14" s="17">
        <v>4.7107175009933097E-2</v>
      </c>
      <c r="P14" s="17">
        <v>4.3207922252448197E-2</v>
      </c>
      <c r="Q14" s="17">
        <v>6.0448230189824897E-2</v>
      </c>
      <c r="R14" s="17"/>
      <c r="S14" s="17">
        <v>3.8036299800832299E-2</v>
      </c>
      <c r="T14" s="17">
        <v>6.3477891490616001E-2</v>
      </c>
      <c r="U14" s="17">
        <v>2.17236221948965E-2</v>
      </c>
      <c r="V14" s="17">
        <v>4.7589091035383099E-2</v>
      </c>
      <c r="W14" s="17">
        <v>5.0865864539416702E-2</v>
      </c>
      <c r="X14" s="17">
        <v>6.1987327288152899E-2</v>
      </c>
      <c r="Y14" s="17">
        <v>4.1756517749988002E-2</v>
      </c>
      <c r="Z14" s="17">
        <v>3.9759138206778399E-2</v>
      </c>
      <c r="AA14" s="17">
        <v>4.0257331233462798E-2</v>
      </c>
      <c r="AB14" s="17">
        <v>3.3068742735599899E-2</v>
      </c>
      <c r="AC14" s="17"/>
      <c r="AD14" s="17">
        <v>3.58204430067951E-2</v>
      </c>
      <c r="AE14" s="17">
        <v>2.75089501903935E-2</v>
      </c>
      <c r="AF14" s="17">
        <v>2.00551993638764E-2</v>
      </c>
      <c r="AG14" s="17">
        <v>0.113216623464716</v>
      </c>
      <c r="AH14" s="17"/>
      <c r="AI14" s="17">
        <v>3.6846454892020597E-2</v>
      </c>
      <c r="AJ14" s="17">
        <v>1.8678550272877199E-2</v>
      </c>
      <c r="AK14" s="17">
        <v>1.6887540196725399E-2</v>
      </c>
      <c r="AL14" s="17"/>
      <c r="AM14" s="17">
        <v>5.3761702185873901E-2</v>
      </c>
      <c r="AN14" s="17">
        <v>4.1567142923108501E-2</v>
      </c>
      <c r="AO14" s="17">
        <v>1.98254501584629E-2</v>
      </c>
      <c r="AP14" s="17"/>
      <c r="AQ14" s="17">
        <v>4.1411409076120502E-2</v>
      </c>
      <c r="AR14" s="17">
        <v>5.1414069895408802E-2</v>
      </c>
      <c r="AS14" s="17">
        <v>4.8551333606661203E-2</v>
      </c>
      <c r="AT14" s="17">
        <v>4.4282228811843398E-2</v>
      </c>
      <c r="AU14" s="17">
        <v>0</v>
      </c>
    </row>
    <row r="15" spans="2:47" x14ac:dyDescent="0.3">
      <c r="B15" s="18" t="s">
        <v>197</v>
      </c>
      <c r="C15" s="21">
        <v>0.69168848688273199</v>
      </c>
      <c r="D15" s="21">
        <v>0.68264789017958905</v>
      </c>
      <c r="E15" s="21">
        <v>0.69983941948399198</v>
      </c>
      <c r="F15" s="21"/>
      <c r="G15" s="21">
        <v>0.61770982873090696</v>
      </c>
      <c r="H15" s="21">
        <v>0.68031028304833696</v>
      </c>
      <c r="I15" s="21">
        <v>0.68540847613620004</v>
      </c>
      <c r="J15" s="21">
        <v>0.684729139609626</v>
      </c>
      <c r="K15" s="21">
        <v>0.65700037488635599</v>
      </c>
      <c r="L15" s="21">
        <v>0.78353255848585301</v>
      </c>
      <c r="M15" s="21"/>
      <c r="N15" s="21">
        <v>0.70487657123961101</v>
      </c>
      <c r="O15" s="21">
        <v>0.65779990666224697</v>
      </c>
      <c r="P15" s="21">
        <v>0.71014826311631496</v>
      </c>
      <c r="Q15" s="21">
        <v>0.69425699581328304</v>
      </c>
      <c r="R15" s="21"/>
      <c r="S15" s="21">
        <v>0.55130458420180195</v>
      </c>
      <c r="T15" s="21">
        <v>0.660164450966372</v>
      </c>
      <c r="U15" s="21">
        <v>0.78297137815136297</v>
      </c>
      <c r="V15" s="21">
        <v>0.78490362812936998</v>
      </c>
      <c r="W15" s="21">
        <v>0.73903150631953196</v>
      </c>
      <c r="X15" s="21">
        <v>0.73420179462050605</v>
      </c>
      <c r="Y15" s="21">
        <v>0.76137047694174598</v>
      </c>
      <c r="Z15" s="21">
        <v>0.60630217030377198</v>
      </c>
      <c r="AA15" s="21">
        <v>0.67016342582643795</v>
      </c>
      <c r="AB15" s="21">
        <v>0.715060194221254</v>
      </c>
      <c r="AC15" s="21"/>
      <c r="AD15" s="21">
        <v>0.74784557414958697</v>
      </c>
      <c r="AE15" s="21">
        <v>0.67891590151235204</v>
      </c>
      <c r="AF15" s="21">
        <v>0.80149219886566603</v>
      </c>
      <c r="AG15" s="21">
        <v>0.62184245056172804</v>
      </c>
      <c r="AH15" s="21"/>
      <c r="AI15" s="21">
        <v>0.76547153981748595</v>
      </c>
      <c r="AJ15" s="21">
        <v>0.65995030904783802</v>
      </c>
      <c r="AK15" s="21">
        <v>0.79954528000840797</v>
      </c>
      <c r="AL15" s="21"/>
      <c r="AM15" s="21">
        <v>0.60716241162294005</v>
      </c>
      <c r="AN15" s="21">
        <v>0.70422992439921395</v>
      </c>
      <c r="AO15" s="21">
        <v>0.74656949437673104</v>
      </c>
      <c r="AP15" s="21"/>
      <c r="AQ15" s="21">
        <v>0.72064140197054805</v>
      </c>
      <c r="AR15" s="21">
        <v>0.72798450361151801</v>
      </c>
      <c r="AS15" s="21">
        <v>0.65626701519354003</v>
      </c>
      <c r="AT15" s="21">
        <v>0.60550211690701405</v>
      </c>
      <c r="AU15" s="21">
        <v>0.63425160116807699</v>
      </c>
    </row>
    <row r="16" spans="2:47" x14ac:dyDescent="0.3">
      <c r="B16" s="18" t="s">
        <v>198</v>
      </c>
      <c r="C16" s="21">
        <v>6.6590505424909199E-2</v>
      </c>
      <c r="D16" s="21">
        <v>6.1696352711448299E-2</v>
      </c>
      <c r="E16" s="21">
        <v>7.1476085835275302E-2</v>
      </c>
      <c r="F16" s="21"/>
      <c r="G16" s="21">
        <v>0.118671076382923</v>
      </c>
      <c r="H16" s="21">
        <v>7.6228388416880705E-2</v>
      </c>
      <c r="I16" s="21">
        <v>8.3967799673852206E-2</v>
      </c>
      <c r="J16" s="21">
        <v>5.9287887109069203E-2</v>
      </c>
      <c r="K16" s="21">
        <v>6.3896267793559794E-2</v>
      </c>
      <c r="L16" s="21">
        <v>1.8262296325448801E-2</v>
      </c>
      <c r="M16" s="21"/>
      <c r="N16" s="21">
        <v>5.6724740934977098E-2</v>
      </c>
      <c r="O16" s="21">
        <v>9.5310214217963402E-2</v>
      </c>
      <c r="P16" s="21">
        <v>6.8184085712210296E-2</v>
      </c>
      <c r="Q16" s="21">
        <v>4.7306493384932598E-2</v>
      </c>
      <c r="R16" s="21"/>
      <c r="S16" s="21">
        <v>0.112693324117148</v>
      </c>
      <c r="T16" s="21">
        <v>7.0841313775209303E-2</v>
      </c>
      <c r="U16" s="21">
        <v>5.5177217511955097E-2</v>
      </c>
      <c r="V16" s="21">
        <v>3.1522015045538303E-2</v>
      </c>
      <c r="W16" s="21">
        <v>5.3843000141476798E-2</v>
      </c>
      <c r="X16" s="21">
        <v>5.5047038446826201E-2</v>
      </c>
      <c r="Y16" s="21">
        <v>2.0126032152307301E-2</v>
      </c>
      <c r="Z16" s="21">
        <v>0.152628299175153</v>
      </c>
      <c r="AA16" s="21">
        <v>5.3614204712372202E-2</v>
      </c>
      <c r="AB16" s="21">
        <v>7.99806689341101E-2</v>
      </c>
      <c r="AC16" s="21"/>
      <c r="AD16" s="21">
        <v>3.9596037416819399E-2</v>
      </c>
      <c r="AE16" s="21">
        <v>8.3175522426832293E-2</v>
      </c>
      <c r="AF16" s="21">
        <v>4.0196165232540902E-2</v>
      </c>
      <c r="AG16" s="21">
        <v>6.7819350051284699E-2</v>
      </c>
      <c r="AH16" s="21"/>
      <c r="AI16" s="21">
        <v>3.5869349152331198E-2</v>
      </c>
      <c r="AJ16" s="21">
        <v>8.9539194178458806E-2</v>
      </c>
      <c r="AK16" s="21">
        <v>3.6957326176827301E-2</v>
      </c>
      <c r="AL16" s="21"/>
      <c r="AM16" s="21">
        <v>9.3776898280623799E-2</v>
      </c>
      <c r="AN16" s="21">
        <v>6.1933189809189902E-2</v>
      </c>
      <c r="AO16" s="21">
        <v>5.9221818716170299E-2</v>
      </c>
      <c r="AP16" s="21"/>
      <c r="AQ16" s="21">
        <v>5.0320511159765199E-2</v>
      </c>
      <c r="AR16" s="21">
        <v>3.6036711557347098E-2</v>
      </c>
      <c r="AS16" s="21">
        <v>9.7416443922986401E-2</v>
      </c>
      <c r="AT16" s="21">
        <v>0.10237288625659199</v>
      </c>
      <c r="AU16" s="21">
        <v>3.7618305412276398E-2</v>
      </c>
    </row>
    <row r="17" spans="2:47" x14ac:dyDescent="0.3">
      <c r="B17" s="18" t="s">
        <v>143</v>
      </c>
      <c r="C17" s="22">
        <v>0.62509798145782203</v>
      </c>
      <c r="D17" s="22">
        <v>0.62095153746814002</v>
      </c>
      <c r="E17" s="22">
        <v>0.62836333364871699</v>
      </c>
      <c r="F17" s="22"/>
      <c r="G17" s="22">
        <v>0.499038752347984</v>
      </c>
      <c r="H17" s="22">
        <v>0.60408189463145601</v>
      </c>
      <c r="I17" s="22">
        <v>0.601440676462347</v>
      </c>
      <c r="J17" s="22">
        <v>0.62544125250055604</v>
      </c>
      <c r="K17" s="22">
        <v>0.59310410709279604</v>
      </c>
      <c r="L17" s="22">
        <v>0.76527026216040495</v>
      </c>
      <c r="M17" s="22"/>
      <c r="N17" s="22">
        <v>0.64815183030463397</v>
      </c>
      <c r="O17" s="22">
        <v>0.56248969244428404</v>
      </c>
      <c r="P17" s="22">
        <v>0.64196417740410505</v>
      </c>
      <c r="Q17" s="22">
        <v>0.64695050242834995</v>
      </c>
      <c r="R17" s="22"/>
      <c r="S17" s="22">
        <v>0.43861126008465401</v>
      </c>
      <c r="T17" s="22">
        <v>0.58932313719116203</v>
      </c>
      <c r="U17" s="22">
        <v>0.72779416063940805</v>
      </c>
      <c r="V17" s="22">
        <v>0.753381613083832</v>
      </c>
      <c r="W17" s="22">
        <v>0.68518850617805505</v>
      </c>
      <c r="X17" s="22">
        <v>0.67915475617368004</v>
      </c>
      <c r="Y17" s="22">
        <v>0.74124444478943896</v>
      </c>
      <c r="Z17" s="22">
        <v>0.45367387112861901</v>
      </c>
      <c r="AA17" s="22">
        <v>0.61654922111406496</v>
      </c>
      <c r="AB17" s="22">
        <v>0.63507952528714395</v>
      </c>
      <c r="AC17" s="22"/>
      <c r="AD17" s="22">
        <v>0.70824953673276703</v>
      </c>
      <c r="AE17" s="22">
        <v>0.59574037908552002</v>
      </c>
      <c r="AF17" s="22">
        <v>0.76129603363312504</v>
      </c>
      <c r="AG17" s="22">
        <v>0.55402310051044301</v>
      </c>
      <c r="AH17" s="22"/>
      <c r="AI17" s="22">
        <v>0.72960219066515497</v>
      </c>
      <c r="AJ17" s="22">
        <v>0.57041111486938001</v>
      </c>
      <c r="AK17" s="22">
        <v>0.76258795383158096</v>
      </c>
      <c r="AL17" s="22"/>
      <c r="AM17" s="22">
        <v>0.51338551334231597</v>
      </c>
      <c r="AN17" s="22">
        <v>0.64229673459002401</v>
      </c>
      <c r="AO17" s="22">
        <v>0.68734767566056099</v>
      </c>
      <c r="AP17" s="22"/>
      <c r="AQ17" s="22">
        <v>0.67032089081078305</v>
      </c>
      <c r="AR17" s="22">
        <v>0.69194779205417101</v>
      </c>
      <c r="AS17" s="22">
        <v>0.55885057127055304</v>
      </c>
      <c r="AT17" s="22">
        <v>0.50312923065042203</v>
      </c>
      <c r="AU17" s="22">
        <v>0.59663329575580104</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201</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192</v>
      </c>
      <c r="C9" s="17">
        <v>0.143121438529838</v>
      </c>
      <c r="D9" s="17">
        <v>0.16328689885046199</v>
      </c>
      <c r="E9" s="17">
        <v>0.12383712194160799</v>
      </c>
      <c r="F9" s="17"/>
      <c r="G9" s="17">
        <v>0.12379712549603999</v>
      </c>
      <c r="H9" s="17">
        <v>0.18683179566268701</v>
      </c>
      <c r="I9" s="17">
        <v>0.12807717845021599</v>
      </c>
      <c r="J9" s="17">
        <v>0.12254508956374</v>
      </c>
      <c r="K9" s="17">
        <v>0.117596114001029</v>
      </c>
      <c r="L9" s="17">
        <v>0.166574191509748</v>
      </c>
      <c r="M9" s="17"/>
      <c r="N9" s="17">
        <v>0.15203502584419101</v>
      </c>
      <c r="O9" s="17">
        <v>8.0636180838064994E-2</v>
      </c>
      <c r="P9" s="17">
        <v>0.18537949922114</v>
      </c>
      <c r="Q9" s="17">
        <v>0.16017641763745399</v>
      </c>
      <c r="R9" s="17"/>
      <c r="S9" s="17">
        <v>0.14619797276109101</v>
      </c>
      <c r="T9" s="17">
        <v>7.7085878277650496E-2</v>
      </c>
      <c r="U9" s="17">
        <v>0.122660663696169</v>
      </c>
      <c r="V9" s="17">
        <v>0.14603766890323799</v>
      </c>
      <c r="W9" s="17">
        <v>0.15534714700647201</v>
      </c>
      <c r="X9" s="17">
        <v>0.14679565799635999</v>
      </c>
      <c r="Y9" s="17">
        <v>0.175103202777001</v>
      </c>
      <c r="Z9" s="17">
        <v>0.107131491600906</v>
      </c>
      <c r="AA9" s="17">
        <v>0.188488502667221</v>
      </c>
      <c r="AB9" s="17">
        <v>0.187342726420475</v>
      </c>
      <c r="AC9" s="17"/>
      <c r="AD9" s="17">
        <v>0.163874679561514</v>
      </c>
      <c r="AE9" s="17">
        <v>0.15021176432333799</v>
      </c>
      <c r="AF9" s="17">
        <v>0.196741556243368</v>
      </c>
      <c r="AG9" s="17">
        <v>7.9029981995798096E-2</v>
      </c>
      <c r="AH9" s="17"/>
      <c r="AI9" s="17">
        <v>0.16166793265201199</v>
      </c>
      <c r="AJ9" s="17">
        <v>0.172722848267686</v>
      </c>
      <c r="AK9" s="17">
        <v>0.169575938613134</v>
      </c>
      <c r="AL9" s="17"/>
      <c r="AM9" s="17">
        <v>7.2227765560634899E-2</v>
      </c>
      <c r="AN9" s="17">
        <v>0.144284917817664</v>
      </c>
      <c r="AO9" s="17">
        <v>0.190349783461637</v>
      </c>
      <c r="AP9" s="17"/>
      <c r="AQ9" s="17">
        <v>0.14302627007058699</v>
      </c>
      <c r="AR9" s="17">
        <v>0.125005366505682</v>
      </c>
      <c r="AS9" s="17">
        <v>0.135915062981079</v>
      </c>
      <c r="AT9" s="17">
        <v>0.176717295922908</v>
      </c>
      <c r="AU9" s="17">
        <v>0.24613774944387001</v>
      </c>
    </row>
    <row r="10" spans="2:47" x14ac:dyDescent="0.3">
      <c r="B10" s="18" t="s">
        <v>193</v>
      </c>
      <c r="C10" s="17">
        <v>0.20139422201496801</v>
      </c>
      <c r="D10" s="17">
        <v>0.20692688190825601</v>
      </c>
      <c r="E10" s="17">
        <v>0.19643177598081701</v>
      </c>
      <c r="F10" s="17"/>
      <c r="G10" s="17">
        <v>0.19508115453347499</v>
      </c>
      <c r="H10" s="17">
        <v>0.27298389412316798</v>
      </c>
      <c r="I10" s="17">
        <v>0.122012195048019</v>
      </c>
      <c r="J10" s="17">
        <v>0.20647153489192299</v>
      </c>
      <c r="K10" s="17">
        <v>0.207643422666099</v>
      </c>
      <c r="L10" s="17">
        <v>0.20365282785053701</v>
      </c>
      <c r="M10" s="17"/>
      <c r="N10" s="17">
        <v>0.19204839686911099</v>
      </c>
      <c r="O10" s="17">
        <v>0.19355900068380999</v>
      </c>
      <c r="P10" s="17">
        <v>0.21018429821103901</v>
      </c>
      <c r="Q10" s="17">
        <v>0.21206038405854699</v>
      </c>
      <c r="R10" s="17"/>
      <c r="S10" s="17">
        <v>0.20702481895263999</v>
      </c>
      <c r="T10" s="17">
        <v>0.204141965242323</v>
      </c>
      <c r="U10" s="17">
        <v>0.20595428666093599</v>
      </c>
      <c r="V10" s="17">
        <v>0.18925104763985201</v>
      </c>
      <c r="W10" s="17">
        <v>0.179539115099559</v>
      </c>
      <c r="X10" s="17">
        <v>0.17129548566886299</v>
      </c>
      <c r="Y10" s="17">
        <v>0.25330065251091</v>
      </c>
      <c r="Z10" s="17">
        <v>0.21906833119414901</v>
      </c>
      <c r="AA10" s="17">
        <v>0.18125838671248801</v>
      </c>
      <c r="AB10" s="17">
        <v>0.22553773466955801</v>
      </c>
      <c r="AC10" s="17"/>
      <c r="AD10" s="17">
        <v>0.24980793200568599</v>
      </c>
      <c r="AE10" s="17">
        <v>0.19790776203923899</v>
      </c>
      <c r="AF10" s="17">
        <v>0.220977528436998</v>
      </c>
      <c r="AG10" s="17">
        <v>0.139708245072721</v>
      </c>
      <c r="AH10" s="17"/>
      <c r="AI10" s="17">
        <v>0.26120834838917201</v>
      </c>
      <c r="AJ10" s="17">
        <v>0.19925031917792899</v>
      </c>
      <c r="AK10" s="17">
        <v>0.19723176498738601</v>
      </c>
      <c r="AL10" s="17"/>
      <c r="AM10" s="17">
        <v>0.117075649374223</v>
      </c>
      <c r="AN10" s="17">
        <v>0.23013786482859999</v>
      </c>
      <c r="AO10" s="17">
        <v>0.23518335788982001</v>
      </c>
      <c r="AP10" s="17"/>
      <c r="AQ10" s="17">
        <v>0.229471981137264</v>
      </c>
      <c r="AR10" s="17">
        <v>0.18515695804777599</v>
      </c>
      <c r="AS10" s="17">
        <v>0.16863996200564499</v>
      </c>
      <c r="AT10" s="17">
        <v>0.243125686609347</v>
      </c>
      <c r="AU10" s="17">
        <v>0.148467552741185</v>
      </c>
    </row>
    <row r="11" spans="2:47" x14ac:dyDescent="0.3">
      <c r="B11" s="18" t="s">
        <v>194</v>
      </c>
      <c r="C11" s="17">
        <v>0.249905636528264</v>
      </c>
      <c r="D11" s="17">
        <v>0.27122410823672699</v>
      </c>
      <c r="E11" s="17">
        <v>0.22769250434551</v>
      </c>
      <c r="F11" s="17"/>
      <c r="G11" s="17">
        <v>0.210824299972872</v>
      </c>
      <c r="H11" s="17">
        <v>0.16406966202888701</v>
      </c>
      <c r="I11" s="17">
        <v>0.243779756391479</v>
      </c>
      <c r="J11" s="17">
        <v>0.24908385431115301</v>
      </c>
      <c r="K11" s="17">
        <v>0.243782950401219</v>
      </c>
      <c r="L11" s="17">
        <v>0.35451441556542901</v>
      </c>
      <c r="M11" s="17"/>
      <c r="N11" s="17">
        <v>0.24689611898934999</v>
      </c>
      <c r="O11" s="17">
        <v>0.21308381554863301</v>
      </c>
      <c r="P11" s="17">
        <v>0.27094868254844301</v>
      </c>
      <c r="Q11" s="17">
        <v>0.27032996862665498</v>
      </c>
      <c r="R11" s="17"/>
      <c r="S11" s="17">
        <v>0.24997352273725601</v>
      </c>
      <c r="T11" s="17">
        <v>0.28187804761005603</v>
      </c>
      <c r="U11" s="17">
        <v>0.26810627644256402</v>
      </c>
      <c r="V11" s="17">
        <v>0.26574752824790798</v>
      </c>
      <c r="W11" s="17">
        <v>0.27758227744680702</v>
      </c>
      <c r="X11" s="17">
        <v>0.188460658996527</v>
      </c>
      <c r="Y11" s="17">
        <v>0.19620858965685201</v>
      </c>
      <c r="Z11" s="17">
        <v>0.27425598755369701</v>
      </c>
      <c r="AA11" s="17">
        <v>0.279875318119234</v>
      </c>
      <c r="AB11" s="17">
        <v>0.18112356985690101</v>
      </c>
      <c r="AC11" s="17"/>
      <c r="AD11" s="17">
        <v>0.25312661470219799</v>
      </c>
      <c r="AE11" s="17">
        <v>0.22994906245057301</v>
      </c>
      <c r="AF11" s="17">
        <v>0.27944313072892502</v>
      </c>
      <c r="AG11" s="17">
        <v>0.30369280774555601</v>
      </c>
      <c r="AH11" s="17"/>
      <c r="AI11" s="17">
        <v>0.239380244745863</v>
      </c>
      <c r="AJ11" s="17">
        <v>0.24036270836809501</v>
      </c>
      <c r="AK11" s="17">
        <v>0.266150284530631</v>
      </c>
      <c r="AL11" s="17"/>
      <c r="AM11" s="17">
        <v>0.20380559292696901</v>
      </c>
      <c r="AN11" s="17">
        <v>0.25935658831318198</v>
      </c>
      <c r="AO11" s="17">
        <v>0.25914371087905502</v>
      </c>
      <c r="AP11" s="17"/>
      <c r="AQ11" s="17">
        <v>0.27544667118698501</v>
      </c>
      <c r="AR11" s="17">
        <v>0.27151053394954899</v>
      </c>
      <c r="AS11" s="17">
        <v>0.212043683956748</v>
      </c>
      <c r="AT11" s="17">
        <v>0.22492796292498199</v>
      </c>
      <c r="AU11" s="17">
        <v>0.14449657222371601</v>
      </c>
    </row>
    <row r="12" spans="2:47" x14ac:dyDescent="0.3">
      <c r="B12" s="18" t="s">
        <v>195</v>
      </c>
      <c r="C12" s="17">
        <v>0.24222434509073701</v>
      </c>
      <c r="D12" s="17">
        <v>0.20924587572984299</v>
      </c>
      <c r="E12" s="17">
        <v>0.27472672355574901</v>
      </c>
      <c r="F12" s="17"/>
      <c r="G12" s="17">
        <v>0.25955224020020401</v>
      </c>
      <c r="H12" s="17">
        <v>0.26963687031384198</v>
      </c>
      <c r="I12" s="17">
        <v>0.24854122454536501</v>
      </c>
      <c r="J12" s="17">
        <v>0.26892816032684402</v>
      </c>
      <c r="K12" s="17">
        <v>0.28878362340785901</v>
      </c>
      <c r="L12" s="17">
        <v>0.15071350867302599</v>
      </c>
      <c r="M12" s="17"/>
      <c r="N12" s="17">
        <v>0.24469770852726699</v>
      </c>
      <c r="O12" s="17">
        <v>0.30199201732792003</v>
      </c>
      <c r="P12" s="17">
        <v>0.21254361707877201</v>
      </c>
      <c r="Q12" s="17">
        <v>0.203806060540905</v>
      </c>
      <c r="R12" s="17"/>
      <c r="S12" s="17">
        <v>0.21644397166600601</v>
      </c>
      <c r="T12" s="17">
        <v>0.26026003479318099</v>
      </c>
      <c r="U12" s="17">
        <v>0.270078179761989</v>
      </c>
      <c r="V12" s="17">
        <v>0.28566858089629099</v>
      </c>
      <c r="W12" s="17">
        <v>0.212589249334972</v>
      </c>
      <c r="X12" s="17">
        <v>0.24486511150260101</v>
      </c>
      <c r="Y12" s="17">
        <v>0.252723847068614</v>
      </c>
      <c r="Z12" s="17">
        <v>0.19376208225503699</v>
      </c>
      <c r="AA12" s="17">
        <v>0.23604133590165099</v>
      </c>
      <c r="AB12" s="17">
        <v>0.21752167005540701</v>
      </c>
      <c r="AC12" s="17"/>
      <c r="AD12" s="17">
        <v>0.194743347778771</v>
      </c>
      <c r="AE12" s="17">
        <v>0.25323333007141702</v>
      </c>
      <c r="AF12" s="17">
        <v>0.19777335421825201</v>
      </c>
      <c r="AG12" s="17">
        <v>0.24024332777278601</v>
      </c>
      <c r="AH12" s="17"/>
      <c r="AI12" s="17">
        <v>0.20229356125790099</v>
      </c>
      <c r="AJ12" s="17">
        <v>0.22358340420146899</v>
      </c>
      <c r="AK12" s="17">
        <v>0.24275068696854701</v>
      </c>
      <c r="AL12" s="17"/>
      <c r="AM12" s="17">
        <v>0.30589482026412301</v>
      </c>
      <c r="AN12" s="17">
        <v>0.234336553124768</v>
      </c>
      <c r="AO12" s="17">
        <v>0.224472995936145</v>
      </c>
      <c r="AP12" s="17"/>
      <c r="AQ12" s="17">
        <v>0.18187747103992299</v>
      </c>
      <c r="AR12" s="17">
        <v>0.27506170369942501</v>
      </c>
      <c r="AS12" s="17">
        <v>0.30454177384069397</v>
      </c>
      <c r="AT12" s="17">
        <v>0.212188043356491</v>
      </c>
      <c r="AU12" s="17">
        <v>0.19934963823322199</v>
      </c>
    </row>
    <row r="13" spans="2:47" x14ac:dyDescent="0.3">
      <c r="B13" s="18" t="s">
        <v>196</v>
      </c>
      <c r="C13" s="17">
        <v>0.11549007465298</v>
      </c>
      <c r="D13" s="17">
        <v>0.11002013254101201</v>
      </c>
      <c r="E13" s="17">
        <v>0.121033632019276</v>
      </c>
      <c r="F13" s="17"/>
      <c r="G13" s="17">
        <v>0.175677824038488</v>
      </c>
      <c r="H13" s="17">
        <v>0.100915501628873</v>
      </c>
      <c r="I13" s="17">
        <v>0.19162631421615001</v>
      </c>
      <c r="J13" s="17">
        <v>0.11464221672649701</v>
      </c>
      <c r="K13" s="17">
        <v>7.96583301818342E-2</v>
      </c>
      <c r="L13" s="17">
        <v>5.0927307676567099E-2</v>
      </c>
      <c r="M13" s="17"/>
      <c r="N13" s="17">
        <v>0.14457490758821501</v>
      </c>
      <c r="O13" s="17">
        <v>0.16729459534247201</v>
      </c>
      <c r="P13" s="17">
        <v>6.9670293709350198E-2</v>
      </c>
      <c r="Q13" s="17">
        <v>7.2832962289310604E-2</v>
      </c>
      <c r="R13" s="17"/>
      <c r="S13" s="17">
        <v>0.14933745713323901</v>
      </c>
      <c r="T13" s="17">
        <v>9.9069781863728501E-2</v>
      </c>
      <c r="U13" s="17">
        <v>9.9000421308220996E-2</v>
      </c>
      <c r="V13" s="17">
        <v>9.5224616259026104E-2</v>
      </c>
      <c r="W13" s="17">
        <v>0.111001661628661</v>
      </c>
      <c r="X13" s="17">
        <v>0.17371685536137199</v>
      </c>
      <c r="Y13" s="17">
        <v>6.1632584961579001E-2</v>
      </c>
      <c r="Z13" s="17">
        <v>0.147602240680441</v>
      </c>
      <c r="AA13" s="17">
        <v>7.7401179676936202E-2</v>
      </c>
      <c r="AB13" s="17">
        <v>0.171337828544886</v>
      </c>
      <c r="AC13" s="17"/>
      <c r="AD13" s="17">
        <v>8.72509531854328E-2</v>
      </c>
      <c r="AE13" s="17">
        <v>0.137014104578666</v>
      </c>
      <c r="AF13" s="17">
        <v>7.5908486848742504E-2</v>
      </c>
      <c r="AG13" s="17">
        <v>0.147470823911588</v>
      </c>
      <c r="AH13" s="17"/>
      <c r="AI13" s="17">
        <v>8.8064575379815699E-2</v>
      </c>
      <c r="AJ13" s="17">
        <v>0.143747576765447</v>
      </c>
      <c r="AK13" s="17">
        <v>8.8383069802653494E-2</v>
      </c>
      <c r="AL13" s="17"/>
      <c r="AM13" s="17">
        <v>0.26268507548922998</v>
      </c>
      <c r="AN13" s="17">
        <v>8.4292155312819306E-2</v>
      </c>
      <c r="AO13" s="17">
        <v>6.6743397203748098E-2</v>
      </c>
      <c r="AP13" s="17"/>
      <c r="AQ13" s="17">
        <v>0.10800876357993899</v>
      </c>
      <c r="AR13" s="17">
        <v>0.10844566276895801</v>
      </c>
      <c r="AS13" s="17">
        <v>0.147312581701176</v>
      </c>
      <c r="AT13" s="17">
        <v>0.10851966374154499</v>
      </c>
      <c r="AU13" s="17">
        <v>0.11673181135812601</v>
      </c>
    </row>
    <row r="14" spans="2:47" x14ac:dyDescent="0.3">
      <c r="B14" s="18" t="s">
        <v>94</v>
      </c>
      <c r="C14" s="17">
        <v>4.7864283183212397E-2</v>
      </c>
      <c r="D14" s="17">
        <v>3.9296102733699698E-2</v>
      </c>
      <c r="E14" s="17">
        <v>5.6278242157039499E-2</v>
      </c>
      <c r="F14" s="17"/>
      <c r="G14" s="17">
        <v>3.5067355758920303E-2</v>
      </c>
      <c r="H14" s="17">
        <v>5.5622762425430097E-3</v>
      </c>
      <c r="I14" s="17">
        <v>6.5963331348771304E-2</v>
      </c>
      <c r="J14" s="17">
        <v>3.8329144179843302E-2</v>
      </c>
      <c r="K14" s="17">
        <v>6.2535559341959507E-2</v>
      </c>
      <c r="L14" s="17">
        <v>7.3617748724692594E-2</v>
      </c>
      <c r="M14" s="17"/>
      <c r="N14" s="17">
        <v>1.9747842181866E-2</v>
      </c>
      <c r="O14" s="17">
        <v>4.34343902591008E-2</v>
      </c>
      <c r="P14" s="17">
        <v>5.12736092312552E-2</v>
      </c>
      <c r="Q14" s="17">
        <v>8.0794206847128902E-2</v>
      </c>
      <c r="R14" s="17"/>
      <c r="S14" s="17">
        <v>3.10222567497687E-2</v>
      </c>
      <c r="T14" s="17">
        <v>7.7564292213060895E-2</v>
      </c>
      <c r="U14" s="17">
        <v>3.4200172130121602E-2</v>
      </c>
      <c r="V14" s="17">
        <v>1.80705580536859E-2</v>
      </c>
      <c r="W14" s="17">
        <v>6.3940549483530396E-2</v>
      </c>
      <c r="X14" s="17">
        <v>7.4866230474277498E-2</v>
      </c>
      <c r="Y14" s="17">
        <v>6.1031123025045202E-2</v>
      </c>
      <c r="Z14" s="17">
        <v>5.8179866715769898E-2</v>
      </c>
      <c r="AA14" s="17">
        <v>3.6935276922469597E-2</v>
      </c>
      <c r="AB14" s="17">
        <v>1.71364704527741E-2</v>
      </c>
      <c r="AC14" s="17"/>
      <c r="AD14" s="17">
        <v>5.1196472766398299E-2</v>
      </c>
      <c r="AE14" s="17">
        <v>3.1683976536767702E-2</v>
      </c>
      <c r="AF14" s="17">
        <v>2.91559435237147E-2</v>
      </c>
      <c r="AG14" s="17">
        <v>8.9854813501550598E-2</v>
      </c>
      <c r="AH14" s="17"/>
      <c r="AI14" s="17">
        <v>4.7385337575235997E-2</v>
      </c>
      <c r="AJ14" s="17">
        <v>2.03331432193746E-2</v>
      </c>
      <c r="AK14" s="17">
        <v>3.5908255097649402E-2</v>
      </c>
      <c r="AL14" s="17"/>
      <c r="AM14" s="17">
        <v>3.8311096384820199E-2</v>
      </c>
      <c r="AN14" s="17">
        <v>4.7591920602966298E-2</v>
      </c>
      <c r="AO14" s="17">
        <v>2.41067546295947E-2</v>
      </c>
      <c r="AP14" s="17"/>
      <c r="AQ14" s="17">
        <v>6.2168842985301502E-2</v>
      </c>
      <c r="AR14" s="17">
        <v>3.4819775028611798E-2</v>
      </c>
      <c r="AS14" s="17">
        <v>3.15469355146583E-2</v>
      </c>
      <c r="AT14" s="17">
        <v>3.4521347444726798E-2</v>
      </c>
      <c r="AU14" s="17">
        <v>0.14481667599987999</v>
      </c>
    </row>
    <row r="15" spans="2:47" x14ac:dyDescent="0.3">
      <c r="B15" s="18" t="s">
        <v>197</v>
      </c>
      <c r="C15" s="21">
        <v>0.34451566054480598</v>
      </c>
      <c r="D15" s="21">
        <v>0.37021378075871803</v>
      </c>
      <c r="E15" s="21">
        <v>0.32026889792242502</v>
      </c>
      <c r="F15" s="21"/>
      <c r="G15" s="21">
        <v>0.31887828002951601</v>
      </c>
      <c r="H15" s="21">
        <v>0.45981568978585502</v>
      </c>
      <c r="I15" s="21">
        <v>0.25008937349823501</v>
      </c>
      <c r="J15" s="21">
        <v>0.32901662445566399</v>
      </c>
      <c r="K15" s="21">
        <v>0.32523953666712901</v>
      </c>
      <c r="L15" s="21">
        <v>0.37022701936028501</v>
      </c>
      <c r="M15" s="21"/>
      <c r="N15" s="21">
        <v>0.344083422713301</v>
      </c>
      <c r="O15" s="21">
        <v>0.274195181521875</v>
      </c>
      <c r="P15" s="21">
        <v>0.39556379743217901</v>
      </c>
      <c r="Q15" s="21">
        <v>0.37223680169599999</v>
      </c>
      <c r="R15" s="21"/>
      <c r="S15" s="21">
        <v>0.353222791713731</v>
      </c>
      <c r="T15" s="21">
        <v>0.28122784351997399</v>
      </c>
      <c r="U15" s="21">
        <v>0.32861495035710497</v>
      </c>
      <c r="V15" s="21">
        <v>0.33528871654309</v>
      </c>
      <c r="W15" s="21">
        <v>0.33488626210603001</v>
      </c>
      <c r="X15" s="21">
        <v>0.31809114366522301</v>
      </c>
      <c r="Y15" s="21">
        <v>0.42840385528790997</v>
      </c>
      <c r="Z15" s="21">
        <v>0.32619982279505499</v>
      </c>
      <c r="AA15" s="21">
        <v>0.36974688937970901</v>
      </c>
      <c r="AB15" s="21">
        <v>0.41288046109003201</v>
      </c>
      <c r="AC15" s="21"/>
      <c r="AD15" s="21">
        <v>0.41368261156719899</v>
      </c>
      <c r="AE15" s="21">
        <v>0.34811952636257698</v>
      </c>
      <c r="AF15" s="21">
        <v>0.417719084680366</v>
      </c>
      <c r="AG15" s="21">
        <v>0.218738227068519</v>
      </c>
      <c r="AH15" s="21"/>
      <c r="AI15" s="21">
        <v>0.42287628104118402</v>
      </c>
      <c r="AJ15" s="21">
        <v>0.37197316744561498</v>
      </c>
      <c r="AK15" s="21">
        <v>0.36680770360052001</v>
      </c>
      <c r="AL15" s="21"/>
      <c r="AM15" s="21">
        <v>0.189303414934858</v>
      </c>
      <c r="AN15" s="21">
        <v>0.374422782646265</v>
      </c>
      <c r="AO15" s="21">
        <v>0.42553314135145698</v>
      </c>
      <c r="AP15" s="21"/>
      <c r="AQ15" s="21">
        <v>0.37249825120785102</v>
      </c>
      <c r="AR15" s="21">
        <v>0.31016232455345699</v>
      </c>
      <c r="AS15" s="21">
        <v>0.30455502498672399</v>
      </c>
      <c r="AT15" s="21">
        <v>0.41984298253225499</v>
      </c>
      <c r="AU15" s="21">
        <v>0.39460530218505502</v>
      </c>
    </row>
    <row r="16" spans="2:47" x14ac:dyDescent="0.3">
      <c r="B16" s="18" t="s">
        <v>198</v>
      </c>
      <c r="C16" s="21">
        <v>0.35771441974371698</v>
      </c>
      <c r="D16" s="21">
        <v>0.31926600827085599</v>
      </c>
      <c r="E16" s="21">
        <v>0.39576035557502498</v>
      </c>
      <c r="F16" s="21"/>
      <c r="G16" s="21">
        <v>0.43523006423869198</v>
      </c>
      <c r="H16" s="21">
        <v>0.37055237194271501</v>
      </c>
      <c r="I16" s="21">
        <v>0.44016753876151399</v>
      </c>
      <c r="J16" s="21">
        <v>0.38357037705334102</v>
      </c>
      <c r="K16" s="21">
        <v>0.36844195358969301</v>
      </c>
      <c r="L16" s="21">
        <v>0.20164081634959299</v>
      </c>
      <c r="M16" s="21"/>
      <c r="N16" s="21">
        <v>0.38927261611548197</v>
      </c>
      <c r="O16" s="21">
        <v>0.46928661267039201</v>
      </c>
      <c r="P16" s="21">
        <v>0.28221391078812202</v>
      </c>
      <c r="Q16" s="21">
        <v>0.27663902283021602</v>
      </c>
      <c r="R16" s="21"/>
      <c r="S16" s="21">
        <v>0.36578142879924502</v>
      </c>
      <c r="T16" s="21">
        <v>0.359329816656909</v>
      </c>
      <c r="U16" s="21">
        <v>0.36907860107021001</v>
      </c>
      <c r="V16" s="21">
        <v>0.380893197155317</v>
      </c>
      <c r="W16" s="21">
        <v>0.32359091096363202</v>
      </c>
      <c r="X16" s="21">
        <v>0.41858196686397298</v>
      </c>
      <c r="Y16" s="21">
        <v>0.31435643203019298</v>
      </c>
      <c r="Z16" s="21">
        <v>0.34136432293547803</v>
      </c>
      <c r="AA16" s="21">
        <v>0.31344251557858699</v>
      </c>
      <c r="AB16" s="21">
        <v>0.38885949860029301</v>
      </c>
      <c r="AC16" s="21"/>
      <c r="AD16" s="21">
        <v>0.28199430096420403</v>
      </c>
      <c r="AE16" s="21">
        <v>0.39024743465008199</v>
      </c>
      <c r="AF16" s="21">
        <v>0.273681841066994</v>
      </c>
      <c r="AG16" s="21">
        <v>0.38771415168437401</v>
      </c>
      <c r="AH16" s="21"/>
      <c r="AI16" s="21">
        <v>0.29035813663771698</v>
      </c>
      <c r="AJ16" s="21">
        <v>0.36733098096691602</v>
      </c>
      <c r="AK16" s="21">
        <v>0.33113375677119999</v>
      </c>
      <c r="AL16" s="21"/>
      <c r="AM16" s="21">
        <v>0.56857989575335299</v>
      </c>
      <c r="AN16" s="21">
        <v>0.318628708437587</v>
      </c>
      <c r="AO16" s="21">
        <v>0.291216393139894</v>
      </c>
      <c r="AP16" s="21"/>
      <c r="AQ16" s="21">
        <v>0.28988623461986202</v>
      </c>
      <c r="AR16" s="21">
        <v>0.38350736646838202</v>
      </c>
      <c r="AS16" s="21">
        <v>0.45185435554186998</v>
      </c>
      <c r="AT16" s="21">
        <v>0.32070770709803598</v>
      </c>
      <c r="AU16" s="21">
        <v>0.31608144959134898</v>
      </c>
    </row>
    <row r="17" spans="2:47" x14ac:dyDescent="0.3">
      <c r="B17" s="18" t="s">
        <v>143</v>
      </c>
      <c r="C17" s="22">
        <v>-1.31987591989113E-2</v>
      </c>
      <c r="D17" s="22">
        <v>5.0947772487862197E-2</v>
      </c>
      <c r="E17" s="22">
        <v>-7.5491457652600194E-2</v>
      </c>
      <c r="F17" s="22"/>
      <c r="G17" s="22">
        <v>-0.116351784209176</v>
      </c>
      <c r="H17" s="22">
        <v>8.9263317843140497E-2</v>
      </c>
      <c r="I17" s="22">
        <v>-0.190078165263279</v>
      </c>
      <c r="J17" s="22">
        <v>-5.4553752597677002E-2</v>
      </c>
      <c r="K17" s="22">
        <v>-4.3202416922564497E-2</v>
      </c>
      <c r="L17" s="22">
        <v>0.16858620301069199</v>
      </c>
      <c r="M17" s="22"/>
      <c r="N17" s="22">
        <v>-4.5189193402180902E-2</v>
      </c>
      <c r="O17" s="22">
        <v>-0.19509143114851701</v>
      </c>
      <c r="P17" s="22">
        <v>0.113349886644057</v>
      </c>
      <c r="Q17" s="22">
        <v>9.55977788657843E-2</v>
      </c>
      <c r="R17" s="22"/>
      <c r="S17" s="22">
        <v>-1.2558637085513901E-2</v>
      </c>
      <c r="T17" s="22">
        <v>-7.8101973136935704E-2</v>
      </c>
      <c r="U17" s="22">
        <v>-4.0463650713104302E-2</v>
      </c>
      <c r="V17" s="22">
        <v>-4.56044806122268E-2</v>
      </c>
      <c r="W17" s="22">
        <v>1.1295351142398E-2</v>
      </c>
      <c r="X17" s="22">
        <v>-0.10049082319875</v>
      </c>
      <c r="Y17" s="22">
        <v>0.114047423257717</v>
      </c>
      <c r="Z17" s="22">
        <v>-1.51645001404229E-2</v>
      </c>
      <c r="AA17" s="22">
        <v>5.6304373801121597E-2</v>
      </c>
      <c r="AB17" s="22">
        <v>2.4020962489739599E-2</v>
      </c>
      <c r="AC17" s="22"/>
      <c r="AD17" s="22">
        <v>0.13168831060299599</v>
      </c>
      <c r="AE17" s="22">
        <v>-4.2127908287505698E-2</v>
      </c>
      <c r="AF17" s="22">
        <v>0.144037243613372</v>
      </c>
      <c r="AG17" s="22">
        <v>-0.16897592461585501</v>
      </c>
      <c r="AH17" s="22"/>
      <c r="AI17" s="22">
        <v>0.13251814440346699</v>
      </c>
      <c r="AJ17" s="22">
        <v>4.6421864786985196E-3</v>
      </c>
      <c r="AK17" s="22">
        <v>3.5673946829319597E-2</v>
      </c>
      <c r="AL17" s="22"/>
      <c r="AM17" s="22">
        <v>-0.37927648081849502</v>
      </c>
      <c r="AN17" s="22">
        <v>5.5794074208677401E-2</v>
      </c>
      <c r="AO17" s="22">
        <v>0.134316748211563</v>
      </c>
      <c r="AP17" s="22"/>
      <c r="AQ17" s="22">
        <v>8.2612016587988904E-2</v>
      </c>
      <c r="AR17" s="22">
        <v>-7.3345041914924705E-2</v>
      </c>
      <c r="AS17" s="22">
        <v>-0.14729933055514599</v>
      </c>
      <c r="AT17" s="22">
        <v>9.9135275434219502E-2</v>
      </c>
      <c r="AU17" s="22">
        <v>7.8523852593706894E-2</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U22"/>
  <sheetViews>
    <sheetView showGridLines="0" zoomScaleNormal="100" workbookViewId="0">
      <pane xSplit="2" topLeftCell="E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202</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192</v>
      </c>
      <c r="C9" s="17">
        <v>0.205972117022033</v>
      </c>
      <c r="D9" s="17">
        <v>0.24720599832391099</v>
      </c>
      <c r="E9" s="17">
        <v>0.16636437091909501</v>
      </c>
      <c r="F9" s="17"/>
      <c r="G9" s="17">
        <v>0.167744209755333</v>
      </c>
      <c r="H9" s="17">
        <v>0.188622111289803</v>
      </c>
      <c r="I9" s="17">
        <v>0.17830062199774199</v>
      </c>
      <c r="J9" s="17">
        <v>0.192183562099217</v>
      </c>
      <c r="K9" s="17">
        <v>0.262207141288476</v>
      </c>
      <c r="L9" s="17">
        <v>0.24082047646914101</v>
      </c>
      <c r="M9" s="17"/>
      <c r="N9" s="17">
        <v>0.19443397515462099</v>
      </c>
      <c r="O9" s="17">
        <v>0.161058159038243</v>
      </c>
      <c r="P9" s="17">
        <v>0.236519819404756</v>
      </c>
      <c r="Q9" s="17">
        <v>0.23412737900179401</v>
      </c>
      <c r="R9" s="17"/>
      <c r="S9" s="17">
        <v>0.16291332895175001</v>
      </c>
      <c r="T9" s="17">
        <v>0.186263995602656</v>
      </c>
      <c r="U9" s="17">
        <v>0.25380534165694002</v>
      </c>
      <c r="V9" s="17">
        <v>0.280890236396727</v>
      </c>
      <c r="W9" s="17">
        <v>0.154872522136941</v>
      </c>
      <c r="X9" s="17">
        <v>0.16076400049574199</v>
      </c>
      <c r="Y9" s="17">
        <v>0.22107245641335199</v>
      </c>
      <c r="Z9" s="17">
        <v>0.16709754973635199</v>
      </c>
      <c r="AA9" s="17">
        <v>0.25782333059620599</v>
      </c>
      <c r="AB9" s="17">
        <v>0.21234488682913599</v>
      </c>
      <c r="AC9" s="17"/>
      <c r="AD9" s="17">
        <v>0.26556402628891201</v>
      </c>
      <c r="AE9" s="17">
        <v>0.18476407536018999</v>
      </c>
      <c r="AF9" s="17">
        <v>0.340837130038949</v>
      </c>
      <c r="AG9" s="17">
        <v>0.147218422015573</v>
      </c>
      <c r="AH9" s="17"/>
      <c r="AI9" s="17">
        <v>0.19561394122601999</v>
      </c>
      <c r="AJ9" s="17">
        <v>0.18242190752395601</v>
      </c>
      <c r="AK9" s="17">
        <v>0.34937101196473902</v>
      </c>
      <c r="AL9" s="17"/>
      <c r="AM9" s="17">
        <v>0.11776015958903301</v>
      </c>
      <c r="AN9" s="17">
        <v>0.184214224205971</v>
      </c>
      <c r="AO9" s="17">
        <v>0.29606585779836198</v>
      </c>
      <c r="AP9" s="17"/>
      <c r="AQ9" s="17">
        <v>0.25450884819591502</v>
      </c>
      <c r="AR9" s="17">
        <v>0.192568533856182</v>
      </c>
      <c r="AS9" s="17">
        <v>0.17214069551219499</v>
      </c>
      <c r="AT9" s="17">
        <v>0.21664230955073899</v>
      </c>
      <c r="AU9" s="17">
        <v>0.118541772026638</v>
      </c>
    </row>
    <row r="10" spans="2:47" x14ac:dyDescent="0.3">
      <c r="B10" s="18" t="s">
        <v>193</v>
      </c>
      <c r="C10" s="17">
        <v>0.28384915347016199</v>
      </c>
      <c r="D10" s="17">
        <v>0.27439873481634602</v>
      </c>
      <c r="E10" s="17">
        <v>0.29157163293391097</v>
      </c>
      <c r="F10" s="17"/>
      <c r="G10" s="17">
        <v>0.28144119291591402</v>
      </c>
      <c r="H10" s="17">
        <v>0.30700587593165901</v>
      </c>
      <c r="I10" s="17">
        <v>0.29429942169300999</v>
      </c>
      <c r="J10" s="17">
        <v>0.25917422213989499</v>
      </c>
      <c r="K10" s="17">
        <v>0.23409365912353799</v>
      </c>
      <c r="L10" s="17">
        <v>0.31175416420786201</v>
      </c>
      <c r="M10" s="17"/>
      <c r="N10" s="17">
        <v>0.31479040179321099</v>
      </c>
      <c r="O10" s="17">
        <v>0.30283573979136602</v>
      </c>
      <c r="P10" s="17">
        <v>0.29538466019267101</v>
      </c>
      <c r="Q10" s="17">
        <v>0.22621229266081</v>
      </c>
      <c r="R10" s="17"/>
      <c r="S10" s="17">
        <v>0.29448643322159301</v>
      </c>
      <c r="T10" s="17">
        <v>0.26402185303454101</v>
      </c>
      <c r="U10" s="17">
        <v>0.25132469619741099</v>
      </c>
      <c r="V10" s="17">
        <v>0.28991370918130299</v>
      </c>
      <c r="W10" s="17">
        <v>0.38042727234339302</v>
      </c>
      <c r="X10" s="17">
        <v>0.24492313441299901</v>
      </c>
      <c r="Y10" s="17">
        <v>0.250322024113873</v>
      </c>
      <c r="Z10" s="17">
        <v>0.28337068782335401</v>
      </c>
      <c r="AA10" s="17">
        <v>0.31897735721999099</v>
      </c>
      <c r="AB10" s="17">
        <v>0.25758690369207199</v>
      </c>
      <c r="AC10" s="17"/>
      <c r="AD10" s="17">
        <v>0.37497960970604899</v>
      </c>
      <c r="AE10" s="17">
        <v>0.29912722607094799</v>
      </c>
      <c r="AF10" s="17">
        <v>0.25817668783835501</v>
      </c>
      <c r="AG10" s="17">
        <v>0.17565660752994799</v>
      </c>
      <c r="AH10" s="17"/>
      <c r="AI10" s="17">
        <v>0.39055484616389102</v>
      </c>
      <c r="AJ10" s="17">
        <v>0.30517172491336098</v>
      </c>
      <c r="AK10" s="17">
        <v>0.26525457617134302</v>
      </c>
      <c r="AL10" s="17"/>
      <c r="AM10" s="17">
        <v>0.20830651459739999</v>
      </c>
      <c r="AN10" s="17">
        <v>0.287272863290995</v>
      </c>
      <c r="AO10" s="17">
        <v>0.33953839578762701</v>
      </c>
      <c r="AP10" s="17"/>
      <c r="AQ10" s="17">
        <v>0.25034834270172401</v>
      </c>
      <c r="AR10" s="17">
        <v>0.23477440013268999</v>
      </c>
      <c r="AS10" s="17">
        <v>0.34244895113222801</v>
      </c>
      <c r="AT10" s="17">
        <v>0.34402377133061401</v>
      </c>
      <c r="AU10" s="17">
        <v>0.32858809409852302</v>
      </c>
    </row>
    <row r="11" spans="2:47" x14ac:dyDescent="0.3">
      <c r="B11" s="18" t="s">
        <v>194</v>
      </c>
      <c r="C11" s="17">
        <v>0.22792110611761299</v>
      </c>
      <c r="D11" s="17">
        <v>0.25140858024934798</v>
      </c>
      <c r="E11" s="17">
        <v>0.20558396617973901</v>
      </c>
      <c r="F11" s="17"/>
      <c r="G11" s="17">
        <v>0.253480812242312</v>
      </c>
      <c r="H11" s="17">
        <v>0.18602018585328101</v>
      </c>
      <c r="I11" s="17">
        <v>0.219084524764769</v>
      </c>
      <c r="J11" s="17">
        <v>0.22385175045135</v>
      </c>
      <c r="K11" s="17">
        <v>0.21772476959627601</v>
      </c>
      <c r="L11" s="17">
        <v>0.26216729995245402</v>
      </c>
      <c r="M11" s="17"/>
      <c r="N11" s="17">
        <v>0.21445261963190801</v>
      </c>
      <c r="O11" s="17">
        <v>0.209521199685297</v>
      </c>
      <c r="P11" s="17">
        <v>0.20508575117974001</v>
      </c>
      <c r="Q11" s="17">
        <v>0.27848877041786702</v>
      </c>
      <c r="R11" s="17"/>
      <c r="S11" s="17">
        <v>0.24439009200844</v>
      </c>
      <c r="T11" s="17">
        <v>0.244209043263515</v>
      </c>
      <c r="U11" s="17">
        <v>0.25578487633320501</v>
      </c>
      <c r="V11" s="17">
        <v>0.18522417730216301</v>
      </c>
      <c r="W11" s="17">
        <v>0.20323174411265599</v>
      </c>
      <c r="X11" s="17">
        <v>0.25007902776461899</v>
      </c>
      <c r="Y11" s="17">
        <v>0.193576803249039</v>
      </c>
      <c r="Z11" s="17">
        <v>0.24465103257763701</v>
      </c>
      <c r="AA11" s="17">
        <v>0.25271233962662998</v>
      </c>
      <c r="AB11" s="17">
        <v>0.15333831914886401</v>
      </c>
      <c r="AC11" s="17"/>
      <c r="AD11" s="17">
        <v>0.18696015120573101</v>
      </c>
      <c r="AE11" s="17">
        <v>0.19871307893684401</v>
      </c>
      <c r="AF11" s="17">
        <v>0.23279224668342699</v>
      </c>
      <c r="AG11" s="17">
        <v>0.28642252408068802</v>
      </c>
      <c r="AH11" s="17"/>
      <c r="AI11" s="17">
        <v>0.19853564381601799</v>
      </c>
      <c r="AJ11" s="17">
        <v>0.190243149770668</v>
      </c>
      <c r="AK11" s="17">
        <v>0.201398741642137</v>
      </c>
      <c r="AL11" s="17"/>
      <c r="AM11" s="17">
        <v>0.184806482206432</v>
      </c>
      <c r="AN11" s="17">
        <v>0.28912845151704097</v>
      </c>
      <c r="AO11" s="17">
        <v>0.17652863838621399</v>
      </c>
      <c r="AP11" s="17"/>
      <c r="AQ11" s="17">
        <v>0.25079108500099501</v>
      </c>
      <c r="AR11" s="17">
        <v>0.25520639659531402</v>
      </c>
      <c r="AS11" s="17">
        <v>0.16212772225084399</v>
      </c>
      <c r="AT11" s="17">
        <v>0.21239337981759401</v>
      </c>
      <c r="AU11" s="17">
        <v>0.32786309708962502</v>
      </c>
    </row>
    <row r="12" spans="2:47" x14ac:dyDescent="0.3">
      <c r="B12" s="18" t="s">
        <v>195</v>
      </c>
      <c r="C12" s="17">
        <v>0.17754524535654301</v>
      </c>
      <c r="D12" s="17">
        <v>0.155153355794279</v>
      </c>
      <c r="E12" s="17">
        <v>0.19964037266889501</v>
      </c>
      <c r="F12" s="17"/>
      <c r="G12" s="17">
        <v>0.18933081366617399</v>
      </c>
      <c r="H12" s="17">
        <v>0.19978181797203901</v>
      </c>
      <c r="I12" s="17">
        <v>0.15997724566509</v>
      </c>
      <c r="J12" s="17">
        <v>0.20883000946642999</v>
      </c>
      <c r="K12" s="17">
        <v>0.20477900040017</v>
      </c>
      <c r="L12" s="17">
        <v>0.122420018756073</v>
      </c>
      <c r="M12" s="17"/>
      <c r="N12" s="17">
        <v>0.170321349257125</v>
      </c>
      <c r="O12" s="17">
        <v>0.195808869962523</v>
      </c>
      <c r="P12" s="17">
        <v>0.18191935379806601</v>
      </c>
      <c r="Q12" s="17">
        <v>0.16605457303228599</v>
      </c>
      <c r="R12" s="17"/>
      <c r="S12" s="17">
        <v>0.191937788594327</v>
      </c>
      <c r="T12" s="17">
        <v>0.17838713243481399</v>
      </c>
      <c r="U12" s="17">
        <v>0.16717452414884501</v>
      </c>
      <c r="V12" s="17">
        <v>0.154049438646194</v>
      </c>
      <c r="W12" s="17">
        <v>0.170469432962013</v>
      </c>
      <c r="X12" s="17">
        <v>0.21676173640462801</v>
      </c>
      <c r="Y12" s="17">
        <v>0.23904787692995699</v>
      </c>
      <c r="Z12" s="17">
        <v>0.23826724170342001</v>
      </c>
      <c r="AA12" s="17">
        <v>9.61905840635503E-2</v>
      </c>
      <c r="AB12" s="17">
        <v>0.16546643701264599</v>
      </c>
      <c r="AC12" s="17"/>
      <c r="AD12" s="17">
        <v>0.114773844263476</v>
      </c>
      <c r="AE12" s="17">
        <v>0.205002854661582</v>
      </c>
      <c r="AF12" s="17">
        <v>0.147084828477485</v>
      </c>
      <c r="AG12" s="17">
        <v>0.18170640437515201</v>
      </c>
      <c r="AH12" s="17"/>
      <c r="AI12" s="17">
        <v>0.14608519932590799</v>
      </c>
      <c r="AJ12" s="17">
        <v>0.19973303359456199</v>
      </c>
      <c r="AK12" s="17">
        <v>0.141874624012442</v>
      </c>
      <c r="AL12" s="17"/>
      <c r="AM12" s="17">
        <v>0.29884523346734898</v>
      </c>
      <c r="AN12" s="17">
        <v>0.14961982822922101</v>
      </c>
      <c r="AO12" s="17">
        <v>0.14569764701850901</v>
      </c>
      <c r="AP12" s="17"/>
      <c r="AQ12" s="17">
        <v>0.15959620589762899</v>
      </c>
      <c r="AR12" s="17">
        <v>0.21180353580580499</v>
      </c>
      <c r="AS12" s="17">
        <v>0.19122856038366401</v>
      </c>
      <c r="AT12" s="17">
        <v>0.13075655600022701</v>
      </c>
      <c r="AU12" s="17">
        <v>0.17917446202135601</v>
      </c>
    </row>
    <row r="13" spans="2:47" x14ac:dyDescent="0.3">
      <c r="B13" s="18" t="s">
        <v>196</v>
      </c>
      <c r="C13" s="17">
        <v>7.2140237833674403E-2</v>
      </c>
      <c r="D13" s="17">
        <v>5.8072490843490102E-2</v>
      </c>
      <c r="E13" s="17">
        <v>8.5941715239900907E-2</v>
      </c>
      <c r="F13" s="17"/>
      <c r="G13" s="17">
        <v>7.2325993929786198E-2</v>
      </c>
      <c r="H13" s="17">
        <v>8.8950003322281604E-2</v>
      </c>
      <c r="I13" s="17">
        <v>0.102416024160786</v>
      </c>
      <c r="J13" s="17">
        <v>7.7421829915192295E-2</v>
      </c>
      <c r="K13" s="17">
        <v>5.5761287002217302E-2</v>
      </c>
      <c r="L13" s="17">
        <v>4.07467222395873E-2</v>
      </c>
      <c r="M13" s="17"/>
      <c r="N13" s="17">
        <v>8.8805172197260404E-2</v>
      </c>
      <c r="O13" s="17">
        <v>0.105226925105373</v>
      </c>
      <c r="P13" s="17">
        <v>5.0859861762473001E-2</v>
      </c>
      <c r="Q13" s="17">
        <v>3.5923139703188403E-2</v>
      </c>
      <c r="R13" s="17"/>
      <c r="S13" s="17">
        <v>8.89387199479649E-2</v>
      </c>
      <c r="T13" s="17">
        <v>8.8234930744515799E-2</v>
      </c>
      <c r="U13" s="17">
        <v>4.9676749750128597E-2</v>
      </c>
      <c r="V13" s="17">
        <v>6.2554048537149395E-2</v>
      </c>
      <c r="W13" s="17">
        <v>5.09550588226301E-2</v>
      </c>
      <c r="X13" s="17">
        <v>8.7856543465285306E-2</v>
      </c>
      <c r="Y13" s="17">
        <v>6.4781672501980095E-2</v>
      </c>
      <c r="Z13" s="17">
        <v>2.5919678894942198E-2</v>
      </c>
      <c r="AA13" s="17">
        <v>5.9068103431070003E-2</v>
      </c>
      <c r="AB13" s="17">
        <v>0.115661438383741</v>
      </c>
      <c r="AC13" s="17"/>
      <c r="AD13" s="17">
        <v>4.7273806760966902E-2</v>
      </c>
      <c r="AE13" s="17">
        <v>9.6602251432071004E-2</v>
      </c>
      <c r="AF13" s="17">
        <v>2.11091069617847E-2</v>
      </c>
      <c r="AG13" s="17">
        <v>8.1326986641333907E-2</v>
      </c>
      <c r="AH13" s="17"/>
      <c r="AI13" s="17">
        <v>5.8399763921618802E-2</v>
      </c>
      <c r="AJ13" s="17">
        <v>0.107966556244672</v>
      </c>
      <c r="AK13" s="17">
        <v>3.7369691261730002E-2</v>
      </c>
      <c r="AL13" s="17"/>
      <c r="AM13" s="17">
        <v>0.17379411483524099</v>
      </c>
      <c r="AN13" s="17">
        <v>5.2117670440246198E-2</v>
      </c>
      <c r="AO13" s="17">
        <v>3.8439691668003401E-2</v>
      </c>
      <c r="AP13" s="17"/>
      <c r="AQ13" s="17">
        <v>4.1832429441867498E-2</v>
      </c>
      <c r="AR13" s="17">
        <v>6.3117688366967198E-2</v>
      </c>
      <c r="AS13" s="17">
        <v>0.119522689212679</v>
      </c>
      <c r="AT13" s="17">
        <v>7.1525306220280499E-2</v>
      </c>
      <c r="AU13" s="17">
        <v>4.5832574763857097E-2</v>
      </c>
    </row>
    <row r="14" spans="2:47" x14ac:dyDescent="0.3">
      <c r="B14" s="18" t="s">
        <v>94</v>
      </c>
      <c r="C14" s="17">
        <v>3.25721401999753E-2</v>
      </c>
      <c r="D14" s="17">
        <v>1.3760839972625999E-2</v>
      </c>
      <c r="E14" s="17">
        <v>5.08979420584596E-2</v>
      </c>
      <c r="F14" s="17"/>
      <c r="G14" s="17">
        <v>3.5676977490480703E-2</v>
      </c>
      <c r="H14" s="17">
        <v>2.96200056309362E-2</v>
      </c>
      <c r="I14" s="17">
        <v>4.5922161718602902E-2</v>
      </c>
      <c r="J14" s="17">
        <v>3.8538625927915598E-2</v>
      </c>
      <c r="K14" s="17">
        <v>2.5434142589322899E-2</v>
      </c>
      <c r="L14" s="17">
        <v>2.20913183748827E-2</v>
      </c>
      <c r="M14" s="17"/>
      <c r="N14" s="17">
        <v>1.71964819658743E-2</v>
      </c>
      <c r="O14" s="17">
        <v>2.5549106417197001E-2</v>
      </c>
      <c r="P14" s="17">
        <v>3.02305536622933E-2</v>
      </c>
      <c r="Q14" s="17">
        <v>5.9193845184053497E-2</v>
      </c>
      <c r="R14" s="17"/>
      <c r="S14" s="17">
        <v>1.7333637275925198E-2</v>
      </c>
      <c r="T14" s="17">
        <v>3.8883044919958101E-2</v>
      </c>
      <c r="U14" s="17">
        <v>2.2233811913470802E-2</v>
      </c>
      <c r="V14" s="17">
        <v>2.7368389936463199E-2</v>
      </c>
      <c r="W14" s="17">
        <v>4.0043969622366199E-2</v>
      </c>
      <c r="X14" s="17">
        <v>3.96155574567265E-2</v>
      </c>
      <c r="Y14" s="17">
        <v>3.11991667917981E-2</v>
      </c>
      <c r="Z14" s="17">
        <v>4.0693809264294299E-2</v>
      </c>
      <c r="AA14" s="17">
        <v>1.52282850625521E-2</v>
      </c>
      <c r="AB14" s="17">
        <v>9.5602014933541396E-2</v>
      </c>
      <c r="AC14" s="17"/>
      <c r="AD14" s="17">
        <v>1.0448561774865601E-2</v>
      </c>
      <c r="AE14" s="17">
        <v>1.5790513538364501E-2</v>
      </c>
      <c r="AF14" s="17">
        <v>0</v>
      </c>
      <c r="AG14" s="17">
        <v>0.12766905535730499</v>
      </c>
      <c r="AH14" s="17"/>
      <c r="AI14" s="17">
        <v>1.08106055465445E-2</v>
      </c>
      <c r="AJ14" s="17">
        <v>1.44636279527811E-2</v>
      </c>
      <c r="AK14" s="17">
        <v>4.7313549476092698E-3</v>
      </c>
      <c r="AL14" s="17"/>
      <c r="AM14" s="17">
        <v>1.64874953045441E-2</v>
      </c>
      <c r="AN14" s="17">
        <v>3.76469623165262E-2</v>
      </c>
      <c r="AO14" s="17">
        <v>3.7297693412836098E-3</v>
      </c>
      <c r="AP14" s="17"/>
      <c r="AQ14" s="17">
        <v>4.2923088761869697E-2</v>
      </c>
      <c r="AR14" s="17">
        <v>4.2529445243041801E-2</v>
      </c>
      <c r="AS14" s="17">
        <v>1.25313815083906E-2</v>
      </c>
      <c r="AT14" s="17">
        <v>2.46586770805453E-2</v>
      </c>
      <c r="AU14" s="17">
        <v>0</v>
      </c>
    </row>
    <row r="15" spans="2:47" x14ac:dyDescent="0.3">
      <c r="B15" s="18" t="s">
        <v>197</v>
      </c>
      <c r="C15" s="21">
        <v>0.48982127049219398</v>
      </c>
      <c r="D15" s="21">
        <v>0.52160473314025702</v>
      </c>
      <c r="E15" s="21">
        <v>0.45793600385300598</v>
      </c>
      <c r="F15" s="21"/>
      <c r="G15" s="21">
        <v>0.44918540267124701</v>
      </c>
      <c r="H15" s="21">
        <v>0.49562798722146201</v>
      </c>
      <c r="I15" s="21">
        <v>0.47260004369075298</v>
      </c>
      <c r="J15" s="21">
        <v>0.45135778423911099</v>
      </c>
      <c r="K15" s="21">
        <v>0.49630080041201402</v>
      </c>
      <c r="L15" s="21">
        <v>0.55257464067700302</v>
      </c>
      <c r="M15" s="21"/>
      <c r="N15" s="21">
        <v>0.50922437694783196</v>
      </c>
      <c r="O15" s="21">
        <v>0.46389389882961002</v>
      </c>
      <c r="P15" s="21">
        <v>0.53190447959742704</v>
      </c>
      <c r="Q15" s="21">
        <v>0.46033967166260398</v>
      </c>
      <c r="R15" s="21"/>
      <c r="S15" s="21">
        <v>0.45739976217334399</v>
      </c>
      <c r="T15" s="21">
        <v>0.45028584863719701</v>
      </c>
      <c r="U15" s="21">
        <v>0.50513003785435096</v>
      </c>
      <c r="V15" s="21">
        <v>0.57080394557803005</v>
      </c>
      <c r="W15" s="21">
        <v>0.53529979448033504</v>
      </c>
      <c r="X15" s="21">
        <v>0.40568713490874098</v>
      </c>
      <c r="Y15" s="21">
        <v>0.47139448052722599</v>
      </c>
      <c r="Z15" s="21">
        <v>0.450468237559706</v>
      </c>
      <c r="AA15" s="21">
        <v>0.57680068781619698</v>
      </c>
      <c r="AB15" s="21">
        <v>0.46993179052120798</v>
      </c>
      <c r="AC15" s="21"/>
      <c r="AD15" s="21">
        <v>0.640543635994961</v>
      </c>
      <c r="AE15" s="21">
        <v>0.48389130143113801</v>
      </c>
      <c r="AF15" s="21">
        <v>0.59901381787730301</v>
      </c>
      <c r="AG15" s="21">
        <v>0.322875029545521</v>
      </c>
      <c r="AH15" s="21"/>
      <c r="AI15" s="21">
        <v>0.58616878738991096</v>
      </c>
      <c r="AJ15" s="21">
        <v>0.48759363243731701</v>
      </c>
      <c r="AK15" s="21">
        <v>0.61462558813608204</v>
      </c>
      <c r="AL15" s="21"/>
      <c r="AM15" s="21">
        <v>0.32606667418643298</v>
      </c>
      <c r="AN15" s="21">
        <v>0.471487087496966</v>
      </c>
      <c r="AO15" s="21">
        <v>0.63560425358598904</v>
      </c>
      <c r="AP15" s="21"/>
      <c r="AQ15" s="21">
        <v>0.50485719089763903</v>
      </c>
      <c r="AR15" s="21">
        <v>0.42734293398887202</v>
      </c>
      <c r="AS15" s="21">
        <v>0.51458964664442297</v>
      </c>
      <c r="AT15" s="21">
        <v>0.56066608088135295</v>
      </c>
      <c r="AU15" s="21">
        <v>0.44712986612516098</v>
      </c>
    </row>
    <row r="16" spans="2:47" x14ac:dyDescent="0.3">
      <c r="B16" s="18" t="s">
        <v>198</v>
      </c>
      <c r="C16" s="21">
        <v>0.24968548319021799</v>
      </c>
      <c r="D16" s="21">
        <v>0.213225846637769</v>
      </c>
      <c r="E16" s="21">
        <v>0.28558208790879602</v>
      </c>
      <c r="F16" s="21"/>
      <c r="G16" s="21">
        <v>0.26165680759595999</v>
      </c>
      <c r="H16" s="21">
        <v>0.28873182129432101</v>
      </c>
      <c r="I16" s="21">
        <v>0.26239326982587602</v>
      </c>
      <c r="J16" s="21">
        <v>0.28625183938162302</v>
      </c>
      <c r="K16" s="21">
        <v>0.26054028740238699</v>
      </c>
      <c r="L16" s="21">
        <v>0.16316674099566</v>
      </c>
      <c r="M16" s="21"/>
      <c r="N16" s="21">
        <v>0.25912652145438497</v>
      </c>
      <c r="O16" s="21">
        <v>0.30103579506789702</v>
      </c>
      <c r="P16" s="21">
        <v>0.23277921556053899</v>
      </c>
      <c r="Q16" s="21">
        <v>0.20197771273547499</v>
      </c>
      <c r="R16" s="21"/>
      <c r="S16" s="21">
        <v>0.28087650854229101</v>
      </c>
      <c r="T16" s="21">
        <v>0.26662206317933002</v>
      </c>
      <c r="U16" s="21">
        <v>0.21685127389897399</v>
      </c>
      <c r="V16" s="21">
        <v>0.21660348718334399</v>
      </c>
      <c r="W16" s="21">
        <v>0.22142449178464299</v>
      </c>
      <c r="X16" s="21">
        <v>0.30461827986991302</v>
      </c>
      <c r="Y16" s="21">
        <v>0.30382954943193702</v>
      </c>
      <c r="Z16" s="21">
        <v>0.26418692059836302</v>
      </c>
      <c r="AA16" s="21">
        <v>0.15525868749461999</v>
      </c>
      <c r="AB16" s="21">
        <v>0.28112787539638601</v>
      </c>
      <c r="AC16" s="21"/>
      <c r="AD16" s="21">
        <v>0.16204765102444299</v>
      </c>
      <c r="AE16" s="21">
        <v>0.30160510609365299</v>
      </c>
      <c r="AF16" s="21">
        <v>0.16819393543927</v>
      </c>
      <c r="AG16" s="21">
        <v>0.26303339101648598</v>
      </c>
      <c r="AH16" s="21"/>
      <c r="AI16" s="21">
        <v>0.20448496324752699</v>
      </c>
      <c r="AJ16" s="21">
        <v>0.30769958983923401</v>
      </c>
      <c r="AK16" s="21">
        <v>0.17924431527417201</v>
      </c>
      <c r="AL16" s="21"/>
      <c r="AM16" s="21">
        <v>0.47263934830259102</v>
      </c>
      <c r="AN16" s="21">
        <v>0.201737498669467</v>
      </c>
      <c r="AO16" s="21">
        <v>0.184137338686513</v>
      </c>
      <c r="AP16" s="21"/>
      <c r="AQ16" s="21">
        <v>0.20142863533949701</v>
      </c>
      <c r="AR16" s="21">
        <v>0.27492122417277198</v>
      </c>
      <c r="AS16" s="21">
        <v>0.31075124959634198</v>
      </c>
      <c r="AT16" s="21">
        <v>0.20228186222050801</v>
      </c>
      <c r="AU16" s="21">
        <v>0.225007036785213</v>
      </c>
    </row>
    <row r="17" spans="2:47" x14ac:dyDescent="0.3">
      <c r="B17" s="18" t="s">
        <v>143</v>
      </c>
      <c r="C17" s="22">
        <v>0.24013578730197699</v>
      </c>
      <c r="D17" s="22">
        <v>0.30837888650248801</v>
      </c>
      <c r="E17" s="22">
        <v>0.17235391594421001</v>
      </c>
      <c r="F17" s="22"/>
      <c r="G17" s="22">
        <v>0.18752859507528699</v>
      </c>
      <c r="H17" s="22">
        <v>0.206896165927141</v>
      </c>
      <c r="I17" s="22">
        <v>0.21020677386487699</v>
      </c>
      <c r="J17" s="22">
        <v>0.165105944857489</v>
      </c>
      <c r="K17" s="22">
        <v>0.235760513009627</v>
      </c>
      <c r="L17" s="22">
        <v>0.38940789968134198</v>
      </c>
      <c r="M17" s="22"/>
      <c r="N17" s="22">
        <v>0.25009785549344699</v>
      </c>
      <c r="O17" s="22">
        <v>0.162858103761713</v>
      </c>
      <c r="P17" s="22">
        <v>0.29912526403688799</v>
      </c>
      <c r="Q17" s="22">
        <v>0.25836195892712899</v>
      </c>
      <c r="R17" s="22"/>
      <c r="S17" s="22">
        <v>0.17652325363105201</v>
      </c>
      <c r="T17" s="22">
        <v>0.18366378545786699</v>
      </c>
      <c r="U17" s="22">
        <v>0.28827876395537699</v>
      </c>
      <c r="V17" s="22">
        <v>0.354200458394687</v>
      </c>
      <c r="W17" s="22">
        <v>0.31387530269569103</v>
      </c>
      <c r="X17" s="22">
        <v>0.101068855038828</v>
      </c>
      <c r="Y17" s="22">
        <v>0.167564931095289</v>
      </c>
      <c r="Z17" s="22">
        <v>0.18628131696134301</v>
      </c>
      <c r="AA17" s="22">
        <v>0.42154200032157702</v>
      </c>
      <c r="AB17" s="22">
        <v>0.188803915124822</v>
      </c>
      <c r="AC17" s="22"/>
      <c r="AD17" s="22">
        <v>0.47849598497051798</v>
      </c>
      <c r="AE17" s="22">
        <v>0.182286195337485</v>
      </c>
      <c r="AF17" s="22">
        <v>0.43081988243803299</v>
      </c>
      <c r="AG17" s="22">
        <v>5.98416385290352E-2</v>
      </c>
      <c r="AH17" s="22"/>
      <c r="AI17" s="22">
        <v>0.381683824142385</v>
      </c>
      <c r="AJ17" s="22">
        <v>0.179894042598083</v>
      </c>
      <c r="AK17" s="22">
        <v>0.43538127286190997</v>
      </c>
      <c r="AL17" s="22"/>
      <c r="AM17" s="22">
        <v>-0.14657267411615699</v>
      </c>
      <c r="AN17" s="22">
        <v>0.269749588827499</v>
      </c>
      <c r="AO17" s="22">
        <v>0.45146691489947699</v>
      </c>
      <c r="AP17" s="22"/>
      <c r="AQ17" s="22">
        <v>0.30342855555814202</v>
      </c>
      <c r="AR17" s="22">
        <v>0.15242170981610001</v>
      </c>
      <c r="AS17" s="22">
        <v>0.20383839704807999</v>
      </c>
      <c r="AT17" s="22">
        <v>0.35838421866084502</v>
      </c>
      <c r="AU17" s="22">
        <v>0.22212282933994801</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203</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192</v>
      </c>
      <c r="C9" s="17">
        <v>0.19324204833139899</v>
      </c>
      <c r="D9" s="17">
        <v>0.21658748998313901</v>
      </c>
      <c r="E9" s="17">
        <v>0.17097251903761301</v>
      </c>
      <c r="F9" s="17"/>
      <c r="G9" s="17">
        <v>0.17992865391611601</v>
      </c>
      <c r="H9" s="17">
        <v>0.30315304546549199</v>
      </c>
      <c r="I9" s="17">
        <v>0.194947605903531</v>
      </c>
      <c r="J9" s="17">
        <v>0.18249458917150699</v>
      </c>
      <c r="K9" s="17">
        <v>0.18722231984136101</v>
      </c>
      <c r="L9" s="17">
        <v>0.124789131917416</v>
      </c>
      <c r="M9" s="17"/>
      <c r="N9" s="17">
        <v>0.28049450026549</v>
      </c>
      <c r="O9" s="17">
        <v>0.16184938004629701</v>
      </c>
      <c r="P9" s="17">
        <v>0.15622295464361999</v>
      </c>
      <c r="Q9" s="17">
        <v>0.16809941867096001</v>
      </c>
      <c r="R9" s="17"/>
      <c r="S9" s="17">
        <v>0.280466786335624</v>
      </c>
      <c r="T9" s="17">
        <v>0.15133773039573201</v>
      </c>
      <c r="U9" s="17">
        <v>0.142699914873819</v>
      </c>
      <c r="V9" s="17">
        <v>0.22073042335845899</v>
      </c>
      <c r="W9" s="17">
        <v>0.14119483981891101</v>
      </c>
      <c r="X9" s="17">
        <v>0.20972556968834299</v>
      </c>
      <c r="Y9" s="17">
        <v>0.21104655054774701</v>
      </c>
      <c r="Z9" s="17">
        <v>0.189161800936335</v>
      </c>
      <c r="AA9" s="17">
        <v>0.15816645056773501</v>
      </c>
      <c r="AB9" s="17">
        <v>0.183762128539145</v>
      </c>
      <c r="AC9" s="17"/>
      <c r="AD9" s="17">
        <v>0.18471460131505299</v>
      </c>
      <c r="AE9" s="17">
        <v>0.25509148698011203</v>
      </c>
      <c r="AF9" s="17">
        <v>0.149239402883624</v>
      </c>
      <c r="AG9" s="17">
        <v>0.146792537339307</v>
      </c>
      <c r="AH9" s="17"/>
      <c r="AI9" s="17">
        <v>0.18980970850826201</v>
      </c>
      <c r="AJ9" s="17">
        <v>0.26427481939069902</v>
      </c>
      <c r="AK9" s="17">
        <v>0.163007010899821</v>
      </c>
      <c r="AL9" s="17"/>
      <c r="AM9" s="17">
        <v>0.252871055627025</v>
      </c>
      <c r="AN9" s="17">
        <v>0.16297666690920001</v>
      </c>
      <c r="AO9" s="17">
        <v>0.21960050675936901</v>
      </c>
      <c r="AP9" s="17"/>
      <c r="AQ9" s="17">
        <v>0.16070522393567199</v>
      </c>
      <c r="AR9" s="17">
        <v>0.119533343300444</v>
      </c>
      <c r="AS9" s="17">
        <v>0.28077947429517303</v>
      </c>
      <c r="AT9" s="17">
        <v>0.28084719694428401</v>
      </c>
      <c r="AU9" s="17">
        <v>0.43990488641048803</v>
      </c>
    </row>
    <row r="10" spans="2:47" x14ac:dyDescent="0.3">
      <c r="B10" s="18" t="s">
        <v>193</v>
      </c>
      <c r="C10" s="17">
        <v>0.41707265959698497</v>
      </c>
      <c r="D10" s="17">
        <v>0.42168602260668098</v>
      </c>
      <c r="E10" s="17">
        <v>0.41343951240871801</v>
      </c>
      <c r="F10" s="17"/>
      <c r="G10" s="17">
        <v>0.34831470605713999</v>
      </c>
      <c r="H10" s="17">
        <v>0.380591968047714</v>
      </c>
      <c r="I10" s="17">
        <v>0.447078152764879</v>
      </c>
      <c r="J10" s="17">
        <v>0.415273237094893</v>
      </c>
      <c r="K10" s="17">
        <v>0.41163608850144301</v>
      </c>
      <c r="L10" s="17">
        <v>0.47256861260269201</v>
      </c>
      <c r="M10" s="17"/>
      <c r="N10" s="17">
        <v>0.403894915563279</v>
      </c>
      <c r="O10" s="17">
        <v>0.454183674975218</v>
      </c>
      <c r="P10" s="17">
        <v>0.41060658279124401</v>
      </c>
      <c r="Q10" s="17">
        <v>0.40284160636553101</v>
      </c>
      <c r="R10" s="17"/>
      <c r="S10" s="17">
        <v>0.399696779652712</v>
      </c>
      <c r="T10" s="17">
        <v>0.48882148555747201</v>
      </c>
      <c r="U10" s="17">
        <v>0.35861155165675701</v>
      </c>
      <c r="V10" s="17">
        <v>0.36253687287889502</v>
      </c>
      <c r="W10" s="17">
        <v>0.476086010967673</v>
      </c>
      <c r="X10" s="17">
        <v>0.47110443454837803</v>
      </c>
      <c r="Y10" s="17">
        <v>0.38447370427209598</v>
      </c>
      <c r="Z10" s="17">
        <v>0.43077509717624402</v>
      </c>
      <c r="AA10" s="17">
        <v>0.39741476998849401</v>
      </c>
      <c r="AB10" s="17">
        <v>0.37544478794751002</v>
      </c>
      <c r="AC10" s="17"/>
      <c r="AD10" s="17">
        <v>0.410380102231646</v>
      </c>
      <c r="AE10" s="17">
        <v>0.43359548673298598</v>
      </c>
      <c r="AF10" s="17">
        <v>0.42465937498039502</v>
      </c>
      <c r="AG10" s="17">
        <v>0.32173390374888</v>
      </c>
      <c r="AH10" s="17"/>
      <c r="AI10" s="17">
        <v>0.43632478778329098</v>
      </c>
      <c r="AJ10" s="17">
        <v>0.43303064324655099</v>
      </c>
      <c r="AK10" s="17">
        <v>0.40795523017248703</v>
      </c>
      <c r="AL10" s="17"/>
      <c r="AM10" s="17">
        <v>0.42865503081433098</v>
      </c>
      <c r="AN10" s="17">
        <v>0.41353265335169298</v>
      </c>
      <c r="AO10" s="17">
        <v>0.44573696108417499</v>
      </c>
      <c r="AP10" s="17"/>
      <c r="AQ10" s="17">
        <v>0.40160469791114001</v>
      </c>
      <c r="AR10" s="17">
        <v>0.42607477955480599</v>
      </c>
      <c r="AS10" s="17">
        <v>0.40517213536426699</v>
      </c>
      <c r="AT10" s="17">
        <v>0.43968994131135503</v>
      </c>
      <c r="AU10" s="17">
        <v>0.46187529394093502</v>
      </c>
    </row>
    <row r="11" spans="2:47" x14ac:dyDescent="0.3">
      <c r="B11" s="18" t="s">
        <v>194</v>
      </c>
      <c r="C11" s="17">
        <v>0.23092009633209901</v>
      </c>
      <c r="D11" s="17">
        <v>0.20850254562706499</v>
      </c>
      <c r="E11" s="17">
        <v>0.25314826704174898</v>
      </c>
      <c r="F11" s="17"/>
      <c r="G11" s="17">
        <v>0.25865410079247603</v>
      </c>
      <c r="H11" s="17">
        <v>0.152067368933648</v>
      </c>
      <c r="I11" s="17">
        <v>0.24309218864521501</v>
      </c>
      <c r="J11" s="17">
        <v>0.227727208837361</v>
      </c>
      <c r="K11" s="17">
        <v>0.23782642370934301</v>
      </c>
      <c r="L11" s="17">
        <v>0.26434476140136498</v>
      </c>
      <c r="M11" s="17"/>
      <c r="N11" s="17">
        <v>0.20714167141477</v>
      </c>
      <c r="O11" s="17">
        <v>0.18762468959612699</v>
      </c>
      <c r="P11" s="17">
        <v>0.26482998377304001</v>
      </c>
      <c r="Q11" s="17">
        <v>0.27185351876278702</v>
      </c>
      <c r="R11" s="17"/>
      <c r="S11" s="17">
        <v>0.19245189815035399</v>
      </c>
      <c r="T11" s="17">
        <v>0.20419461257983801</v>
      </c>
      <c r="U11" s="17">
        <v>0.27918190081198702</v>
      </c>
      <c r="V11" s="17">
        <v>0.248580029228442</v>
      </c>
      <c r="W11" s="17">
        <v>0.26101480161065999</v>
      </c>
      <c r="X11" s="17">
        <v>0.145840289604627</v>
      </c>
      <c r="Y11" s="17">
        <v>0.27421502324520802</v>
      </c>
      <c r="Z11" s="17">
        <v>0.21904961486239699</v>
      </c>
      <c r="AA11" s="17">
        <v>0.27955406106189501</v>
      </c>
      <c r="AB11" s="17">
        <v>0.24389068146999501</v>
      </c>
      <c r="AC11" s="17"/>
      <c r="AD11" s="17">
        <v>0.26738723028161798</v>
      </c>
      <c r="AE11" s="17">
        <v>0.17852454170055199</v>
      </c>
      <c r="AF11" s="17">
        <v>0.25741344111161402</v>
      </c>
      <c r="AG11" s="17">
        <v>0.32441435888904202</v>
      </c>
      <c r="AH11" s="17"/>
      <c r="AI11" s="17">
        <v>0.26462126975842298</v>
      </c>
      <c r="AJ11" s="17">
        <v>0.182487584610286</v>
      </c>
      <c r="AK11" s="17">
        <v>0.22815787535353399</v>
      </c>
      <c r="AL11" s="17"/>
      <c r="AM11" s="17">
        <v>0.17655169295596199</v>
      </c>
      <c r="AN11" s="17">
        <v>0.26602099576501598</v>
      </c>
      <c r="AO11" s="17">
        <v>0.192499322566861</v>
      </c>
      <c r="AP11" s="17"/>
      <c r="AQ11" s="17">
        <v>0.278077900375794</v>
      </c>
      <c r="AR11" s="17">
        <v>0.25887986836216398</v>
      </c>
      <c r="AS11" s="17">
        <v>0.176463585538324</v>
      </c>
      <c r="AT11" s="17">
        <v>0.16173516075953101</v>
      </c>
      <c r="AU11" s="17">
        <v>9.8219819648576401E-2</v>
      </c>
    </row>
    <row r="12" spans="2:47" x14ac:dyDescent="0.3">
      <c r="B12" s="18" t="s">
        <v>195</v>
      </c>
      <c r="C12" s="17">
        <v>8.9685305831762097E-2</v>
      </c>
      <c r="D12" s="17">
        <v>8.8312266567287204E-2</v>
      </c>
      <c r="E12" s="17">
        <v>8.9173843652879795E-2</v>
      </c>
      <c r="F12" s="17"/>
      <c r="G12" s="17">
        <v>0.121003391123135</v>
      </c>
      <c r="H12" s="17">
        <v>0.104101061398293</v>
      </c>
      <c r="I12" s="17">
        <v>6.2641365499038995E-2</v>
      </c>
      <c r="J12" s="17">
        <v>8.8889953411979597E-2</v>
      </c>
      <c r="K12" s="17">
        <v>8.1017921324239794E-2</v>
      </c>
      <c r="L12" s="17">
        <v>8.5783150915786699E-2</v>
      </c>
      <c r="M12" s="17"/>
      <c r="N12" s="17">
        <v>8.0903449791799906E-2</v>
      </c>
      <c r="O12" s="17">
        <v>0.12763611830635799</v>
      </c>
      <c r="P12" s="17">
        <v>8.1468569218589498E-2</v>
      </c>
      <c r="Q12" s="17">
        <v>6.4746949762991293E-2</v>
      </c>
      <c r="R12" s="17"/>
      <c r="S12" s="17">
        <v>9.46222060618018E-2</v>
      </c>
      <c r="T12" s="17">
        <v>9.7265272497256902E-2</v>
      </c>
      <c r="U12" s="17">
        <v>0.109877824990173</v>
      </c>
      <c r="V12" s="17">
        <v>0.11163291420089499</v>
      </c>
      <c r="W12" s="17">
        <v>2.3710452005310599E-2</v>
      </c>
      <c r="X12" s="17">
        <v>9.8568115802763104E-2</v>
      </c>
      <c r="Y12" s="17">
        <v>7.65417132447858E-2</v>
      </c>
      <c r="Z12" s="17">
        <v>4.7990022266527703E-2</v>
      </c>
      <c r="AA12" s="17">
        <v>9.0643403262352401E-2</v>
      </c>
      <c r="AB12" s="17">
        <v>0.113288158889108</v>
      </c>
      <c r="AC12" s="17"/>
      <c r="AD12" s="17">
        <v>0.100149824073092</v>
      </c>
      <c r="AE12" s="17">
        <v>8.1214993739706698E-2</v>
      </c>
      <c r="AF12" s="17">
        <v>0.103848823027196</v>
      </c>
      <c r="AG12" s="17">
        <v>6.4793838093554906E-2</v>
      </c>
      <c r="AH12" s="17"/>
      <c r="AI12" s="17">
        <v>7.0523797565224505E-2</v>
      </c>
      <c r="AJ12" s="17">
        <v>7.7934113967538493E-2</v>
      </c>
      <c r="AK12" s="17">
        <v>0.121827850462665</v>
      </c>
      <c r="AL12" s="17"/>
      <c r="AM12" s="17">
        <v>8.0771413369754894E-2</v>
      </c>
      <c r="AN12" s="17">
        <v>9.8316254828229394E-2</v>
      </c>
      <c r="AO12" s="17">
        <v>8.7668831223185306E-2</v>
      </c>
      <c r="AP12" s="17"/>
      <c r="AQ12" s="17">
        <v>7.0038543242457896E-2</v>
      </c>
      <c r="AR12" s="17">
        <v>0.123566315000522</v>
      </c>
      <c r="AS12" s="17">
        <v>7.7479433748709095E-2</v>
      </c>
      <c r="AT12" s="17">
        <v>8.4157046962312604E-2</v>
      </c>
      <c r="AU12" s="17">
        <v>0</v>
      </c>
    </row>
    <row r="13" spans="2:47" x14ac:dyDescent="0.3">
      <c r="B13" s="18" t="s">
        <v>196</v>
      </c>
      <c r="C13" s="17">
        <v>3.0774768474771601E-2</v>
      </c>
      <c r="D13" s="17">
        <v>3.8775316561389099E-2</v>
      </c>
      <c r="E13" s="17">
        <v>2.3071119140815999E-2</v>
      </c>
      <c r="F13" s="17"/>
      <c r="G13" s="17">
        <v>4.6942687707656798E-2</v>
      </c>
      <c r="H13" s="17">
        <v>3.51383963800702E-2</v>
      </c>
      <c r="I13" s="17">
        <v>1.73357917496413E-2</v>
      </c>
      <c r="J13" s="17">
        <v>3.6341352199123697E-2</v>
      </c>
      <c r="K13" s="17">
        <v>2.5345202934696099E-2</v>
      </c>
      <c r="L13" s="17">
        <v>2.6619912704230999E-2</v>
      </c>
      <c r="M13" s="17"/>
      <c r="N13" s="17">
        <v>1.06507101366399E-2</v>
      </c>
      <c r="O13" s="17">
        <v>3.8232063177622198E-2</v>
      </c>
      <c r="P13" s="17">
        <v>3.8605097149385897E-2</v>
      </c>
      <c r="Q13" s="17">
        <v>3.4776259805047997E-2</v>
      </c>
      <c r="R13" s="17"/>
      <c r="S13" s="17">
        <v>1.27103998456185E-2</v>
      </c>
      <c r="T13" s="17">
        <v>1.9758112467404401E-2</v>
      </c>
      <c r="U13" s="17">
        <v>7.6487416618280596E-2</v>
      </c>
      <c r="V13" s="17">
        <v>3.8480418098333601E-2</v>
      </c>
      <c r="W13" s="17">
        <v>4.0417595455751701E-2</v>
      </c>
      <c r="X13" s="17">
        <v>1.9576733461584599E-2</v>
      </c>
      <c r="Y13" s="17">
        <v>3.2248360287728199E-2</v>
      </c>
      <c r="Z13" s="17">
        <v>4.7532190063813998E-2</v>
      </c>
      <c r="AA13" s="17">
        <v>2.2257729542596898E-2</v>
      </c>
      <c r="AB13" s="17">
        <v>3.2779610125750397E-2</v>
      </c>
      <c r="AC13" s="17"/>
      <c r="AD13" s="17">
        <v>2.71574773993872E-2</v>
      </c>
      <c r="AE13" s="17">
        <v>3.55223784708368E-2</v>
      </c>
      <c r="AF13" s="17">
        <v>3.5941576386837003E-2</v>
      </c>
      <c r="AG13" s="17">
        <v>2.9039274657719501E-2</v>
      </c>
      <c r="AH13" s="17"/>
      <c r="AI13" s="17">
        <v>2.2717868559889099E-2</v>
      </c>
      <c r="AJ13" s="17">
        <v>3.5070135208660799E-2</v>
      </c>
      <c r="AK13" s="17">
        <v>5.6073182778997803E-2</v>
      </c>
      <c r="AL13" s="17"/>
      <c r="AM13" s="17">
        <v>3.1695890188741603E-2</v>
      </c>
      <c r="AN13" s="17">
        <v>2.5453943338207E-2</v>
      </c>
      <c r="AO13" s="17">
        <v>3.6130288979571101E-2</v>
      </c>
      <c r="AP13" s="17"/>
      <c r="AQ13" s="17">
        <v>3.8428767749536401E-2</v>
      </c>
      <c r="AR13" s="17">
        <v>3.6994633480383003E-2</v>
      </c>
      <c r="AS13" s="17">
        <v>2.62053177292264E-2</v>
      </c>
      <c r="AT13" s="17">
        <v>8.9119769419722505E-3</v>
      </c>
      <c r="AU13" s="17">
        <v>0</v>
      </c>
    </row>
    <row r="14" spans="2:47" x14ac:dyDescent="0.3">
      <c r="B14" s="18" t="s">
        <v>94</v>
      </c>
      <c r="C14" s="17">
        <v>3.8305121432983598E-2</v>
      </c>
      <c r="D14" s="17">
        <v>2.6136358654438498E-2</v>
      </c>
      <c r="E14" s="17">
        <v>5.0194738718225301E-2</v>
      </c>
      <c r="F14" s="17"/>
      <c r="G14" s="17">
        <v>4.5156460403476303E-2</v>
      </c>
      <c r="H14" s="17">
        <v>2.49481597747832E-2</v>
      </c>
      <c r="I14" s="17">
        <v>3.4904895437694802E-2</v>
      </c>
      <c r="J14" s="17">
        <v>4.9273659285134802E-2</v>
      </c>
      <c r="K14" s="17">
        <v>5.6952043688916397E-2</v>
      </c>
      <c r="L14" s="17">
        <v>2.5894430458509098E-2</v>
      </c>
      <c r="M14" s="17"/>
      <c r="N14" s="17">
        <v>1.69147528280204E-2</v>
      </c>
      <c r="O14" s="17">
        <v>3.04740738983778E-2</v>
      </c>
      <c r="P14" s="17">
        <v>4.82668124241213E-2</v>
      </c>
      <c r="Q14" s="17">
        <v>5.7682246632682302E-2</v>
      </c>
      <c r="R14" s="17"/>
      <c r="S14" s="17">
        <v>2.0051929953889401E-2</v>
      </c>
      <c r="T14" s="17">
        <v>3.8622786502296301E-2</v>
      </c>
      <c r="U14" s="17">
        <v>3.3141391048983102E-2</v>
      </c>
      <c r="V14" s="17">
        <v>1.80393422349759E-2</v>
      </c>
      <c r="W14" s="17">
        <v>5.75763001416933E-2</v>
      </c>
      <c r="X14" s="17">
        <v>5.5184856894304302E-2</v>
      </c>
      <c r="Y14" s="17">
        <v>2.14746484024348E-2</v>
      </c>
      <c r="Z14" s="17">
        <v>6.54912746946818E-2</v>
      </c>
      <c r="AA14" s="17">
        <v>5.1963585576926603E-2</v>
      </c>
      <c r="AB14" s="17">
        <v>5.0834633028490998E-2</v>
      </c>
      <c r="AC14" s="17"/>
      <c r="AD14" s="17">
        <v>1.02107646992039E-2</v>
      </c>
      <c r="AE14" s="17">
        <v>1.6051112375807301E-2</v>
      </c>
      <c r="AF14" s="17">
        <v>2.8897381610334501E-2</v>
      </c>
      <c r="AG14" s="17">
        <v>0.113226087271496</v>
      </c>
      <c r="AH14" s="17"/>
      <c r="AI14" s="17">
        <v>1.6002567824910299E-2</v>
      </c>
      <c r="AJ14" s="17">
        <v>7.2027035762644099E-3</v>
      </c>
      <c r="AK14" s="17">
        <v>2.29788503324952E-2</v>
      </c>
      <c r="AL14" s="17"/>
      <c r="AM14" s="17">
        <v>2.9454917044185E-2</v>
      </c>
      <c r="AN14" s="17">
        <v>3.3699485807654597E-2</v>
      </c>
      <c r="AO14" s="17">
        <v>1.8364089386838998E-2</v>
      </c>
      <c r="AP14" s="17"/>
      <c r="AQ14" s="17">
        <v>5.1144866785399597E-2</v>
      </c>
      <c r="AR14" s="17">
        <v>3.4951060301681297E-2</v>
      </c>
      <c r="AS14" s="17">
        <v>3.3900053324300398E-2</v>
      </c>
      <c r="AT14" s="17">
        <v>2.46586770805453E-2</v>
      </c>
      <c r="AU14" s="17">
        <v>0</v>
      </c>
    </row>
    <row r="15" spans="2:47" x14ac:dyDescent="0.3">
      <c r="B15" s="18" t="s">
        <v>197</v>
      </c>
      <c r="C15" s="21">
        <v>0.61031470792838405</v>
      </c>
      <c r="D15" s="21">
        <v>0.63827351258982001</v>
      </c>
      <c r="E15" s="21">
        <v>0.58441203144633003</v>
      </c>
      <c r="F15" s="21"/>
      <c r="G15" s="21">
        <v>0.528243359973256</v>
      </c>
      <c r="H15" s="21">
        <v>0.68374501351320605</v>
      </c>
      <c r="I15" s="21">
        <v>0.64202575866841005</v>
      </c>
      <c r="J15" s="21">
        <v>0.59776782626640101</v>
      </c>
      <c r="K15" s="21">
        <v>0.59885840834280502</v>
      </c>
      <c r="L15" s="21">
        <v>0.59735774452010804</v>
      </c>
      <c r="M15" s="21"/>
      <c r="N15" s="21">
        <v>0.68438941582877</v>
      </c>
      <c r="O15" s="21">
        <v>0.61603305502151495</v>
      </c>
      <c r="P15" s="21">
        <v>0.56682953743486297</v>
      </c>
      <c r="Q15" s="21">
        <v>0.57094102503649202</v>
      </c>
      <c r="R15" s="21"/>
      <c r="S15" s="21">
        <v>0.68016356598833605</v>
      </c>
      <c r="T15" s="21">
        <v>0.64015921595320502</v>
      </c>
      <c r="U15" s="21">
        <v>0.50131146653057601</v>
      </c>
      <c r="V15" s="21">
        <v>0.58326729623735296</v>
      </c>
      <c r="W15" s="21">
        <v>0.61728085078658401</v>
      </c>
      <c r="X15" s="21">
        <v>0.68083000423672102</v>
      </c>
      <c r="Y15" s="21">
        <v>0.59552025481984305</v>
      </c>
      <c r="Z15" s="21">
        <v>0.61993689811258001</v>
      </c>
      <c r="AA15" s="21">
        <v>0.55558122055622905</v>
      </c>
      <c r="AB15" s="21">
        <v>0.55920691648665499</v>
      </c>
      <c r="AC15" s="21"/>
      <c r="AD15" s="21">
        <v>0.59509470354669902</v>
      </c>
      <c r="AE15" s="21">
        <v>0.68868697371309695</v>
      </c>
      <c r="AF15" s="21">
        <v>0.57389877786401899</v>
      </c>
      <c r="AG15" s="21">
        <v>0.46852644108818697</v>
      </c>
      <c r="AH15" s="21"/>
      <c r="AI15" s="21">
        <v>0.62613449629155304</v>
      </c>
      <c r="AJ15" s="21">
        <v>0.69730546263725002</v>
      </c>
      <c r="AK15" s="21">
        <v>0.57096224107230797</v>
      </c>
      <c r="AL15" s="21"/>
      <c r="AM15" s="21">
        <v>0.68152608644135604</v>
      </c>
      <c r="AN15" s="21">
        <v>0.57650932026089297</v>
      </c>
      <c r="AO15" s="21">
        <v>0.66533746784354397</v>
      </c>
      <c r="AP15" s="21"/>
      <c r="AQ15" s="21">
        <v>0.56230992184681206</v>
      </c>
      <c r="AR15" s="21">
        <v>0.54560812285524996</v>
      </c>
      <c r="AS15" s="21">
        <v>0.68595160965944002</v>
      </c>
      <c r="AT15" s="21">
        <v>0.72053713825563903</v>
      </c>
      <c r="AU15" s="21">
        <v>0.90178018035142404</v>
      </c>
    </row>
    <row r="16" spans="2:47" x14ac:dyDescent="0.3">
      <c r="B16" s="18" t="s">
        <v>198</v>
      </c>
      <c r="C16" s="21">
        <v>0.61031470792838405</v>
      </c>
      <c r="D16" s="21">
        <v>0.12708758312867599</v>
      </c>
      <c r="E16" s="21">
        <v>0.112244962793696</v>
      </c>
      <c r="F16" s="21"/>
      <c r="G16" s="21">
        <v>0.16794607883079199</v>
      </c>
      <c r="H16" s="21">
        <v>0.139239457778363</v>
      </c>
      <c r="I16" s="21">
        <v>7.9977157248680306E-2</v>
      </c>
      <c r="J16" s="21">
        <v>0.12523130561110299</v>
      </c>
      <c r="K16" s="21">
        <v>0.106363124258936</v>
      </c>
      <c r="L16" s="21">
        <v>0.11240306362001801</v>
      </c>
      <c r="M16" s="21"/>
      <c r="N16" s="21">
        <v>9.1554159928439793E-2</v>
      </c>
      <c r="O16" s="21">
        <v>0.16586818148398</v>
      </c>
      <c r="P16" s="21">
        <v>0.12007366636797499</v>
      </c>
      <c r="Q16" s="21">
        <v>9.9523209568039298E-2</v>
      </c>
      <c r="R16" s="21"/>
      <c r="S16" s="21">
        <v>0.10733260590742</v>
      </c>
      <c r="T16" s="21">
        <v>0.117023384964661</v>
      </c>
      <c r="U16" s="21">
        <v>0.186365241608454</v>
      </c>
      <c r="V16" s="21">
        <v>0.15011333229922899</v>
      </c>
      <c r="W16" s="21">
        <v>6.4128047461062307E-2</v>
      </c>
      <c r="X16" s="21">
        <v>0.118144849264348</v>
      </c>
      <c r="Y16" s="21">
        <v>0.10879007353251401</v>
      </c>
      <c r="Z16" s="21">
        <v>9.5522212330341694E-2</v>
      </c>
      <c r="AA16" s="21">
        <v>0.112901132804949</v>
      </c>
      <c r="AB16" s="21">
        <v>0.14606776901485899</v>
      </c>
      <c r="AC16" s="21"/>
      <c r="AD16" s="21">
        <v>0.12730730147247901</v>
      </c>
      <c r="AE16" s="21">
        <v>0.116737372210544</v>
      </c>
      <c r="AF16" s="21">
        <v>0.13979039941403301</v>
      </c>
      <c r="AG16" s="21">
        <v>9.38331127512744E-2</v>
      </c>
      <c r="AH16" s="21"/>
      <c r="AI16" s="21">
        <v>9.3241666125113601E-2</v>
      </c>
      <c r="AJ16" s="21">
        <v>0.113004249176199</v>
      </c>
      <c r="AK16" s="21">
        <v>0.17790103324166301</v>
      </c>
      <c r="AL16" s="21"/>
      <c r="AM16" s="21">
        <v>0.112467303558497</v>
      </c>
      <c r="AN16" s="21">
        <v>0.123770198166436</v>
      </c>
      <c r="AO16" s="21">
        <v>0.12379912020275601</v>
      </c>
      <c r="AP16" s="21"/>
      <c r="AQ16" s="21">
        <v>0.108467310991994</v>
      </c>
      <c r="AR16" s="21">
        <v>0.16056094848090499</v>
      </c>
      <c r="AS16" s="21">
        <v>0.103684751477935</v>
      </c>
      <c r="AT16" s="21">
        <v>9.3069023904284801E-2</v>
      </c>
      <c r="AU16" s="21">
        <v>0</v>
      </c>
    </row>
    <row r="17" spans="2:47" x14ac:dyDescent="0.3">
      <c r="B17" s="18" t="s">
        <v>143</v>
      </c>
      <c r="C17" s="21">
        <v>0.61031470792838405</v>
      </c>
      <c r="D17" s="22">
        <v>0.51118592946114405</v>
      </c>
      <c r="E17" s="22">
        <v>0.47216706865263502</v>
      </c>
      <c r="F17" s="22"/>
      <c r="G17" s="22">
        <v>0.36029728114246401</v>
      </c>
      <c r="H17" s="22">
        <v>0.54450555573484305</v>
      </c>
      <c r="I17" s="22">
        <v>0.56204860141973001</v>
      </c>
      <c r="J17" s="22">
        <v>0.472536520655297</v>
      </c>
      <c r="K17" s="22">
        <v>0.492495284083869</v>
      </c>
      <c r="L17" s="22">
        <v>0.48495468090008997</v>
      </c>
      <c r="M17" s="22"/>
      <c r="N17" s="22">
        <v>0.59283525590033004</v>
      </c>
      <c r="O17" s="22">
        <v>0.45016487353753398</v>
      </c>
      <c r="P17" s="22">
        <v>0.44675587106688802</v>
      </c>
      <c r="Q17" s="22">
        <v>0.47141781546845202</v>
      </c>
      <c r="R17" s="22"/>
      <c r="S17" s="22">
        <v>0.57283096008091605</v>
      </c>
      <c r="T17" s="22">
        <v>0.52313583098854299</v>
      </c>
      <c r="U17" s="22">
        <v>0.31494622492212299</v>
      </c>
      <c r="V17" s="22">
        <v>0.433153963938125</v>
      </c>
      <c r="W17" s="22">
        <v>0.55315280332552197</v>
      </c>
      <c r="X17" s="22">
        <v>0.56268515497237304</v>
      </c>
      <c r="Y17" s="22">
        <v>0.48673018128732898</v>
      </c>
      <c r="Z17" s="22">
        <v>0.52441468578223804</v>
      </c>
      <c r="AA17" s="22">
        <v>0.44268008775127998</v>
      </c>
      <c r="AB17" s="22">
        <v>0.41313914747179598</v>
      </c>
      <c r="AC17" s="22"/>
      <c r="AD17" s="22">
        <v>0.46778740207421998</v>
      </c>
      <c r="AE17" s="22">
        <v>0.57194960150255403</v>
      </c>
      <c r="AF17" s="22">
        <v>0.43410837844998601</v>
      </c>
      <c r="AG17" s="22">
        <v>0.37469332833691299</v>
      </c>
      <c r="AH17" s="22"/>
      <c r="AI17" s="22">
        <v>0.53289283016643996</v>
      </c>
      <c r="AJ17" s="22">
        <v>0.58430121346105102</v>
      </c>
      <c r="AK17" s="22">
        <v>0.39306120783064502</v>
      </c>
      <c r="AL17" s="22"/>
      <c r="AM17" s="22">
        <v>0.56905878288286005</v>
      </c>
      <c r="AN17" s="22">
        <v>0.45273912209445599</v>
      </c>
      <c r="AO17" s="22">
        <v>0.54153834764078801</v>
      </c>
      <c r="AP17" s="22"/>
      <c r="AQ17" s="22">
        <v>0.45384261085481797</v>
      </c>
      <c r="AR17" s="22">
        <v>0.38504717437434399</v>
      </c>
      <c r="AS17" s="22">
        <v>0.58226685818150503</v>
      </c>
      <c r="AT17" s="22">
        <v>0.62746811435135397</v>
      </c>
      <c r="AU17" s="22">
        <v>0.90178018035142404</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204</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192</v>
      </c>
      <c r="C9" s="17">
        <v>0.39155268823651002</v>
      </c>
      <c r="D9" s="17">
        <v>0.373881333814643</v>
      </c>
      <c r="E9" s="17">
        <v>0.40949923904374702</v>
      </c>
      <c r="F9" s="17"/>
      <c r="G9" s="17">
        <v>0.218507914108863</v>
      </c>
      <c r="H9" s="17">
        <v>0.223853870371196</v>
      </c>
      <c r="I9" s="17">
        <v>0.33065959348670299</v>
      </c>
      <c r="J9" s="17">
        <v>0.40959545051259699</v>
      </c>
      <c r="K9" s="17">
        <v>0.57439030991457196</v>
      </c>
      <c r="L9" s="17">
        <v>0.55220056854314203</v>
      </c>
      <c r="M9" s="17"/>
      <c r="N9" s="17">
        <v>0.29852919416231899</v>
      </c>
      <c r="O9" s="17">
        <v>0.34549452480475901</v>
      </c>
      <c r="P9" s="17">
        <v>0.465187422974769</v>
      </c>
      <c r="Q9" s="17">
        <v>0.47538075099483501</v>
      </c>
      <c r="R9" s="17"/>
      <c r="S9" s="17">
        <v>0.27069953375497802</v>
      </c>
      <c r="T9" s="17">
        <v>0.386931822233198</v>
      </c>
      <c r="U9" s="17">
        <v>0.53638345610027705</v>
      </c>
      <c r="V9" s="17">
        <v>0.482812109489136</v>
      </c>
      <c r="W9" s="17">
        <v>0.33871451349460902</v>
      </c>
      <c r="X9" s="17">
        <v>0.45617384472439498</v>
      </c>
      <c r="Y9" s="17">
        <v>0.44512950604714702</v>
      </c>
      <c r="Z9" s="17">
        <v>0.30145170240622798</v>
      </c>
      <c r="AA9" s="17">
        <v>0.32555170194243999</v>
      </c>
      <c r="AB9" s="17">
        <v>0.436674578252367</v>
      </c>
      <c r="AC9" s="17"/>
      <c r="AD9" s="17">
        <v>0.50193701350475295</v>
      </c>
      <c r="AE9" s="17">
        <v>0.32630929656392399</v>
      </c>
      <c r="AF9" s="17">
        <v>0.60673171341338406</v>
      </c>
      <c r="AG9" s="17">
        <v>0.28808001598020999</v>
      </c>
      <c r="AH9" s="17"/>
      <c r="AI9" s="17">
        <v>0.46136292959254499</v>
      </c>
      <c r="AJ9" s="17">
        <v>0.27022960280084102</v>
      </c>
      <c r="AK9" s="17">
        <v>0.58805193222057495</v>
      </c>
      <c r="AL9" s="17"/>
      <c r="AM9" s="17">
        <v>0.25827354337057801</v>
      </c>
      <c r="AN9" s="17">
        <v>0.43948815316650802</v>
      </c>
      <c r="AO9" s="17">
        <v>0.43169370749498298</v>
      </c>
      <c r="AP9" s="17"/>
      <c r="AQ9" s="17">
        <v>0.49869618907192098</v>
      </c>
      <c r="AR9" s="17">
        <v>0.36667950088213502</v>
      </c>
      <c r="AS9" s="17">
        <v>0.33574346859228199</v>
      </c>
      <c r="AT9" s="17">
        <v>0.20054702983639999</v>
      </c>
      <c r="AU9" s="17">
        <v>0.32902060799615501</v>
      </c>
    </row>
    <row r="10" spans="2:47" x14ac:dyDescent="0.3">
      <c r="B10" s="18" t="s">
        <v>193</v>
      </c>
      <c r="C10" s="17">
        <v>0.34781475601764</v>
      </c>
      <c r="D10" s="17">
        <v>0.36369951678295198</v>
      </c>
      <c r="E10" s="17">
        <v>0.33107439415231199</v>
      </c>
      <c r="F10" s="17"/>
      <c r="G10" s="17">
        <v>0.37942820557635698</v>
      </c>
      <c r="H10" s="17">
        <v>0.43797053839560701</v>
      </c>
      <c r="I10" s="17">
        <v>0.29728709920236102</v>
      </c>
      <c r="J10" s="17">
        <v>0.38994867263365202</v>
      </c>
      <c r="K10" s="17">
        <v>0.229529237374374</v>
      </c>
      <c r="L10" s="17">
        <v>0.34054314875459202</v>
      </c>
      <c r="M10" s="17"/>
      <c r="N10" s="17">
        <v>0.36566758875213901</v>
      </c>
      <c r="O10" s="17">
        <v>0.37996478064093597</v>
      </c>
      <c r="P10" s="17">
        <v>0.33484272636554302</v>
      </c>
      <c r="Q10" s="17">
        <v>0.30501799023081699</v>
      </c>
      <c r="R10" s="17"/>
      <c r="S10" s="17">
        <v>0.31593543868359097</v>
      </c>
      <c r="T10" s="17">
        <v>0.41569391943676998</v>
      </c>
      <c r="U10" s="17">
        <v>0.26021930347186201</v>
      </c>
      <c r="V10" s="17">
        <v>0.32742627883817499</v>
      </c>
      <c r="W10" s="17">
        <v>0.37135967092786698</v>
      </c>
      <c r="X10" s="17">
        <v>0.31212245740710798</v>
      </c>
      <c r="Y10" s="17">
        <v>0.27825748210194401</v>
      </c>
      <c r="Z10" s="17">
        <v>0.409721653280811</v>
      </c>
      <c r="AA10" s="17">
        <v>0.41115920756150798</v>
      </c>
      <c r="AB10" s="17">
        <v>0.39056014601470301</v>
      </c>
      <c r="AC10" s="17"/>
      <c r="AD10" s="17">
        <v>0.29315196630917001</v>
      </c>
      <c r="AE10" s="17">
        <v>0.38225515773839303</v>
      </c>
      <c r="AF10" s="17">
        <v>0.285995950796128</v>
      </c>
      <c r="AG10" s="17">
        <v>0.34782544401096199</v>
      </c>
      <c r="AH10" s="17"/>
      <c r="AI10" s="17">
        <v>0.32646187100341101</v>
      </c>
      <c r="AJ10" s="17">
        <v>0.41840875812838102</v>
      </c>
      <c r="AK10" s="17">
        <v>0.28123508036599298</v>
      </c>
      <c r="AL10" s="17"/>
      <c r="AM10" s="17">
        <v>0.38757743428834002</v>
      </c>
      <c r="AN10" s="17">
        <v>0.32558677478786302</v>
      </c>
      <c r="AO10" s="17">
        <v>0.35524244854729098</v>
      </c>
      <c r="AP10" s="17"/>
      <c r="AQ10" s="17">
        <v>0.31812516056125301</v>
      </c>
      <c r="AR10" s="17">
        <v>0.38537213929957598</v>
      </c>
      <c r="AS10" s="17">
        <v>0.36937361235484401</v>
      </c>
      <c r="AT10" s="17">
        <v>0.362378644268258</v>
      </c>
      <c r="AU10" s="17">
        <v>0.22067429443054701</v>
      </c>
    </row>
    <row r="11" spans="2:47" x14ac:dyDescent="0.3">
      <c r="B11" s="18" t="s">
        <v>194</v>
      </c>
      <c r="C11" s="17">
        <v>0.143369175118846</v>
      </c>
      <c r="D11" s="17">
        <v>0.15826928337246299</v>
      </c>
      <c r="E11" s="17">
        <v>0.12919634904740099</v>
      </c>
      <c r="F11" s="17"/>
      <c r="G11" s="17">
        <v>0.25617996539460203</v>
      </c>
      <c r="H11" s="17">
        <v>0.17669599750437001</v>
      </c>
      <c r="I11" s="17">
        <v>0.195929378951292</v>
      </c>
      <c r="J11" s="17">
        <v>9.6820948675119201E-2</v>
      </c>
      <c r="K11" s="17">
        <v>0.114466058666608</v>
      </c>
      <c r="L11" s="17">
        <v>5.6994844059858898E-2</v>
      </c>
      <c r="M11" s="17"/>
      <c r="N11" s="17">
        <v>0.17358089107195099</v>
      </c>
      <c r="O11" s="17">
        <v>0.16792508872287501</v>
      </c>
      <c r="P11" s="17">
        <v>0.11744623758613</v>
      </c>
      <c r="Q11" s="17">
        <v>0.106903590317894</v>
      </c>
      <c r="R11" s="17"/>
      <c r="S11" s="17">
        <v>0.253846264493723</v>
      </c>
      <c r="T11" s="17">
        <v>0.102589014416183</v>
      </c>
      <c r="U11" s="17">
        <v>0.107036552862888</v>
      </c>
      <c r="V11" s="17">
        <v>0.11730092307591</v>
      </c>
      <c r="W11" s="17">
        <v>0.121251094773368</v>
      </c>
      <c r="X11" s="17">
        <v>0.120043794683118</v>
      </c>
      <c r="Y11" s="17">
        <v>0.15477330329032599</v>
      </c>
      <c r="Z11" s="17">
        <v>0.19715900232703101</v>
      </c>
      <c r="AA11" s="17">
        <v>0.126442668431172</v>
      </c>
      <c r="AB11" s="17">
        <v>9.3271538346052701E-2</v>
      </c>
      <c r="AC11" s="17"/>
      <c r="AD11" s="17">
        <v>0.13875477431418401</v>
      </c>
      <c r="AE11" s="17">
        <v>0.126315125206755</v>
      </c>
      <c r="AF11" s="17">
        <v>6.5121781141938798E-2</v>
      </c>
      <c r="AG11" s="17">
        <v>0.18264936451757199</v>
      </c>
      <c r="AH11" s="17"/>
      <c r="AI11" s="17">
        <v>0.160739713158914</v>
      </c>
      <c r="AJ11" s="17">
        <v>0.13674879998598299</v>
      </c>
      <c r="AK11" s="17">
        <v>8.1221025987520304E-2</v>
      </c>
      <c r="AL11" s="17"/>
      <c r="AM11" s="17">
        <v>0.15708879024584901</v>
      </c>
      <c r="AN11" s="17">
        <v>0.16194518812012301</v>
      </c>
      <c r="AO11" s="17">
        <v>0.122634034636602</v>
      </c>
      <c r="AP11" s="17"/>
      <c r="AQ11" s="17">
        <v>9.6798254457193603E-2</v>
      </c>
      <c r="AR11" s="17">
        <v>0.17064398002244599</v>
      </c>
      <c r="AS11" s="17">
        <v>0.16948346191708</v>
      </c>
      <c r="AT11" s="17">
        <v>0.155919730098458</v>
      </c>
      <c r="AU11" s="17">
        <v>0.322933718509821</v>
      </c>
    </row>
    <row r="12" spans="2:47" x14ac:dyDescent="0.3">
      <c r="B12" s="18" t="s">
        <v>195</v>
      </c>
      <c r="C12" s="17">
        <v>5.3923082872226101E-2</v>
      </c>
      <c r="D12" s="17">
        <v>5.1709303659655398E-2</v>
      </c>
      <c r="E12" s="17">
        <v>5.6181206333804301E-2</v>
      </c>
      <c r="F12" s="17"/>
      <c r="G12" s="17">
        <v>8.3151336445018695E-2</v>
      </c>
      <c r="H12" s="17">
        <v>8.9082724545392095E-2</v>
      </c>
      <c r="I12" s="17">
        <v>9.7901852820270904E-2</v>
      </c>
      <c r="J12" s="17">
        <v>4.3255219573449098E-2</v>
      </c>
      <c r="K12" s="17">
        <v>1.2396295067539099E-2</v>
      </c>
      <c r="L12" s="17">
        <v>7.3926865886406899E-3</v>
      </c>
      <c r="M12" s="17"/>
      <c r="N12" s="17">
        <v>9.1163348194842897E-2</v>
      </c>
      <c r="O12" s="17">
        <v>6.4919364711746599E-2</v>
      </c>
      <c r="P12" s="17">
        <v>2.38435834520755E-2</v>
      </c>
      <c r="Q12" s="17">
        <v>2.9815884357875699E-2</v>
      </c>
      <c r="R12" s="17"/>
      <c r="S12" s="17">
        <v>7.3933789256882404E-2</v>
      </c>
      <c r="T12" s="17">
        <v>4.3914061269362203E-2</v>
      </c>
      <c r="U12" s="17">
        <v>6.1830324544624997E-2</v>
      </c>
      <c r="V12" s="17">
        <v>2.7713514876169899E-2</v>
      </c>
      <c r="W12" s="17">
        <v>9.0950937180016206E-2</v>
      </c>
      <c r="X12" s="17">
        <v>5.68295706709653E-2</v>
      </c>
      <c r="Y12" s="17">
        <v>4.54125242295257E-2</v>
      </c>
      <c r="Z12" s="17">
        <v>2.9091131678759E-2</v>
      </c>
      <c r="AA12" s="17">
        <v>5.7107153382926303E-2</v>
      </c>
      <c r="AB12" s="17">
        <v>2.7880695654421001E-2</v>
      </c>
      <c r="AC12" s="17"/>
      <c r="AD12" s="17">
        <v>5.0296532414399603E-3</v>
      </c>
      <c r="AE12" s="17">
        <v>9.5332530273875796E-2</v>
      </c>
      <c r="AF12" s="17">
        <v>1.55222301732891E-2</v>
      </c>
      <c r="AG12" s="17">
        <v>6.1904005598646498E-2</v>
      </c>
      <c r="AH12" s="17"/>
      <c r="AI12" s="17">
        <v>0</v>
      </c>
      <c r="AJ12" s="17">
        <v>9.7707783938710699E-2</v>
      </c>
      <c r="AK12" s="17">
        <v>1.8670666681988499E-2</v>
      </c>
      <c r="AL12" s="17"/>
      <c r="AM12" s="17">
        <v>0.119466370666477</v>
      </c>
      <c r="AN12" s="17">
        <v>2.9395912559238499E-2</v>
      </c>
      <c r="AO12" s="17">
        <v>4.3658902886701899E-2</v>
      </c>
      <c r="AP12" s="17"/>
      <c r="AQ12" s="17">
        <v>2.0673586792911099E-2</v>
      </c>
      <c r="AR12" s="17">
        <v>2.42345437038782E-2</v>
      </c>
      <c r="AS12" s="17">
        <v>7.2555844734703306E-2</v>
      </c>
      <c r="AT12" s="17">
        <v>0.159209916236355</v>
      </c>
      <c r="AU12" s="17">
        <v>8.5997863474195094E-2</v>
      </c>
    </row>
    <row r="13" spans="2:47" x14ac:dyDescent="0.3">
      <c r="B13" s="18" t="s">
        <v>196</v>
      </c>
      <c r="C13" s="17">
        <v>2.9235356303684099E-2</v>
      </c>
      <c r="D13" s="17">
        <v>2.9980949091425499E-2</v>
      </c>
      <c r="E13" s="17">
        <v>2.8570851184602401E-2</v>
      </c>
      <c r="F13" s="17"/>
      <c r="G13" s="17">
        <v>4.5742154856142497E-2</v>
      </c>
      <c r="H13" s="17">
        <v>6.0712226907094297E-2</v>
      </c>
      <c r="I13" s="17">
        <v>4.2814352411436801E-2</v>
      </c>
      <c r="J13" s="17">
        <v>1.10812394092297E-2</v>
      </c>
      <c r="K13" s="17">
        <v>1.80375696762941E-2</v>
      </c>
      <c r="L13" s="17">
        <v>4.2735085153705098E-3</v>
      </c>
      <c r="M13" s="17"/>
      <c r="N13" s="17">
        <v>5.6460578792450998E-2</v>
      </c>
      <c r="O13" s="17">
        <v>1.6563130710389999E-2</v>
      </c>
      <c r="P13" s="17">
        <v>2.0159093765288998E-2</v>
      </c>
      <c r="Q13" s="17">
        <v>2.1583048792703199E-2</v>
      </c>
      <c r="R13" s="17"/>
      <c r="S13" s="17">
        <v>6.22777285749622E-2</v>
      </c>
      <c r="T13" s="17">
        <v>1.8789562295073201E-2</v>
      </c>
      <c r="U13" s="17">
        <v>0</v>
      </c>
      <c r="V13" s="17">
        <v>1.7378783784145299E-2</v>
      </c>
      <c r="W13" s="17">
        <v>5.0183531153807401E-2</v>
      </c>
      <c r="X13" s="17">
        <v>2.0081209983251899E-2</v>
      </c>
      <c r="Y13" s="17">
        <v>4.40875549093677E-2</v>
      </c>
      <c r="Z13" s="17">
        <v>2.3472618775975802E-2</v>
      </c>
      <c r="AA13" s="17">
        <v>2.0750755197038E-2</v>
      </c>
      <c r="AB13" s="17">
        <v>1.85442989968564E-2</v>
      </c>
      <c r="AC13" s="17"/>
      <c r="AD13" s="17">
        <v>2.5769427222327699E-2</v>
      </c>
      <c r="AE13" s="17">
        <v>5.3997881402946098E-2</v>
      </c>
      <c r="AF13" s="17">
        <v>0</v>
      </c>
      <c r="AG13" s="17">
        <v>2.94790074641318E-2</v>
      </c>
      <c r="AH13" s="17"/>
      <c r="AI13" s="17">
        <v>1.48531913123827E-2</v>
      </c>
      <c r="AJ13" s="17">
        <v>7.0262836263960904E-2</v>
      </c>
      <c r="AK13" s="17">
        <v>1.8220155311989901E-2</v>
      </c>
      <c r="AL13" s="17"/>
      <c r="AM13" s="17">
        <v>4.8592062777998803E-2</v>
      </c>
      <c r="AN13" s="17">
        <v>1.48191679332502E-2</v>
      </c>
      <c r="AO13" s="17">
        <v>3.5358047072346702E-2</v>
      </c>
      <c r="AP13" s="17"/>
      <c r="AQ13" s="17">
        <v>1.9983007082677601E-2</v>
      </c>
      <c r="AR13" s="17">
        <v>1.37525070558276E-2</v>
      </c>
      <c r="AS13" s="17">
        <v>3.6378712107484501E-2</v>
      </c>
      <c r="AT13" s="17">
        <v>8.9487619818277506E-2</v>
      </c>
      <c r="AU13" s="17">
        <v>4.1373515589282803E-2</v>
      </c>
    </row>
    <row r="14" spans="2:47" x14ac:dyDescent="0.3">
      <c r="B14" s="18" t="s">
        <v>94</v>
      </c>
      <c r="C14" s="17">
        <v>3.4104941451092899E-2</v>
      </c>
      <c r="D14" s="17">
        <v>2.2459613278860799E-2</v>
      </c>
      <c r="E14" s="17">
        <v>4.5477960238133497E-2</v>
      </c>
      <c r="F14" s="17"/>
      <c r="G14" s="17">
        <v>1.69904236190172E-2</v>
      </c>
      <c r="H14" s="17">
        <v>1.16846422763414E-2</v>
      </c>
      <c r="I14" s="17">
        <v>3.5407723127936497E-2</v>
      </c>
      <c r="J14" s="17">
        <v>4.92984691959528E-2</v>
      </c>
      <c r="K14" s="17">
        <v>5.1180529300612801E-2</v>
      </c>
      <c r="L14" s="17">
        <v>3.8595243538396398E-2</v>
      </c>
      <c r="M14" s="17"/>
      <c r="N14" s="17">
        <v>1.45983990262972E-2</v>
      </c>
      <c r="O14" s="17">
        <v>2.5133110409294501E-2</v>
      </c>
      <c r="P14" s="17">
        <v>3.85209358561934E-2</v>
      </c>
      <c r="Q14" s="17">
        <v>6.1298735305875901E-2</v>
      </c>
      <c r="R14" s="17"/>
      <c r="S14" s="17">
        <v>2.33072452358641E-2</v>
      </c>
      <c r="T14" s="17">
        <v>3.2081620349412698E-2</v>
      </c>
      <c r="U14" s="17">
        <v>3.45303630203476E-2</v>
      </c>
      <c r="V14" s="17">
        <v>2.7368389936463199E-2</v>
      </c>
      <c r="W14" s="17">
        <v>2.7540252470332299E-2</v>
      </c>
      <c r="X14" s="17">
        <v>3.4749122531162101E-2</v>
      </c>
      <c r="Y14" s="17">
        <v>3.2339629421688998E-2</v>
      </c>
      <c r="Z14" s="17">
        <v>3.9103891531195797E-2</v>
      </c>
      <c r="AA14" s="17">
        <v>5.8988513484916003E-2</v>
      </c>
      <c r="AB14" s="17">
        <v>3.3068742735599899E-2</v>
      </c>
      <c r="AC14" s="17"/>
      <c r="AD14" s="17">
        <v>3.5357165408124197E-2</v>
      </c>
      <c r="AE14" s="17">
        <v>1.57900088141062E-2</v>
      </c>
      <c r="AF14" s="17">
        <v>2.6628324475259701E-2</v>
      </c>
      <c r="AG14" s="17">
        <v>9.0062162428477893E-2</v>
      </c>
      <c r="AH14" s="17"/>
      <c r="AI14" s="17">
        <v>3.6582294932746798E-2</v>
      </c>
      <c r="AJ14" s="17">
        <v>6.6422188821234698E-3</v>
      </c>
      <c r="AK14" s="17">
        <v>1.26011394319338E-2</v>
      </c>
      <c r="AL14" s="17"/>
      <c r="AM14" s="17">
        <v>2.90017986507571E-2</v>
      </c>
      <c r="AN14" s="17">
        <v>2.87648034330172E-2</v>
      </c>
      <c r="AO14" s="17">
        <v>1.14128593620759E-2</v>
      </c>
      <c r="AP14" s="17"/>
      <c r="AQ14" s="17">
        <v>4.5723802034043699E-2</v>
      </c>
      <c r="AR14" s="17">
        <v>3.9317329036136703E-2</v>
      </c>
      <c r="AS14" s="17">
        <v>1.6464900293605499E-2</v>
      </c>
      <c r="AT14" s="17">
        <v>3.2457059742253103E-2</v>
      </c>
      <c r="AU14" s="17">
        <v>0</v>
      </c>
    </row>
    <row r="15" spans="2:47" x14ac:dyDescent="0.3">
      <c r="B15" s="18" t="s">
        <v>197</v>
      </c>
      <c r="C15" s="21">
        <v>0.73936744425415102</v>
      </c>
      <c r="D15" s="21">
        <v>0.73758085059759504</v>
      </c>
      <c r="E15" s="21">
        <v>0.74057363319605896</v>
      </c>
      <c r="F15" s="21"/>
      <c r="G15" s="21">
        <v>0.59793611968521898</v>
      </c>
      <c r="H15" s="21">
        <v>0.66182440876680204</v>
      </c>
      <c r="I15" s="21">
        <v>0.627946692689064</v>
      </c>
      <c r="J15" s="21">
        <v>0.79954412314624901</v>
      </c>
      <c r="K15" s="21">
        <v>0.80391954728894599</v>
      </c>
      <c r="L15" s="21">
        <v>0.89274371729773405</v>
      </c>
      <c r="M15" s="21"/>
      <c r="N15" s="21">
        <v>0.66419678291445805</v>
      </c>
      <c r="O15" s="21">
        <v>0.72545930544569404</v>
      </c>
      <c r="P15" s="21">
        <v>0.80003014934031202</v>
      </c>
      <c r="Q15" s="21">
        <v>0.780398741225651</v>
      </c>
      <c r="R15" s="21"/>
      <c r="S15" s="21">
        <v>0.58663497243856799</v>
      </c>
      <c r="T15" s="21">
        <v>0.80262574166996803</v>
      </c>
      <c r="U15" s="21">
        <v>0.79660275957214</v>
      </c>
      <c r="V15" s="21">
        <v>0.81023838832731099</v>
      </c>
      <c r="W15" s="21">
        <v>0.71007418442247605</v>
      </c>
      <c r="X15" s="21">
        <v>0.76829630213150302</v>
      </c>
      <c r="Y15" s="21">
        <v>0.72338698814909197</v>
      </c>
      <c r="Z15" s="21">
        <v>0.71117335568703899</v>
      </c>
      <c r="AA15" s="21">
        <v>0.73671090950394802</v>
      </c>
      <c r="AB15" s="21">
        <v>0.82723472426707001</v>
      </c>
      <c r="AC15" s="21"/>
      <c r="AD15" s="21">
        <v>0.79508897981392401</v>
      </c>
      <c r="AE15" s="21">
        <v>0.70856445430231696</v>
      </c>
      <c r="AF15" s="21">
        <v>0.892727664209512</v>
      </c>
      <c r="AG15" s="21">
        <v>0.63590545999117198</v>
      </c>
      <c r="AH15" s="21"/>
      <c r="AI15" s="21">
        <v>0.78782480059595605</v>
      </c>
      <c r="AJ15" s="21">
        <v>0.68863836092922204</v>
      </c>
      <c r="AK15" s="21">
        <v>0.86928701258656704</v>
      </c>
      <c r="AL15" s="21"/>
      <c r="AM15" s="21">
        <v>0.64585097765891797</v>
      </c>
      <c r="AN15" s="21">
        <v>0.76507492795437104</v>
      </c>
      <c r="AO15" s="21">
        <v>0.78693615604227296</v>
      </c>
      <c r="AP15" s="21"/>
      <c r="AQ15" s="21">
        <v>0.81682134963317399</v>
      </c>
      <c r="AR15" s="21">
        <v>0.752051640181712</v>
      </c>
      <c r="AS15" s="21">
        <v>0.705117080947126</v>
      </c>
      <c r="AT15" s="21">
        <v>0.56292567410465699</v>
      </c>
      <c r="AU15" s="21">
        <v>0.54969490242670105</v>
      </c>
    </row>
    <row r="16" spans="2:47" x14ac:dyDescent="0.3">
      <c r="B16" s="18" t="s">
        <v>198</v>
      </c>
      <c r="C16" s="21">
        <v>8.3158439175910204E-2</v>
      </c>
      <c r="D16" s="21">
        <v>8.1690252751080897E-2</v>
      </c>
      <c r="E16" s="21">
        <v>8.4752057518406795E-2</v>
      </c>
      <c r="F16" s="21"/>
      <c r="G16" s="21">
        <v>0.12889349130116101</v>
      </c>
      <c r="H16" s="21">
        <v>0.149794951452486</v>
      </c>
      <c r="I16" s="21">
        <v>0.140716205231708</v>
      </c>
      <c r="J16" s="21">
        <v>5.4336458982678797E-2</v>
      </c>
      <c r="K16" s="21">
        <v>3.0433864743833201E-2</v>
      </c>
      <c r="L16" s="21">
        <v>1.16661951040112E-2</v>
      </c>
      <c r="M16" s="21"/>
      <c r="N16" s="21">
        <v>0.14762392698729401</v>
      </c>
      <c r="O16" s="21">
        <v>8.1482495422136605E-2</v>
      </c>
      <c r="P16" s="21">
        <v>4.4002677217364401E-2</v>
      </c>
      <c r="Q16" s="21">
        <v>5.1398933150579001E-2</v>
      </c>
      <c r="R16" s="21"/>
      <c r="S16" s="21">
        <v>0.13621151783184501</v>
      </c>
      <c r="T16" s="21">
        <v>6.2703623564435401E-2</v>
      </c>
      <c r="U16" s="21">
        <v>6.1830324544624997E-2</v>
      </c>
      <c r="V16" s="21">
        <v>4.5092298660315201E-2</v>
      </c>
      <c r="W16" s="21">
        <v>0.14113446833382401</v>
      </c>
      <c r="X16" s="21">
        <v>7.6910780654217206E-2</v>
      </c>
      <c r="Y16" s="21">
        <v>8.9500079138893407E-2</v>
      </c>
      <c r="Z16" s="21">
        <v>5.2563750454734798E-2</v>
      </c>
      <c r="AA16" s="21">
        <v>7.7857908579964302E-2</v>
      </c>
      <c r="AB16" s="21">
        <v>4.6424994651277397E-2</v>
      </c>
      <c r="AC16" s="21"/>
      <c r="AD16" s="21">
        <v>3.07990804637676E-2</v>
      </c>
      <c r="AE16" s="21">
        <v>0.14933041167682201</v>
      </c>
      <c r="AF16" s="21">
        <v>1.55222301732891E-2</v>
      </c>
      <c r="AG16" s="21">
        <v>9.1383013062778295E-2</v>
      </c>
      <c r="AH16" s="21"/>
      <c r="AI16" s="21">
        <v>1.48531913123827E-2</v>
      </c>
      <c r="AJ16" s="21">
        <v>0.16797062020267201</v>
      </c>
      <c r="AK16" s="21">
        <v>3.6890821993978397E-2</v>
      </c>
      <c r="AL16" s="21"/>
      <c r="AM16" s="21">
        <v>0.16805843344447599</v>
      </c>
      <c r="AN16" s="21">
        <v>4.4215080492488699E-2</v>
      </c>
      <c r="AO16" s="21">
        <v>7.9016949959048594E-2</v>
      </c>
      <c r="AP16" s="21"/>
      <c r="AQ16" s="21">
        <v>4.0656593875588697E-2</v>
      </c>
      <c r="AR16" s="21">
        <v>3.7987050759705897E-2</v>
      </c>
      <c r="AS16" s="21">
        <v>0.108934556842188</v>
      </c>
      <c r="AT16" s="21">
        <v>0.24869753605463199</v>
      </c>
      <c r="AU16" s="21">
        <v>0.12737137906347801</v>
      </c>
    </row>
    <row r="17" spans="2:47" x14ac:dyDescent="0.3">
      <c r="B17" s="18" t="s">
        <v>143</v>
      </c>
      <c r="C17" s="22">
        <v>0.65620900507824098</v>
      </c>
      <c r="D17" s="22">
        <v>0.65589059784651405</v>
      </c>
      <c r="E17" s="22">
        <v>0.65582157567765198</v>
      </c>
      <c r="F17" s="22"/>
      <c r="G17" s="22">
        <v>0.46904262838405802</v>
      </c>
      <c r="H17" s="22">
        <v>0.51202945731431604</v>
      </c>
      <c r="I17" s="22">
        <v>0.48723048745735698</v>
      </c>
      <c r="J17" s="22">
        <v>0.74520766416356998</v>
      </c>
      <c r="K17" s="22">
        <v>0.77348568254511296</v>
      </c>
      <c r="L17" s="22">
        <v>0.88107752219372204</v>
      </c>
      <c r="M17" s="22"/>
      <c r="N17" s="22">
        <v>0.51657285592716395</v>
      </c>
      <c r="O17" s="22">
        <v>0.643976810023558</v>
      </c>
      <c r="P17" s="22">
        <v>0.75602747212294796</v>
      </c>
      <c r="Q17" s="22">
        <v>0.72899980807507203</v>
      </c>
      <c r="R17" s="22"/>
      <c r="S17" s="22">
        <v>0.45042345460672401</v>
      </c>
      <c r="T17" s="22">
        <v>0.73992211810553299</v>
      </c>
      <c r="U17" s="22">
        <v>0.73477243502751499</v>
      </c>
      <c r="V17" s="22">
        <v>0.76514608966699604</v>
      </c>
      <c r="W17" s="22">
        <v>0.56893971608865201</v>
      </c>
      <c r="X17" s="22">
        <v>0.69138552147728605</v>
      </c>
      <c r="Y17" s="22">
        <v>0.63388690901019795</v>
      </c>
      <c r="Z17" s="22">
        <v>0.65860960523230405</v>
      </c>
      <c r="AA17" s="22">
        <v>0.65885300092398302</v>
      </c>
      <c r="AB17" s="22">
        <v>0.78080972961579298</v>
      </c>
      <c r="AC17" s="22"/>
      <c r="AD17" s="22">
        <v>0.76428989935015601</v>
      </c>
      <c r="AE17" s="22">
        <v>0.55923404262549503</v>
      </c>
      <c r="AF17" s="22">
        <v>0.87720543403622298</v>
      </c>
      <c r="AG17" s="22">
        <v>0.54452244692839302</v>
      </c>
      <c r="AH17" s="22"/>
      <c r="AI17" s="22">
        <v>0.772971609283573</v>
      </c>
      <c r="AJ17" s="22">
        <v>0.52066774072655098</v>
      </c>
      <c r="AK17" s="22">
        <v>0.83239619059258896</v>
      </c>
      <c r="AL17" s="22"/>
      <c r="AM17" s="22">
        <v>0.47779254421444201</v>
      </c>
      <c r="AN17" s="22">
        <v>0.72085984746188203</v>
      </c>
      <c r="AO17" s="22">
        <v>0.70791920608322501</v>
      </c>
      <c r="AP17" s="22"/>
      <c r="AQ17" s="22">
        <v>0.77616475575758503</v>
      </c>
      <c r="AR17" s="22">
        <v>0.71406458942200601</v>
      </c>
      <c r="AS17" s="22">
        <v>0.59618252410493899</v>
      </c>
      <c r="AT17" s="22">
        <v>0.31422813805002497</v>
      </c>
      <c r="AU17" s="22">
        <v>0.42232352336322398</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U22"/>
  <sheetViews>
    <sheetView showGridLines="0" topLeftCell="A6" zoomScaleNormal="100" workbookViewId="0">
      <pane xSplit="2" topLeftCell="D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205</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192</v>
      </c>
      <c r="C9" s="17">
        <v>0.34853324039352401</v>
      </c>
      <c r="D9" s="17">
        <v>0.32915281964878401</v>
      </c>
      <c r="E9" s="17">
        <v>0.36805159803844001</v>
      </c>
      <c r="F9" s="17"/>
      <c r="G9" s="17">
        <v>0.19163322270000999</v>
      </c>
      <c r="H9" s="17">
        <v>0.336550916482038</v>
      </c>
      <c r="I9" s="17">
        <v>0.32925692359875702</v>
      </c>
      <c r="J9" s="17">
        <v>0.29489656732543601</v>
      </c>
      <c r="K9" s="17">
        <v>0.41728531565838101</v>
      </c>
      <c r="L9" s="17">
        <v>0.47418308511971302</v>
      </c>
      <c r="M9" s="17"/>
      <c r="N9" s="17">
        <v>0.32515505428989799</v>
      </c>
      <c r="O9" s="17">
        <v>0.24490320656766801</v>
      </c>
      <c r="P9" s="17">
        <v>0.40794972380785799</v>
      </c>
      <c r="Q9" s="17">
        <v>0.42469243800712497</v>
      </c>
      <c r="R9" s="17"/>
      <c r="S9" s="17">
        <v>0.29089950230233302</v>
      </c>
      <c r="T9" s="17">
        <v>0.36625154473959998</v>
      </c>
      <c r="U9" s="17">
        <v>0.39658390368013202</v>
      </c>
      <c r="V9" s="17">
        <v>0.40421755399029802</v>
      </c>
      <c r="W9" s="17">
        <v>0.263403908338878</v>
      </c>
      <c r="X9" s="17">
        <v>0.29880914848765999</v>
      </c>
      <c r="Y9" s="17">
        <v>0.39648678255111702</v>
      </c>
      <c r="Z9" s="17">
        <v>0.36797280832817802</v>
      </c>
      <c r="AA9" s="17">
        <v>0.32985458881899798</v>
      </c>
      <c r="AB9" s="17">
        <v>0.445237583777845</v>
      </c>
      <c r="AC9" s="17"/>
      <c r="AD9" s="17">
        <v>0.435561584382055</v>
      </c>
      <c r="AE9" s="17">
        <v>0.33824509474966902</v>
      </c>
      <c r="AF9" s="17">
        <v>0.42250660197659601</v>
      </c>
      <c r="AG9" s="17">
        <v>0.23011308014868501</v>
      </c>
      <c r="AH9" s="17"/>
      <c r="AI9" s="17">
        <v>0.39944481305965801</v>
      </c>
      <c r="AJ9" s="17">
        <v>0.331403272319863</v>
      </c>
      <c r="AK9" s="17">
        <v>0.44852189775998103</v>
      </c>
      <c r="AL9" s="17"/>
      <c r="AM9" s="17">
        <v>0.20928895319964</v>
      </c>
      <c r="AN9" s="17">
        <v>0.37871743549160403</v>
      </c>
      <c r="AO9" s="17">
        <v>0.41169256848463398</v>
      </c>
      <c r="AP9" s="17"/>
      <c r="AQ9" s="17">
        <v>0.418831661209843</v>
      </c>
      <c r="AR9" s="17">
        <v>0.28440888497706501</v>
      </c>
      <c r="AS9" s="17">
        <v>0.29601645867213799</v>
      </c>
      <c r="AT9" s="17">
        <v>0.40096218734738098</v>
      </c>
      <c r="AU9" s="17">
        <v>0.416825720524576</v>
      </c>
    </row>
    <row r="10" spans="2:47" x14ac:dyDescent="0.3">
      <c r="B10" s="18" t="s">
        <v>193</v>
      </c>
      <c r="C10" s="17">
        <v>0.28127754916292802</v>
      </c>
      <c r="D10" s="17">
        <v>0.30017517991477199</v>
      </c>
      <c r="E10" s="17">
        <v>0.26350379019419301</v>
      </c>
      <c r="F10" s="17"/>
      <c r="G10" s="17">
        <v>0.28641362767096101</v>
      </c>
      <c r="H10" s="17">
        <v>0.26817097765615999</v>
      </c>
      <c r="I10" s="17">
        <v>0.22502976557846999</v>
      </c>
      <c r="J10" s="17">
        <v>0.30983733317390499</v>
      </c>
      <c r="K10" s="17">
        <v>0.27939082795098402</v>
      </c>
      <c r="L10" s="17">
        <v>0.31202916381644002</v>
      </c>
      <c r="M10" s="17"/>
      <c r="N10" s="17">
        <v>0.30955173174683098</v>
      </c>
      <c r="O10" s="17">
        <v>0.31164989442805302</v>
      </c>
      <c r="P10" s="17">
        <v>0.24925114406577101</v>
      </c>
      <c r="Q10" s="17">
        <v>0.24906381878985301</v>
      </c>
      <c r="R10" s="17"/>
      <c r="S10" s="17">
        <v>0.25321795060316199</v>
      </c>
      <c r="T10" s="17">
        <v>0.30314303093369999</v>
      </c>
      <c r="U10" s="17">
        <v>0.26557479459550698</v>
      </c>
      <c r="V10" s="17">
        <v>0.30844678024141098</v>
      </c>
      <c r="W10" s="17">
        <v>0.296964626115993</v>
      </c>
      <c r="X10" s="17">
        <v>0.28101857783875001</v>
      </c>
      <c r="Y10" s="17">
        <v>0.26174213684814501</v>
      </c>
      <c r="Z10" s="17">
        <v>0.300637837904776</v>
      </c>
      <c r="AA10" s="17">
        <v>0.30970412725957602</v>
      </c>
      <c r="AB10" s="17">
        <v>0.21045020747038301</v>
      </c>
      <c r="AC10" s="17"/>
      <c r="AD10" s="17">
        <v>0.339462026580371</v>
      </c>
      <c r="AE10" s="17">
        <v>0.26886842712829501</v>
      </c>
      <c r="AF10" s="17">
        <v>0.28501336384452902</v>
      </c>
      <c r="AG10" s="17">
        <v>0.25792080921775401</v>
      </c>
      <c r="AH10" s="17"/>
      <c r="AI10" s="17">
        <v>0.37259082497437501</v>
      </c>
      <c r="AJ10" s="17">
        <v>0.27061779354635301</v>
      </c>
      <c r="AK10" s="17">
        <v>0.246417056708118</v>
      </c>
      <c r="AL10" s="17"/>
      <c r="AM10" s="17">
        <v>0.21022291109608099</v>
      </c>
      <c r="AN10" s="17">
        <v>0.29185373337565201</v>
      </c>
      <c r="AO10" s="17">
        <v>0.310010634459085</v>
      </c>
      <c r="AP10" s="17"/>
      <c r="AQ10" s="17">
        <v>0.27708344163116799</v>
      </c>
      <c r="AR10" s="17">
        <v>0.32933166966743399</v>
      </c>
      <c r="AS10" s="17">
        <v>0.26656926442364198</v>
      </c>
      <c r="AT10" s="17">
        <v>0.22618732548575801</v>
      </c>
      <c r="AU10" s="17">
        <v>0.14287516415399801</v>
      </c>
    </row>
    <row r="11" spans="2:47" x14ac:dyDescent="0.3">
      <c r="B11" s="18" t="s">
        <v>194</v>
      </c>
      <c r="C11" s="17">
        <v>0.16757540761551201</v>
      </c>
      <c r="D11" s="17">
        <v>0.18700678691280001</v>
      </c>
      <c r="E11" s="17">
        <v>0.14702724768362299</v>
      </c>
      <c r="F11" s="17"/>
      <c r="G11" s="17">
        <v>0.214153264547922</v>
      </c>
      <c r="H11" s="17">
        <v>0.17154073436002901</v>
      </c>
      <c r="I11" s="17">
        <v>0.163733136095015</v>
      </c>
      <c r="J11" s="17">
        <v>0.19473464505857499</v>
      </c>
      <c r="K11" s="17">
        <v>0.12658053167428901</v>
      </c>
      <c r="L11" s="17">
        <v>0.142404100577773</v>
      </c>
      <c r="M11" s="17"/>
      <c r="N11" s="17">
        <v>0.155974622135156</v>
      </c>
      <c r="O11" s="17">
        <v>0.16375967231081601</v>
      </c>
      <c r="P11" s="17">
        <v>0.19318117241756799</v>
      </c>
      <c r="Q11" s="17">
        <v>0.16489105577768101</v>
      </c>
      <c r="R11" s="17"/>
      <c r="S11" s="17">
        <v>0.21717258036089601</v>
      </c>
      <c r="T11" s="17">
        <v>0.15378425224963199</v>
      </c>
      <c r="U11" s="17">
        <v>0.133803534441991</v>
      </c>
      <c r="V11" s="17">
        <v>0.115836988645123</v>
      </c>
      <c r="W11" s="17">
        <v>0.21251658271739399</v>
      </c>
      <c r="X11" s="17">
        <v>0.16220354153333999</v>
      </c>
      <c r="Y11" s="17">
        <v>0.15006601883329401</v>
      </c>
      <c r="Z11" s="17">
        <v>0.12882862083302399</v>
      </c>
      <c r="AA11" s="17">
        <v>0.23466903869536199</v>
      </c>
      <c r="AB11" s="17">
        <v>6.9379598122612601E-2</v>
      </c>
      <c r="AC11" s="17"/>
      <c r="AD11" s="17">
        <v>0.13818944814554501</v>
      </c>
      <c r="AE11" s="17">
        <v>0.15394963944602999</v>
      </c>
      <c r="AF11" s="17">
        <v>0.131557691089389</v>
      </c>
      <c r="AG11" s="17">
        <v>0.227042227409604</v>
      </c>
      <c r="AH11" s="17"/>
      <c r="AI11" s="17">
        <v>0.170302748545892</v>
      </c>
      <c r="AJ11" s="17">
        <v>0.18387079001772699</v>
      </c>
      <c r="AK11" s="17">
        <v>0.130520347658901</v>
      </c>
      <c r="AL11" s="17"/>
      <c r="AM11" s="17">
        <v>0.20588194121648701</v>
      </c>
      <c r="AN11" s="17">
        <v>0.16592305102344401</v>
      </c>
      <c r="AO11" s="17">
        <v>0.159509381482663</v>
      </c>
      <c r="AP11" s="17"/>
      <c r="AQ11" s="17">
        <v>0.14815159643397399</v>
      </c>
      <c r="AR11" s="17">
        <v>0.15786948121746699</v>
      </c>
      <c r="AS11" s="17">
        <v>0.18948459906218099</v>
      </c>
      <c r="AT11" s="17">
        <v>0.115146214911164</v>
      </c>
      <c r="AU11" s="17">
        <v>0.32701031475251402</v>
      </c>
    </row>
    <row r="12" spans="2:47" x14ac:dyDescent="0.3">
      <c r="B12" s="18" t="s">
        <v>195</v>
      </c>
      <c r="C12" s="17">
        <v>0.146343527808145</v>
      </c>
      <c r="D12" s="17">
        <v>0.14723998083847301</v>
      </c>
      <c r="E12" s="17">
        <v>0.145769840005531</v>
      </c>
      <c r="F12" s="17"/>
      <c r="G12" s="17">
        <v>0.207894287904519</v>
      </c>
      <c r="H12" s="17">
        <v>0.16801378274186701</v>
      </c>
      <c r="I12" s="17">
        <v>0.20426998934961399</v>
      </c>
      <c r="J12" s="17">
        <v>0.152432187882487</v>
      </c>
      <c r="K12" s="17">
        <v>0.108241556819807</v>
      </c>
      <c r="L12" s="17">
        <v>6.2288454879727603E-2</v>
      </c>
      <c r="M12" s="17"/>
      <c r="N12" s="17">
        <v>0.167938717261753</v>
      </c>
      <c r="O12" s="17">
        <v>0.19626971458224801</v>
      </c>
      <c r="P12" s="17">
        <v>0.104887956017368</v>
      </c>
      <c r="Q12" s="17">
        <v>0.105953062221175</v>
      </c>
      <c r="R12" s="17"/>
      <c r="S12" s="17">
        <v>0.177623201812872</v>
      </c>
      <c r="T12" s="17">
        <v>0.15123933103059201</v>
      </c>
      <c r="U12" s="17">
        <v>0.14391038754020199</v>
      </c>
      <c r="V12" s="17">
        <v>0.131326796563149</v>
      </c>
      <c r="W12" s="17">
        <v>0.118708601604551</v>
      </c>
      <c r="X12" s="17">
        <v>0.20714459254755499</v>
      </c>
      <c r="Y12" s="17">
        <v>0.12824250527963901</v>
      </c>
      <c r="Z12" s="17">
        <v>0.13594724477478601</v>
      </c>
      <c r="AA12" s="17">
        <v>0.101397866321406</v>
      </c>
      <c r="AB12" s="17">
        <v>0.14229209900461601</v>
      </c>
      <c r="AC12" s="17"/>
      <c r="AD12" s="17">
        <v>7.3127739628807198E-2</v>
      </c>
      <c r="AE12" s="17">
        <v>0.185786676925496</v>
      </c>
      <c r="AF12" s="17">
        <v>0.13941733416312499</v>
      </c>
      <c r="AG12" s="17">
        <v>0.15837606369867999</v>
      </c>
      <c r="AH12" s="17"/>
      <c r="AI12" s="17">
        <v>3.8330657486347099E-2</v>
      </c>
      <c r="AJ12" s="17">
        <v>0.16654151541096399</v>
      </c>
      <c r="AK12" s="17">
        <v>0.15170428983113499</v>
      </c>
      <c r="AL12" s="17"/>
      <c r="AM12" s="17">
        <v>0.28175791928525701</v>
      </c>
      <c r="AN12" s="17">
        <v>0.109405271455578</v>
      </c>
      <c r="AO12" s="17">
        <v>0.102951750645653</v>
      </c>
      <c r="AP12" s="17"/>
      <c r="AQ12" s="17">
        <v>0.100330343581104</v>
      </c>
      <c r="AR12" s="17">
        <v>0.18566828403113</v>
      </c>
      <c r="AS12" s="17">
        <v>0.16884271460395001</v>
      </c>
      <c r="AT12" s="17">
        <v>0.20554780034432199</v>
      </c>
      <c r="AU12" s="17">
        <v>0.113288800568913</v>
      </c>
    </row>
    <row r="13" spans="2:47" x14ac:dyDescent="0.3">
      <c r="B13" s="18" t="s">
        <v>196</v>
      </c>
      <c r="C13" s="17">
        <v>2.9021673195900901E-2</v>
      </c>
      <c r="D13" s="17">
        <v>1.7563211086681099E-2</v>
      </c>
      <c r="E13" s="17">
        <v>4.0203005814989298E-2</v>
      </c>
      <c r="F13" s="17"/>
      <c r="G13" s="17">
        <v>7.3100423895146899E-2</v>
      </c>
      <c r="H13" s="17">
        <v>4.4571159221183002E-2</v>
      </c>
      <c r="I13" s="17">
        <v>4.2160955095053798E-2</v>
      </c>
      <c r="J13" s="17">
        <v>4.9099876700671998E-3</v>
      </c>
      <c r="K13" s="17">
        <v>2.3692754251735199E-2</v>
      </c>
      <c r="L13" s="17">
        <v>0</v>
      </c>
      <c r="M13" s="17"/>
      <c r="N13" s="17">
        <v>2.8811877748331199E-2</v>
      </c>
      <c r="O13" s="17">
        <v>5.4372407090463003E-2</v>
      </c>
      <c r="P13" s="17">
        <v>1.8657631249638099E-2</v>
      </c>
      <c r="Q13" s="17">
        <v>1.2584279405560801E-2</v>
      </c>
      <c r="R13" s="17"/>
      <c r="S13" s="17">
        <v>4.9236652288059901E-2</v>
      </c>
      <c r="T13" s="17">
        <v>6.7016903948699602E-3</v>
      </c>
      <c r="U13" s="17">
        <v>2.8658295139537202E-2</v>
      </c>
      <c r="V13" s="17">
        <v>3.1152420181348599E-2</v>
      </c>
      <c r="W13" s="17">
        <v>3.1085134511520601E-2</v>
      </c>
      <c r="X13" s="17">
        <v>3.2380148413377802E-2</v>
      </c>
      <c r="Y13" s="17">
        <v>2.16910093295383E-2</v>
      </c>
      <c r="Z13" s="17">
        <v>2.5919678894942198E-2</v>
      </c>
      <c r="AA13" s="17">
        <v>9.3541044131588008E-3</v>
      </c>
      <c r="AB13" s="17">
        <v>7.5625287624367293E-2</v>
      </c>
      <c r="AC13" s="17"/>
      <c r="AD13" s="17">
        <v>8.4307643237931298E-3</v>
      </c>
      <c r="AE13" s="17">
        <v>4.0115414973416003E-2</v>
      </c>
      <c r="AF13" s="17">
        <v>8.0506222645478995E-3</v>
      </c>
      <c r="AG13" s="17">
        <v>3.6087565392839603E-2</v>
      </c>
      <c r="AH13" s="17"/>
      <c r="AI13" s="17">
        <v>1.39213531008185E-2</v>
      </c>
      <c r="AJ13" s="17">
        <v>3.6910327873106698E-2</v>
      </c>
      <c r="AK13" s="17">
        <v>1.4340522088305E-2</v>
      </c>
      <c r="AL13" s="17"/>
      <c r="AM13" s="17">
        <v>7.2057543685797198E-2</v>
      </c>
      <c r="AN13" s="17">
        <v>2.3742965478076899E-2</v>
      </c>
      <c r="AO13" s="17">
        <v>1.3062133934399599E-2</v>
      </c>
      <c r="AP13" s="17"/>
      <c r="AQ13" s="17">
        <v>2.0635183276290801E-2</v>
      </c>
      <c r="AR13" s="17">
        <v>1.3875800069136199E-2</v>
      </c>
      <c r="AS13" s="17">
        <v>6.2622062944484497E-2</v>
      </c>
      <c r="AT13" s="17">
        <v>3.56474277924584E-2</v>
      </c>
      <c r="AU13" s="17">
        <v>0</v>
      </c>
    </row>
    <row r="14" spans="2:47" x14ac:dyDescent="0.3">
      <c r="B14" s="18" t="s">
        <v>94</v>
      </c>
      <c r="C14" s="17">
        <v>2.7248601823990599E-2</v>
      </c>
      <c r="D14" s="17">
        <v>1.88620215984911E-2</v>
      </c>
      <c r="E14" s="17">
        <v>3.5444518263224097E-2</v>
      </c>
      <c r="F14" s="17"/>
      <c r="G14" s="17">
        <v>2.6805173281442499E-2</v>
      </c>
      <c r="H14" s="17">
        <v>1.1152429538723301E-2</v>
      </c>
      <c r="I14" s="17">
        <v>3.5549230283089303E-2</v>
      </c>
      <c r="J14" s="17">
        <v>4.31892788895296E-2</v>
      </c>
      <c r="K14" s="17">
        <v>4.4809013644804101E-2</v>
      </c>
      <c r="L14" s="17">
        <v>9.0951956063469504E-3</v>
      </c>
      <c r="M14" s="17"/>
      <c r="N14" s="17">
        <v>1.2567996818031399E-2</v>
      </c>
      <c r="O14" s="17">
        <v>2.9045105020751399E-2</v>
      </c>
      <c r="P14" s="17">
        <v>2.6072372441797401E-2</v>
      </c>
      <c r="Q14" s="17">
        <v>4.2815345798605201E-2</v>
      </c>
      <c r="R14" s="17"/>
      <c r="S14" s="17">
        <v>1.18501126326783E-2</v>
      </c>
      <c r="T14" s="17">
        <v>1.8880150651606399E-2</v>
      </c>
      <c r="U14" s="17">
        <v>3.14690846026313E-2</v>
      </c>
      <c r="V14" s="17">
        <v>9.01946037867064E-3</v>
      </c>
      <c r="W14" s="17">
        <v>7.7321146711664193E-2</v>
      </c>
      <c r="X14" s="17">
        <v>1.8443991179318799E-2</v>
      </c>
      <c r="Y14" s="17">
        <v>4.1771547158265303E-2</v>
      </c>
      <c r="Z14" s="17">
        <v>4.0693809264294299E-2</v>
      </c>
      <c r="AA14" s="17">
        <v>1.5020274491498601E-2</v>
      </c>
      <c r="AB14" s="17">
        <v>5.7015224000176001E-2</v>
      </c>
      <c r="AC14" s="17"/>
      <c r="AD14" s="17">
        <v>5.2284369394278597E-3</v>
      </c>
      <c r="AE14" s="17">
        <v>1.3034746777094699E-2</v>
      </c>
      <c r="AF14" s="17">
        <v>1.3454386661813001E-2</v>
      </c>
      <c r="AG14" s="17">
        <v>9.0460254132437107E-2</v>
      </c>
      <c r="AH14" s="17"/>
      <c r="AI14" s="17">
        <v>5.4096028329089201E-3</v>
      </c>
      <c r="AJ14" s="17">
        <v>1.0656300831986701E-2</v>
      </c>
      <c r="AK14" s="17">
        <v>8.4958859535599895E-3</v>
      </c>
      <c r="AL14" s="17"/>
      <c r="AM14" s="17">
        <v>2.0790731516738398E-2</v>
      </c>
      <c r="AN14" s="17">
        <v>3.0357543175645402E-2</v>
      </c>
      <c r="AO14" s="17">
        <v>2.7735309935657299E-3</v>
      </c>
      <c r="AP14" s="17"/>
      <c r="AQ14" s="17">
        <v>3.4967773867619997E-2</v>
      </c>
      <c r="AR14" s="17">
        <v>2.88458800377684E-2</v>
      </c>
      <c r="AS14" s="17">
        <v>1.6464900293605499E-2</v>
      </c>
      <c r="AT14" s="17">
        <v>1.65090441189173E-2</v>
      </c>
      <c r="AU14" s="17">
        <v>0</v>
      </c>
    </row>
    <row r="15" spans="2:47" x14ac:dyDescent="0.3">
      <c r="B15" s="18" t="s">
        <v>197</v>
      </c>
      <c r="C15" s="21">
        <v>0.62981078955645198</v>
      </c>
      <c r="D15" s="21">
        <v>0.62932799956355601</v>
      </c>
      <c r="E15" s="21">
        <v>0.63155538823263302</v>
      </c>
      <c r="F15" s="21"/>
      <c r="G15" s="21">
        <v>0.47804685037097</v>
      </c>
      <c r="H15" s="21">
        <v>0.60472189413819799</v>
      </c>
      <c r="I15" s="21">
        <v>0.55428668917722701</v>
      </c>
      <c r="J15" s="21">
        <v>0.60473390049934195</v>
      </c>
      <c r="K15" s="21">
        <v>0.69667614360936403</v>
      </c>
      <c r="L15" s="21">
        <v>0.78621224893615305</v>
      </c>
      <c r="M15" s="21"/>
      <c r="N15" s="21">
        <v>0.63470678603672803</v>
      </c>
      <c r="O15" s="21">
        <v>0.55655310099572097</v>
      </c>
      <c r="P15" s="21">
        <v>0.65720086787362897</v>
      </c>
      <c r="Q15" s="21">
        <v>0.67375625679697804</v>
      </c>
      <c r="R15" s="21"/>
      <c r="S15" s="21">
        <v>0.54411745290549396</v>
      </c>
      <c r="T15" s="21">
        <v>0.66939457567329996</v>
      </c>
      <c r="U15" s="21">
        <v>0.662158698275638</v>
      </c>
      <c r="V15" s="21">
        <v>0.71266433423170905</v>
      </c>
      <c r="W15" s="21">
        <v>0.56036853445487</v>
      </c>
      <c r="X15" s="21">
        <v>0.579827726326409</v>
      </c>
      <c r="Y15" s="21">
        <v>0.65822891939926298</v>
      </c>
      <c r="Z15" s="21">
        <v>0.66861064623295396</v>
      </c>
      <c r="AA15" s="21">
        <v>0.63955871607857395</v>
      </c>
      <c r="AB15" s="21">
        <v>0.65568779124822896</v>
      </c>
      <c r="AC15" s="21"/>
      <c r="AD15" s="21">
        <v>0.775023610962427</v>
      </c>
      <c r="AE15" s="21">
        <v>0.60711352187796397</v>
      </c>
      <c r="AF15" s="21">
        <v>0.70751996582112497</v>
      </c>
      <c r="AG15" s="21">
        <v>0.48803388936643899</v>
      </c>
      <c r="AH15" s="21"/>
      <c r="AI15" s="21">
        <v>0.77203563803403297</v>
      </c>
      <c r="AJ15" s="21">
        <v>0.60202106586621595</v>
      </c>
      <c r="AK15" s="21">
        <v>0.69493895446809895</v>
      </c>
      <c r="AL15" s="21"/>
      <c r="AM15" s="21">
        <v>0.41951186429572102</v>
      </c>
      <c r="AN15" s="21">
        <v>0.67057116886725499</v>
      </c>
      <c r="AO15" s="21">
        <v>0.72170320294371804</v>
      </c>
      <c r="AP15" s="21"/>
      <c r="AQ15" s="21">
        <v>0.69591510284100999</v>
      </c>
      <c r="AR15" s="21">
        <v>0.61374055464449895</v>
      </c>
      <c r="AS15" s="21">
        <v>0.56258572309578003</v>
      </c>
      <c r="AT15" s="21">
        <v>0.62714951283313902</v>
      </c>
      <c r="AU15" s="21">
        <v>0.55970088467857304</v>
      </c>
    </row>
    <row r="16" spans="2:47" x14ac:dyDescent="0.3">
      <c r="B16" s="18" t="s">
        <v>198</v>
      </c>
      <c r="C16" s="21">
        <v>0.17536520100404601</v>
      </c>
      <c r="D16" s="21">
        <v>0.164803191925154</v>
      </c>
      <c r="E16" s="21">
        <v>0.18597284582052101</v>
      </c>
      <c r="F16" s="21"/>
      <c r="G16" s="21">
        <v>0.28099471179966501</v>
      </c>
      <c r="H16" s="21">
        <v>0.21258494196305</v>
      </c>
      <c r="I16" s="21">
        <v>0.24643094444466801</v>
      </c>
      <c r="J16" s="21">
        <v>0.157342175552554</v>
      </c>
      <c r="K16" s="21">
        <v>0.13193431107154199</v>
      </c>
      <c r="L16" s="21">
        <v>6.2288454879727603E-2</v>
      </c>
      <c r="M16" s="21"/>
      <c r="N16" s="21">
        <v>0.19675059501008399</v>
      </c>
      <c r="O16" s="21">
        <v>0.25064212167271099</v>
      </c>
      <c r="P16" s="21">
        <v>0.123545587267006</v>
      </c>
      <c r="Q16" s="21">
        <v>0.118537341626736</v>
      </c>
      <c r="R16" s="21"/>
      <c r="S16" s="21">
        <v>0.22685985410093201</v>
      </c>
      <c r="T16" s="21">
        <v>0.15794102142546201</v>
      </c>
      <c r="U16" s="21">
        <v>0.17256868267973899</v>
      </c>
      <c r="V16" s="21">
        <v>0.162479216744498</v>
      </c>
      <c r="W16" s="21">
        <v>0.149793736116071</v>
      </c>
      <c r="X16" s="21">
        <v>0.23952474096093199</v>
      </c>
      <c r="Y16" s="21">
        <v>0.149933514609178</v>
      </c>
      <c r="Z16" s="21">
        <v>0.16186692366972799</v>
      </c>
      <c r="AA16" s="21">
        <v>0.110751970734565</v>
      </c>
      <c r="AB16" s="21">
        <v>0.217917386628983</v>
      </c>
      <c r="AC16" s="21"/>
      <c r="AD16" s="21">
        <v>8.1558503952600295E-2</v>
      </c>
      <c r="AE16" s="21">
        <v>0.225902091898912</v>
      </c>
      <c r="AF16" s="21">
        <v>0.14746795642767199</v>
      </c>
      <c r="AG16" s="21">
        <v>0.19446362909152001</v>
      </c>
      <c r="AH16" s="21"/>
      <c r="AI16" s="21">
        <v>5.2252010587165602E-2</v>
      </c>
      <c r="AJ16" s="21">
        <v>0.20345184328407001</v>
      </c>
      <c r="AK16" s="21">
        <v>0.16604481191944001</v>
      </c>
      <c r="AL16" s="21"/>
      <c r="AM16" s="21">
        <v>0.35381546297105398</v>
      </c>
      <c r="AN16" s="21">
        <v>0.13314823693365499</v>
      </c>
      <c r="AO16" s="21">
        <v>0.116013884580053</v>
      </c>
      <c r="AP16" s="21"/>
      <c r="AQ16" s="21">
        <v>0.12096552685739501</v>
      </c>
      <c r="AR16" s="21">
        <v>0.199544084100266</v>
      </c>
      <c r="AS16" s="21">
        <v>0.231464777548434</v>
      </c>
      <c r="AT16" s="21">
        <v>0.24119522813677999</v>
      </c>
      <c r="AU16" s="21">
        <v>0.113288800568913</v>
      </c>
    </row>
    <row r="17" spans="2:47" x14ac:dyDescent="0.3">
      <c r="B17" s="18" t="s">
        <v>143</v>
      </c>
      <c r="C17" s="22">
        <v>0.45444558855240602</v>
      </c>
      <c r="D17" s="22">
        <v>0.46452480763840198</v>
      </c>
      <c r="E17" s="22">
        <v>0.44558254241211198</v>
      </c>
      <c r="F17" s="22"/>
      <c r="G17" s="22">
        <v>0.19705213857130499</v>
      </c>
      <c r="H17" s="22">
        <v>0.39213695217514799</v>
      </c>
      <c r="I17" s="22">
        <v>0.307855744732559</v>
      </c>
      <c r="J17" s="22">
        <v>0.44739172494678803</v>
      </c>
      <c r="K17" s="22">
        <v>0.56474183253782195</v>
      </c>
      <c r="L17" s="22">
        <v>0.72392379405642504</v>
      </c>
      <c r="M17" s="22"/>
      <c r="N17" s="22">
        <v>0.43795619102664501</v>
      </c>
      <c r="O17" s="22">
        <v>0.30591097932300998</v>
      </c>
      <c r="P17" s="22">
        <v>0.53365528060662204</v>
      </c>
      <c r="Q17" s="22">
        <v>0.55521891517024202</v>
      </c>
      <c r="R17" s="22"/>
      <c r="S17" s="22">
        <v>0.317257598804563</v>
      </c>
      <c r="T17" s="22">
        <v>0.51145355424783701</v>
      </c>
      <c r="U17" s="22">
        <v>0.48959001559589899</v>
      </c>
      <c r="V17" s="22">
        <v>0.550185117487211</v>
      </c>
      <c r="W17" s="22">
        <v>0.41057479833879901</v>
      </c>
      <c r="X17" s="22">
        <v>0.34030298536547698</v>
      </c>
      <c r="Y17" s="22">
        <v>0.50829540479008495</v>
      </c>
      <c r="Z17" s="22">
        <v>0.50674372256322597</v>
      </c>
      <c r="AA17" s="22">
        <v>0.52880674534400895</v>
      </c>
      <c r="AB17" s="22">
        <v>0.43777040461924599</v>
      </c>
      <c r="AC17" s="22"/>
      <c r="AD17" s="22">
        <v>0.693465107009826</v>
      </c>
      <c r="AE17" s="22">
        <v>0.381211429979051</v>
      </c>
      <c r="AF17" s="22">
        <v>0.56005200939345301</v>
      </c>
      <c r="AG17" s="22">
        <v>0.293570260274919</v>
      </c>
      <c r="AH17" s="22"/>
      <c r="AI17" s="22">
        <v>0.71978362744686797</v>
      </c>
      <c r="AJ17" s="22">
        <v>0.398569222582146</v>
      </c>
      <c r="AK17" s="22">
        <v>0.52889414254865896</v>
      </c>
      <c r="AL17" s="22"/>
      <c r="AM17" s="22">
        <v>6.5696401324666198E-2</v>
      </c>
      <c r="AN17" s="22">
        <v>0.53742293193360002</v>
      </c>
      <c r="AO17" s="22">
        <v>0.60568931836366502</v>
      </c>
      <c r="AP17" s="22"/>
      <c r="AQ17" s="22">
        <v>0.57494957598361496</v>
      </c>
      <c r="AR17" s="22">
        <v>0.41419647054423298</v>
      </c>
      <c r="AS17" s="22">
        <v>0.331120945547345</v>
      </c>
      <c r="AT17" s="22">
        <v>0.38595428469635801</v>
      </c>
      <c r="AU17" s="22">
        <v>0.44641208410966099</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206</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192</v>
      </c>
      <c r="C9" s="17">
        <v>0.15309256823419201</v>
      </c>
      <c r="D9" s="17">
        <v>0.163426800320673</v>
      </c>
      <c r="E9" s="17">
        <v>0.14337146036536499</v>
      </c>
      <c r="F9" s="17"/>
      <c r="G9" s="17">
        <v>0.16796459445158801</v>
      </c>
      <c r="H9" s="17">
        <v>0.16089033488937901</v>
      </c>
      <c r="I9" s="17">
        <v>0.16248749299089599</v>
      </c>
      <c r="J9" s="17">
        <v>0.19183933833840899</v>
      </c>
      <c r="K9" s="17">
        <v>0.165531032158276</v>
      </c>
      <c r="L9" s="17">
        <v>8.9696032522217806E-2</v>
      </c>
      <c r="M9" s="17"/>
      <c r="N9" s="17">
        <v>0.14465227247309601</v>
      </c>
      <c r="O9" s="17">
        <v>0.16785890062389799</v>
      </c>
      <c r="P9" s="17">
        <v>0.14522520365743</v>
      </c>
      <c r="Q9" s="17">
        <v>0.15683623416311601</v>
      </c>
      <c r="R9" s="17"/>
      <c r="S9" s="17">
        <v>0.16014850142936399</v>
      </c>
      <c r="T9" s="17">
        <v>6.6796913440515707E-2</v>
      </c>
      <c r="U9" s="17">
        <v>0.147852747836177</v>
      </c>
      <c r="V9" s="17">
        <v>0.19832585619116</v>
      </c>
      <c r="W9" s="17">
        <v>0.16405255007309</v>
      </c>
      <c r="X9" s="17">
        <v>0.22048053252549801</v>
      </c>
      <c r="Y9" s="17">
        <v>0.16151705064646099</v>
      </c>
      <c r="Z9" s="17">
        <v>0.227343467389587</v>
      </c>
      <c r="AA9" s="17">
        <v>0.11650097191941899</v>
      </c>
      <c r="AB9" s="17">
        <v>0.15409871506016901</v>
      </c>
      <c r="AC9" s="17"/>
      <c r="AD9" s="17">
        <v>0.14472896264687199</v>
      </c>
      <c r="AE9" s="17">
        <v>0.146102785431792</v>
      </c>
      <c r="AF9" s="17">
        <v>0.21578280782841999</v>
      </c>
      <c r="AG9" s="17">
        <v>0.17752736619961099</v>
      </c>
      <c r="AH9" s="17"/>
      <c r="AI9" s="17">
        <v>0.124360805564077</v>
      </c>
      <c r="AJ9" s="17">
        <v>0.15699526883741999</v>
      </c>
      <c r="AK9" s="17">
        <v>0.19155472587855499</v>
      </c>
      <c r="AL9" s="17"/>
      <c r="AM9" s="17">
        <v>0.171625196257052</v>
      </c>
      <c r="AN9" s="17">
        <v>0.158239325496772</v>
      </c>
      <c r="AO9" s="17">
        <v>0.14434825663800399</v>
      </c>
      <c r="AP9" s="17"/>
      <c r="AQ9" s="17">
        <v>0.17972161235982501</v>
      </c>
      <c r="AR9" s="17">
        <v>0.138922828781672</v>
      </c>
      <c r="AS9" s="17">
        <v>0.14373606066460501</v>
      </c>
      <c r="AT9" s="17">
        <v>0.1983535449594</v>
      </c>
      <c r="AU9" s="17">
        <v>0.1693204042026</v>
      </c>
    </row>
    <row r="10" spans="2:47" x14ac:dyDescent="0.3">
      <c r="B10" s="18" t="s">
        <v>193</v>
      </c>
      <c r="C10" s="17">
        <v>0.35130290342360199</v>
      </c>
      <c r="D10" s="17">
        <v>0.32909613083301897</v>
      </c>
      <c r="E10" s="17">
        <v>0.37357036441453101</v>
      </c>
      <c r="F10" s="17"/>
      <c r="G10" s="17">
        <v>0.415061535509405</v>
      </c>
      <c r="H10" s="17">
        <v>0.39483589084577703</v>
      </c>
      <c r="I10" s="17">
        <v>0.35336447250069902</v>
      </c>
      <c r="J10" s="17">
        <v>0.33728101262504501</v>
      </c>
      <c r="K10" s="17">
        <v>0.34406398093118301</v>
      </c>
      <c r="L10" s="17">
        <v>0.28884431071209399</v>
      </c>
      <c r="M10" s="17"/>
      <c r="N10" s="17">
        <v>0.35631627891253198</v>
      </c>
      <c r="O10" s="17">
        <v>0.360833943024152</v>
      </c>
      <c r="P10" s="17">
        <v>0.32771707874109302</v>
      </c>
      <c r="Q10" s="17">
        <v>0.35530639846052903</v>
      </c>
      <c r="R10" s="17"/>
      <c r="S10" s="17">
        <v>0.39181574073658698</v>
      </c>
      <c r="T10" s="17">
        <v>0.32588051242273902</v>
      </c>
      <c r="U10" s="17">
        <v>0.388922456330767</v>
      </c>
      <c r="V10" s="17">
        <v>0.32129471697071499</v>
      </c>
      <c r="W10" s="17">
        <v>0.45142140580288598</v>
      </c>
      <c r="X10" s="17">
        <v>0.27836175622970699</v>
      </c>
      <c r="Y10" s="17">
        <v>0.34408787638120503</v>
      </c>
      <c r="Z10" s="17">
        <v>0.21130634094616299</v>
      </c>
      <c r="AA10" s="17">
        <v>0.36410390486671501</v>
      </c>
      <c r="AB10" s="17">
        <v>0.38533655978026499</v>
      </c>
      <c r="AC10" s="17"/>
      <c r="AD10" s="17">
        <v>0.28976222832496701</v>
      </c>
      <c r="AE10" s="17">
        <v>0.38899859388039398</v>
      </c>
      <c r="AF10" s="17">
        <v>0.36511878547950999</v>
      </c>
      <c r="AG10" s="17">
        <v>0.32389387360604299</v>
      </c>
      <c r="AH10" s="17"/>
      <c r="AI10" s="17">
        <v>0.28959611381848499</v>
      </c>
      <c r="AJ10" s="17">
        <v>0.36185436936579202</v>
      </c>
      <c r="AK10" s="17">
        <v>0.40094441301865402</v>
      </c>
      <c r="AL10" s="17"/>
      <c r="AM10" s="17">
        <v>0.42831155044562202</v>
      </c>
      <c r="AN10" s="17">
        <v>0.31676704780715198</v>
      </c>
      <c r="AO10" s="17">
        <v>0.34955608635949598</v>
      </c>
      <c r="AP10" s="17"/>
      <c r="AQ10" s="17">
        <v>0.33902474212160899</v>
      </c>
      <c r="AR10" s="17">
        <v>0.39260462419742898</v>
      </c>
      <c r="AS10" s="17">
        <v>0.34789997073597201</v>
      </c>
      <c r="AT10" s="17">
        <v>0.34154474157086701</v>
      </c>
      <c r="AU10" s="17">
        <v>0.24338292983419901</v>
      </c>
    </row>
    <row r="11" spans="2:47" x14ac:dyDescent="0.3">
      <c r="B11" s="18" t="s">
        <v>194</v>
      </c>
      <c r="C11" s="17">
        <v>0.27968466425845701</v>
      </c>
      <c r="D11" s="17">
        <v>0.29071704109796798</v>
      </c>
      <c r="E11" s="17">
        <v>0.26954234776220798</v>
      </c>
      <c r="F11" s="17"/>
      <c r="G11" s="17">
        <v>0.210362026813805</v>
      </c>
      <c r="H11" s="17">
        <v>0.23126220151497001</v>
      </c>
      <c r="I11" s="17">
        <v>0.306732983139611</v>
      </c>
      <c r="J11" s="17">
        <v>0.254839203507849</v>
      </c>
      <c r="K11" s="17">
        <v>0.27000248907173302</v>
      </c>
      <c r="L11" s="17">
        <v>0.36908476209783603</v>
      </c>
      <c r="M11" s="17"/>
      <c r="N11" s="17">
        <v>0.30548510520095101</v>
      </c>
      <c r="O11" s="17">
        <v>0.26091319959138698</v>
      </c>
      <c r="P11" s="17">
        <v>0.29606249988123501</v>
      </c>
      <c r="Q11" s="17">
        <v>0.25495342122555598</v>
      </c>
      <c r="R11" s="17"/>
      <c r="S11" s="17">
        <v>0.29362311671167801</v>
      </c>
      <c r="T11" s="17">
        <v>0.33789126769845201</v>
      </c>
      <c r="U11" s="17">
        <v>0.24349929164029099</v>
      </c>
      <c r="V11" s="17">
        <v>0.30035164494491001</v>
      </c>
      <c r="W11" s="17">
        <v>0.16468382123351699</v>
      </c>
      <c r="X11" s="17">
        <v>0.2965386165169</v>
      </c>
      <c r="Y11" s="17">
        <v>0.22873253861649201</v>
      </c>
      <c r="Z11" s="17">
        <v>0.32295646420921498</v>
      </c>
      <c r="AA11" s="17">
        <v>0.29383079598148298</v>
      </c>
      <c r="AB11" s="17">
        <v>0.256024618696858</v>
      </c>
      <c r="AC11" s="17"/>
      <c r="AD11" s="17">
        <v>0.33251475196215702</v>
      </c>
      <c r="AE11" s="17">
        <v>0.28047482978337301</v>
      </c>
      <c r="AF11" s="17">
        <v>0.23388556933059201</v>
      </c>
      <c r="AG11" s="17">
        <v>0.22243825778513299</v>
      </c>
      <c r="AH11" s="17"/>
      <c r="AI11" s="17">
        <v>0.37268756312112</v>
      </c>
      <c r="AJ11" s="17">
        <v>0.28513668827536598</v>
      </c>
      <c r="AK11" s="17">
        <v>0.22287702893507799</v>
      </c>
      <c r="AL11" s="17"/>
      <c r="AM11" s="17">
        <v>0.22707717690523299</v>
      </c>
      <c r="AN11" s="17">
        <v>0.30446860096804901</v>
      </c>
      <c r="AO11" s="17">
        <v>0.29035055936191401</v>
      </c>
      <c r="AP11" s="17"/>
      <c r="AQ11" s="17">
        <v>0.27121303337171898</v>
      </c>
      <c r="AR11" s="17">
        <v>0.282856094071119</v>
      </c>
      <c r="AS11" s="17">
        <v>0.31015326487323702</v>
      </c>
      <c r="AT11" s="17">
        <v>0.25032901307312</v>
      </c>
      <c r="AU11" s="17">
        <v>0.33403801797244398</v>
      </c>
    </row>
    <row r="12" spans="2:47" x14ac:dyDescent="0.3">
      <c r="B12" s="18" t="s">
        <v>195</v>
      </c>
      <c r="C12" s="17">
        <v>9.9963072967417896E-2</v>
      </c>
      <c r="D12" s="17">
        <v>0.11349291610711899</v>
      </c>
      <c r="E12" s="17">
        <v>8.5006455909776193E-2</v>
      </c>
      <c r="F12" s="17"/>
      <c r="G12" s="17">
        <v>0.113529160137317</v>
      </c>
      <c r="H12" s="17">
        <v>0.11062355589548301</v>
      </c>
      <c r="I12" s="17">
        <v>8.73045235317403E-2</v>
      </c>
      <c r="J12" s="17">
        <v>9.7158490319284294E-2</v>
      </c>
      <c r="K12" s="17">
        <v>7.3788147543586494E-2</v>
      </c>
      <c r="L12" s="17">
        <v>0.112536725076328</v>
      </c>
      <c r="M12" s="17"/>
      <c r="N12" s="17">
        <v>0.10473083950225399</v>
      </c>
      <c r="O12" s="17">
        <v>0.10703183686331701</v>
      </c>
      <c r="P12" s="17">
        <v>8.7196414090912097E-2</v>
      </c>
      <c r="Q12" s="17">
        <v>0.100696291928734</v>
      </c>
      <c r="R12" s="17"/>
      <c r="S12" s="17">
        <v>7.3277201271512701E-2</v>
      </c>
      <c r="T12" s="17">
        <v>0.13274831144071</v>
      </c>
      <c r="U12" s="17">
        <v>7.6056649646201097E-2</v>
      </c>
      <c r="V12" s="17">
        <v>0.124704465270008</v>
      </c>
      <c r="W12" s="17">
        <v>5.8628481951818801E-2</v>
      </c>
      <c r="X12" s="17">
        <v>9.5992899842426094E-2</v>
      </c>
      <c r="Y12" s="17">
        <v>9.4043921358949803E-2</v>
      </c>
      <c r="Z12" s="17">
        <v>6.7803297761797901E-2</v>
      </c>
      <c r="AA12" s="17">
        <v>0.129555834137181</v>
      </c>
      <c r="AB12" s="17">
        <v>0.118449820436555</v>
      </c>
      <c r="AC12" s="17"/>
      <c r="AD12" s="17">
        <v>9.7439361593331705E-2</v>
      </c>
      <c r="AE12" s="17">
        <v>9.2452234134176706E-2</v>
      </c>
      <c r="AF12" s="17">
        <v>0.115624697985554</v>
      </c>
      <c r="AG12" s="17">
        <v>9.2214810561917507E-2</v>
      </c>
      <c r="AH12" s="17"/>
      <c r="AI12" s="17">
        <v>8.8684993752776303E-2</v>
      </c>
      <c r="AJ12" s="17">
        <v>9.2795786557481497E-2</v>
      </c>
      <c r="AK12" s="17">
        <v>0.110316229908077</v>
      </c>
      <c r="AL12" s="17"/>
      <c r="AM12" s="17">
        <v>9.1525824941766601E-2</v>
      </c>
      <c r="AN12" s="17">
        <v>0.10566931830868299</v>
      </c>
      <c r="AO12" s="17">
        <v>0.106189316768023</v>
      </c>
      <c r="AP12" s="17"/>
      <c r="AQ12" s="17">
        <v>8.0015776824657103E-2</v>
      </c>
      <c r="AR12" s="17">
        <v>0.101348543456347</v>
      </c>
      <c r="AS12" s="17">
        <v>8.3422792629065295E-2</v>
      </c>
      <c r="AT12" s="17">
        <v>0.11425042390928999</v>
      </c>
      <c r="AU12" s="17">
        <v>0.147229396506285</v>
      </c>
    </row>
    <row r="13" spans="2:47" x14ac:dyDescent="0.3">
      <c r="B13" s="18" t="s">
        <v>196</v>
      </c>
      <c r="C13" s="17">
        <v>5.47636994806028E-2</v>
      </c>
      <c r="D13" s="17">
        <v>5.3194335095373399E-2</v>
      </c>
      <c r="E13" s="17">
        <v>5.6398003360925097E-2</v>
      </c>
      <c r="F13" s="17"/>
      <c r="G13" s="17">
        <v>2.8388622769379899E-2</v>
      </c>
      <c r="H13" s="17">
        <v>8.5062659832300005E-2</v>
      </c>
      <c r="I13" s="17">
        <v>4.2478376270710702E-2</v>
      </c>
      <c r="J13" s="17">
        <v>6.4147113902534206E-2</v>
      </c>
      <c r="K13" s="17">
        <v>5.79378311688762E-2</v>
      </c>
      <c r="L13" s="17">
        <v>4.7879344602141702E-2</v>
      </c>
      <c r="M13" s="17"/>
      <c r="N13" s="17">
        <v>4.7655047887580099E-2</v>
      </c>
      <c r="O13" s="17">
        <v>5.5009444969836202E-2</v>
      </c>
      <c r="P13" s="17">
        <v>6.7726135515049496E-2</v>
      </c>
      <c r="Q13" s="17">
        <v>4.7895448216986498E-2</v>
      </c>
      <c r="R13" s="17"/>
      <c r="S13" s="17">
        <v>7.0464801812588906E-2</v>
      </c>
      <c r="T13" s="17">
        <v>6.6658167462444601E-2</v>
      </c>
      <c r="U13" s="17">
        <v>4.4761536146316602E-2</v>
      </c>
      <c r="V13" s="17">
        <v>3.7615647129826402E-2</v>
      </c>
      <c r="W13" s="17">
        <v>5.4462411324010598E-2</v>
      </c>
      <c r="X13" s="17">
        <v>4.7704196723398901E-2</v>
      </c>
      <c r="Y13" s="17">
        <v>6.2353872458132502E-2</v>
      </c>
      <c r="Z13" s="17">
        <v>6.4266108658309395E-2</v>
      </c>
      <c r="AA13" s="17">
        <v>4.0803282097993998E-2</v>
      </c>
      <c r="AB13" s="17">
        <v>5.1017088221405597E-2</v>
      </c>
      <c r="AC13" s="17"/>
      <c r="AD13" s="17">
        <v>5.7376082444022897E-2</v>
      </c>
      <c r="AE13" s="17">
        <v>6.60780227219087E-2</v>
      </c>
      <c r="AF13" s="17">
        <v>4.9691483240789799E-2</v>
      </c>
      <c r="AG13" s="17">
        <v>3.1522507483462602E-2</v>
      </c>
      <c r="AH13" s="17"/>
      <c r="AI13" s="17">
        <v>4.3869611713354503E-2</v>
      </c>
      <c r="AJ13" s="17">
        <v>7.8289706498426606E-2</v>
      </c>
      <c r="AK13" s="17">
        <v>4.4334706931193402E-2</v>
      </c>
      <c r="AL13" s="17"/>
      <c r="AM13" s="17">
        <v>2.7273008755580998E-2</v>
      </c>
      <c r="AN13" s="17">
        <v>5.7255114843907003E-2</v>
      </c>
      <c r="AO13" s="17">
        <v>7.45527293025606E-2</v>
      </c>
      <c r="AP13" s="17"/>
      <c r="AQ13" s="17">
        <v>5.1825704205817301E-2</v>
      </c>
      <c r="AR13" s="17">
        <v>1.5449171382594501E-2</v>
      </c>
      <c r="AS13" s="17">
        <v>7.7981813132603606E-2</v>
      </c>
      <c r="AT13" s="17">
        <v>7.9013232368406197E-2</v>
      </c>
      <c r="AU13" s="17">
        <v>0</v>
      </c>
    </row>
    <row r="14" spans="2:47" x14ac:dyDescent="0.3">
      <c r="B14" s="18" t="s">
        <v>94</v>
      </c>
      <c r="C14" s="17">
        <v>6.1193091635727601E-2</v>
      </c>
      <c r="D14" s="17">
        <v>5.0072776545847297E-2</v>
      </c>
      <c r="E14" s="17">
        <v>7.2111368187194103E-2</v>
      </c>
      <c r="F14" s="17"/>
      <c r="G14" s="17">
        <v>6.4694060318505303E-2</v>
      </c>
      <c r="H14" s="17">
        <v>1.73253570220912E-2</v>
      </c>
      <c r="I14" s="17">
        <v>4.7632151566342998E-2</v>
      </c>
      <c r="J14" s="17">
        <v>5.47348413068783E-2</v>
      </c>
      <c r="K14" s="17">
        <v>8.8676519126345096E-2</v>
      </c>
      <c r="L14" s="17">
        <v>9.1958824989382806E-2</v>
      </c>
      <c r="M14" s="17"/>
      <c r="N14" s="17">
        <v>4.1160456023587297E-2</v>
      </c>
      <c r="O14" s="17">
        <v>4.8352674927409599E-2</v>
      </c>
      <c r="P14" s="17">
        <v>7.6072668114280095E-2</v>
      </c>
      <c r="Q14" s="17">
        <v>8.4312206005078397E-2</v>
      </c>
      <c r="R14" s="17"/>
      <c r="S14" s="17">
        <v>1.06706380382687E-2</v>
      </c>
      <c r="T14" s="17">
        <v>7.0024827535139E-2</v>
      </c>
      <c r="U14" s="17">
        <v>9.8907318400247607E-2</v>
      </c>
      <c r="V14" s="17">
        <v>1.7707669493380498E-2</v>
      </c>
      <c r="W14" s="17">
        <v>0.106751329614677</v>
      </c>
      <c r="X14" s="17">
        <v>6.0921998162070001E-2</v>
      </c>
      <c r="Y14" s="17">
        <v>0.10926474053875999</v>
      </c>
      <c r="Z14" s="17">
        <v>0.106324321034929</v>
      </c>
      <c r="AA14" s="17">
        <v>5.5205210997208098E-2</v>
      </c>
      <c r="AB14" s="17">
        <v>3.5073197804748199E-2</v>
      </c>
      <c r="AC14" s="17"/>
      <c r="AD14" s="17">
        <v>7.8178613028648897E-2</v>
      </c>
      <c r="AE14" s="17">
        <v>2.5893534048355801E-2</v>
      </c>
      <c r="AF14" s="17">
        <v>1.98966561351346E-2</v>
      </c>
      <c r="AG14" s="17">
        <v>0.15240318436383299</v>
      </c>
      <c r="AH14" s="17"/>
      <c r="AI14" s="17">
        <v>8.0800912030186606E-2</v>
      </c>
      <c r="AJ14" s="17">
        <v>2.4928180465514298E-2</v>
      </c>
      <c r="AK14" s="17">
        <v>2.9972895328441301E-2</v>
      </c>
      <c r="AL14" s="17"/>
      <c r="AM14" s="17">
        <v>5.41872426947448E-2</v>
      </c>
      <c r="AN14" s="17">
        <v>5.7600592575438002E-2</v>
      </c>
      <c r="AO14" s="17">
        <v>3.5003051570001997E-2</v>
      </c>
      <c r="AP14" s="17"/>
      <c r="AQ14" s="17">
        <v>7.8199131116372098E-2</v>
      </c>
      <c r="AR14" s="17">
        <v>6.88187381108393E-2</v>
      </c>
      <c r="AS14" s="17">
        <v>3.6806097964518197E-2</v>
      </c>
      <c r="AT14" s="17">
        <v>1.65090441189173E-2</v>
      </c>
      <c r="AU14" s="17">
        <v>0.106029251484472</v>
      </c>
    </row>
    <row r="15" spans="2:47" x14ac:dyDescent="0.3">
      <c r="B15" s="18" t="s">
        <v>197</v>
      </c>
      <c r="C15" s="21">
        <v>0.50439547165779397</v>
      </c>
      <c r="D15" s="21">
        <v>0.492522931153692</v>
      </c>
      <c r="E15" s="21">
        <v>0.51694182477989603</v>
      </c>
      <c r="F15" s="21"/>
      <c r="G15" s="21">
        <v>0.58302612996099301</v>
      </c>
      <c r="H15" s="21">
        <v>0.55572622573515595</v>
      </c>
      <c r="I15" s="21">
        <v>0.51585196549159495</v>
      </c>
      <c r="J15" s="21">
        <v>0.529120350963454</v>
      </c>
      <c r="K15" s="21">
        <v>0.50959501308945898</v>
      </c>
      <c r="L15" s="21">
        <v>0.37854034323431202</v>
      </c>
      <c r="M15" s="21"/>
      <c r="N15" s="21">
        <v>0.50096855138562801</v>
      </c>
      <c r="O15" s="21">
        <v>0.52869284364805003</v>
      </c>
      <c r="P15" s="21">
        <v>0.47294228239852298</v>
      </c>
      <c r="Q15" s="21">
        <v>0.51214263262364501</v>
      </c>
      <c r="R15" s="21"/>
      <c r="S15" s="21">
        <v>0.55196424216595097</v>
      </c>
      <c r="T15" s="21">
        <v>0.39267742586325399</v>
      </c>
      <c r="U15" s="21">
        <v>0.53677520416694402</v>
      </c>
      <c r="V15" s="21">
        <v>0.51962057316187504</v>
      </c>
      <c r="W15" s="21">
        <v>0.61547395587597598</v>
      </c>
      <c r="X15" s="21">
        <v>0.49884228875520498</v>
      </c>
      <c r="Y15" s="21">
        <v>0.50560492702766602</v>
      </c>
      <c r="Z15" s="21">
        <v>0.43864980833574901</v>
      </c>
      <c r="AA15" s="21">
        <v>0.48060487678613401</v>
      </c>
      <c r="AB15" s="21">
        <v>0.53943527484043297</v>
      </c>
      <c r="AC15" s="21"/>
      <c r="AD15" s="21">
        <v>0.43449119097183903</v>
      </c>
      <c r="AE15" s="21">
        <v>0.53510137931218604</v>
      </c>
      <c r="AF15" s="21">
        <v>0.58090159330793001</v>
      </c>
      <c r="AG15" s="21">
        <v>0.50142123980565401</v>
      </c>
      <c r="AH15" s="21"/>
      <c r="AI15" s="21">
        <v>0.41395691938256202</v>
      </c>
      <c r="AJ15" s="21">
        <v>0.51884963820321095</v>
      </c>
      <c r="AK15" s="21">
        <v>0.59249913889720995</v>
      </c>
      <c r="AL15" s="21"/>
      <c r="AM15" s="21">
        <v>0.59993674670267505</v>
      </c>
      <c r="AN15" s="21">
        <v>0.47500637330392298</v>
      </c>
      <c r="AO15" s="21">
        <v>0.49390434299750002</v>
      </c>
      <c r="AP15" s="21"/>
      <c r="AQ15" s="21">
        <v>0.51874635448143402</v>
      </c>
      <c r="AR15" s="21">
        <v>0.53152745297910098</v>
      </c>
      <c r="AS15" s="21">
        <v>0.49163603140057599</v>
      </c>
      <c r="AT15" s="21">
        <v>0.53989828653026695</v>
      </c>
      <c r="AU15" s="21">
        <v>0.41270333403679899</v>
      </c>
    </row>
    <row r="16" spans="2:47" x14ac:dyDescent="0.3">
      <c r="B16" s="18" t="s">
        <v>198</v>
      </c>
      <c r="C16" s="21">
        <v>0.15472677244802099</v>
      </c>
      <c r="D16" s="21">
        <v>0.166687251202493</v>
      </c>
      <c r="E16" s="21">
        <v>0.141404459270701</v>
      </c>
      <c r="F16" s="21"/>
      <c r="G16" s="21">
        <v>0.14191778290669599</v>
      </c>
      <c r="H16" s="21">
        <v>0.195686215727783</v>
      </c>
      <c r="I16" s="21">
        <v>0.129782899802451</v>
      </c>
      <c r="J16" s="21">
        <v>0.161305604221818</v>
      </c>
      <c r="K16" s="21">
        <v>0.131725978712463</v>
      </c>
      <c r="L16" s="21">
        <v>0.160416069678469</v>
      </c>
      <c r="M16" s="21"/>
      <c r="N16" s="21">
        <v>0.152385887389834</v>
      </c>
      <c r="O16" s="21">
        <v>0.162041281833153</v>
      </c>
      <c r="P16" s="21">
        <v>0.154922549605962</v>
      </c>
      <c r="Q16" s="21">
        <v>0.14859174014571999</v>
      </c>
      <c r="R16" s="21"/>
      <c r="S16" s="21">
        <v>0.14374200308410201</v>
      </c>
      <c r="T16" s="21">
        <v>0.19940647890315499</v>
      </c>
      <c r="U16" s="21">
        <v>0.120818185792518</v>
      </c>
      <c r="V16" s="21">
        <v>0.16232011239983499</v>
      </c>
      <c r="W16" s="21">
        <v>0.113090893275829</v>
      </c>
      <c r="X16" s="21">
        <v>0.14369709656582499</v>
      </c>
      <c r="Y16" s="21">
        <v>0.15639779381708199</v>
      </c>
      <c r="Z16" s="21">
        <v>0.13206940642010701</v>
      </c>
      <c r="AA16" s="21">
        <v>0.170359116235175</v>
      </c>
      <c r="AB16" s="21">
        <v>0.16946690865795999</v>
      </c>
      <c r="AC16" s="21"/>
      <c r="AD16" s="21">
        <v>0.154815444037355</v>
      </c>
      <c r="AE16" s="21">
        <v>0.15853025685608499</v>
      </c>
      <c r="AF16" s="21">
        <v>0.16531618122634401</v>
      </c>
      <c r="AG16" s="21">
        <v>0.12373731804538</v>
      </c>
      <c r="AH16" s="21"/>
      <c r="AI16" s="21">
        <v>0.13255460546613099</v>
      </c>
      <c r="AJ16" s="21">
        <v>0.17108549305590801</v>
      </c>
      <c r="AK16" s="21">
        <v>0.154650936839271</v>
      </c>
      <c r="AL16" s="21"/>
      <c r="AM16" s="21">
        <v>0.11879883369734801</v>
      </c>
      <c r="AN16" s="21">
        <v>0.16292443315259</v>
      </c>
      <c r="AO16" s="21">
        <v>0.180742046070584</v>
      </c>
      <c r="AP16" s="21"/>
      <c r="AQ16" s="21">
        <v>0.13184148103047399</v>
      </c>
      <c r="AR16" s="21">
        <v>0.116797714838941</v>
      </c>
      <c r="AS16" s="21">
        <v>0.16140460576166901</v>
      </c>
      <c r="AT16" s="21">
        <v>0.19326365627769601</v>
      </c>
      <c r="AU16" s="21">
        <v>0.147229396506285</v>
      </c>
    </row>
    <row r="17" spans="2:47" x14ac:dyDescent="0.3">
      <c r="B17" s="18" t="s">
        <v>143</v>
      </c>
      <c r="C17" s="22">
        <v>0.349668699209774</v>
      </c>
      <c r="D17" s="22">
        <v>0.3258356799512</v>
      </c>
      <c r="E17" s="22">
        <v>0.37553736550919498</v>
      </c>
      <c r="F17" s="22"/>
      <c r="G17" s="22">
        <v>0.44110834705429602</v>
      </c>
      <c r="H17" s="22">
        <v>0.36004001000737301</v>
      </c>
      <c r="I17" s="22">
        <v>0.38606906568914401</v>
      </c>
      <c r="J17" s="22">
        <v>0.367814746741636</v>
      </c>
      <c r="K17" s="22">
        <v>0.37786903437699598</v>
      </c>
      <c r="L17" s="22">
        <v>0.21812427355584199</v>
      </c>
      <c r="M17" s="22"/>
      <c r="N17" s="22">
        <v>0.34858266399579402</v>
      </c>
      <c r="O17" s="22">
        <v>0.366651561814897</v>
      </c>
      <c r="P17" s="22">
        <v>0.31801973279256202</v>
      </c>
      <c r="Q17" s="22">
        <v>0.36355089247792499</v>
      </c>
      <c r="R17" s="22"/>
      <c r="S17" s="22">
        <v>0.40822223908185001</v>
      </c>
      <c r="T17" s="22">
        <v>0.1932709469601</v>
      </c>
      <c r="U17" s="22">
        <v>0.415957018374426</v>
      </c>
      <c r="V17" s="22">
        <v>0.35730046076203997</v>
      </c>
      <c r="W17" s="22">
        <v>0.50238306260014598</v>
      </c>
      <c r="X17" s="22">
        <v>0.35514519218938101</v>
      </c>
      <c r="Y17" s="22">
        <v>0.349207133210584</v>
      </c>
      <c r="Z17" s="22">
        <v>0.30658040191564201</v>
      </c>
      <c r="AA17" s="22">
        <v>0.31024576055095898</v>
      </c>
      <c r="AB17" s="22">
        <v>0.36996836618247297</v>
      </c>
      <c r="AC17" s="22"/>
      <c r="AD17" s="22">
        <v>0.27967574693448499</v>
      </c>
      <c r="AE17" s="22">
        <v>0.37657112245610003</v>
      </c>
      <c r="AF17" s="22">
        <v>0.415585412081586</v>
      </c>
      <c r="AG17" s="22">
        <v>0.37768392176027399</v>
      </c>
      <c r="AH17" s="22"/>
      <c r="AI17" s="22">
        <v>0.281402313916432</v>
      </c>
      <c r="AJ17" s="22">
        <v>0.34776414514730303</v>
      </c>
      <c r="AK17" s="22">
        <v>0.43784820205793901</v>
      </c>
      <c r="AL17" s="22"/>
      <c r="AM17" s="22">
        <v>0.48113791300532699</v>
      </c>
      <c r="AN17" s="22">
        <v>0.312081940151334</v>
      </c>
      <c r="AO17" s="22">
        <v>0.31316229692691699</v>
      </c>
      <c r="AP17" s="22"/>
      <c r="AQ17" s="22">
        <v>0.38690487345095997</v>
      </c>
      <c r="AR17" s="22">
        <v>0.41472973814016001</v>
      </c>
      <c r="AS17" s="22">
        <v>0.33023142563890701</v>
      </c>
      <c r="AT17" s="22">
        <v>0.34663463025257202</v>
      </c>
      <c r="AU17" s="22">
        <v>0.26547393753051401</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U27"/>
  <sheetViews>
    <sheetView showGridLines="0" topLeftCell="A7"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219</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28.8" x14ac:dyDescent="0.3">
      <c r="B9" s="18" t="s">
        <v>207</v>
      </c>
      <c r="C9" s="17">
        <v>0.401499426039992</v>
      </c>
      <c r="D9" s="17">
        <v>0.34524481097993898</v>
      </c>
      <c r="E9" s="17">
        <v>0.45489230414734699</v>
      </c>
      <c r="F9" s="17"/>
      <c r="G9" s="17">
        <v>0.31510430262302203</v>
      </c>
      <c r="H9" s="17">
        <v>0.37205666616282201</v>
      </c>
      <c r="I9" s="17">
        <v>0.41950816166888499</v>
      </c>
      <c r="J9" s="17">
        <v>0.40130476337328103</v>
      </c>
      <c r="K9" s="17">
        <v>0.47848086180572302</v>
      </c>
      <c r="L9" s="17">
        <v>0.41592185787504798</v>
      </c>
      <c r="M9" s="17"/>
      <c r="N9" s="17">
        <v>0.38819819845773301</v>
      </c>
      <c r="O9" s="17">
        <v>0.41977946160956398</v>
      </c>
      <c r="P9" s="17">
        <v>0.36231194802134398</v>
      </c>
      <c r="Q9" s="17">
        <v>0.423237060699797</v>
      </c>
      <c r="R9" s="17"/>
      <c r="S9" s="17">
        <v>0.355448726127502</v>
      </c>
      <c r="T9" s="17">
        <v>0.44607788594529402</v>
      </c>
      <c r="U9" s="17">
        <v>0.31381364027452602</v>
      </c>
      <c r="V9" s="17">
        <v>0.34143820728381002</v>
      </c>
      <c r="W9" s="17">
        <v>0.44727614675036598</v>
      </c>
      <c r="X9" s="17">
        <v>0.47685029330379503</v>
      </c>
      <c r="Y9" s="17">
        <v>0.45175710801593899</v>
      </c>
      <c r="Z9" s="17">
        <v>0.32513428914349002</v>
      </c>
      <c r="AA9" s="17">
        <v>0.38691324132435301</v>
      </c>
      <c r="AB9" s="17">
        <v>0.47680375846748402</v>
      </c>
      <c r="AC9" s="17"/>
      <c r="AD9" s="17">
        <v>0.368679166876902</v>
      </c>
      <c r="AE9" s="17">
        <v>0.40673580454247998</v>
      </c>
      <c r="AF9" s="17">
        <v>0.39127050514612</v>
      </c>
      <c r="AG9" s="17">
        <v>0.42492196422469702</v>
      </c>
      <c r="AH9" s="17"/>
      <c r="AI9" s="17">
        <v>0.38285020340063503</v>
      </c>
      <c r="AJ9" s="17">
        <v>0.40417915435326701</v>
      </c>
      <c r="AK9" s="17">
        <v>0.387041296658865</v>
      </c>
      <c r="AL9" s="17"/>
      <c r="AM9" s="17">
        <v>0.46895297905421401</v>
      </c>
      <c r="AN9" s="17">
        <v>0.43875614813649699</v>
      </c>
      <c r="AO9" s="17">
        <v>0.32773758700649402</v>
      </c>
      <c r="AP9" s="17"/>
      <c r="AQ9" s="17">
        <v>0.42080220908369798</v>
      </c>
      <c r="AR9" s="17">
        <v>0.40036642846529602</v>
      </c>
      <c r="AS9" s="17">
        <v>0.38779128444608602</v>
      </c>
      <c r="AT9" s="17">
        <v>0.39983933519429499</v>
      </c>
      <c r="AU9" s="17">
        <v>0.34054898819926099</v>
      </c>
    </row>
    <row r="10" spans="2:47" ht="28.8" x14ac:dyDescent="0.3">
      <c r="B10" s="18" t="s">
        <v>208</v>
      </c>
      <c r="C10" s="17">
        <v>0.28792366776084399</v>
      </c>
      <c r="D10" s="17">
        <v>0.290071672682152</v>
      </c>
      <c r="E10" s="17">
        <v>0.28642195330335302</v>
      </c>
      <c r="F10" s="17"/>
      <c r="G10" s="17">
        <v>0.21133311306369201</v>
      </c>
      <c r="H10" s="17">
        <v>0.28434470008462698</v>
      </c>
      <c r="I10" s="17">
        <v>0.27225281778364702</v>
      </c>
      <c r="J10" s="17">
        <v>0.28629983561616001</v>
      </c>
      <c r="K10" s="17">
        <v>0.29243989178345098</v>
      </c>
      <c r="L10" s="17">
        <v>0.35211513054209798</v>
      </c>
      <c r="M10" s="17"/>
      <c r="N10" s="17">
        <v>0.30819291427346901</v>
      </c>
      <c r="O10" s="17">
        <v>0.29513369483004398</v>
      </c>
      <c r="P10" s="17">
        <v>0.29915315287740302</v>
      </c>
      <c r="Q10" s="17">
        <v>0.24985877936383599</v>
      </c>
      <c r="R10" s="17"/>
      <c r="S10" s="17">
        <v>0.28142183629140199</v>
      </c>
      <c r="T10" s="17">
        <v>0.37197385009068901</v>
      </c>
      <c r="U10" s="17">
        <v>0.244824578015327</v>
      </c>
      <c r="V10" s="17">
        <v>0.26983637360344598</v>
      </c>
      <c r="W10" s="17">
        <v>0.28045502261983102</v>
      </c>
      <c r="X10" s="17">
        <v>0.28259862564663601</v>
      </c>
      <c r="Y10" s="17">
        <v>0.34432749973493298</v>
      </c>
      <c r="Z10" s="17">
        <v>0.139519148137251</v>
      </c>
      <c r="AA10" s="17">
        <v>0.30239398670995499</v>
      </c>
      <c r="AB10" s="17">
        <v>0.207343198451928</v>
      </c>
      <c r="AC10" s="17"/>
      <c r="AD10" s="17">
        <v>0.30333921682510101</v>
      </c>
      <c r="AE10" s="17">
        <v>0.282818130951909</v>
      </c>
      <c r="AF10" s="17">
        <v>0.25781672922827098</v>
      </c>
      <c r="AG10" s="17">
        <v>0.27465576207504599</v>
      </c>
      <c r="AH10" s="17"/>
      <c r="AI10" s="17">
        <v>0.30874169833818799</v>
      </c>
      <c r="AJ10" s="17">
        <v>0.30155229133519201</v>
      </c>
      <c r="AK10" s="17">
        <v>0.261112621733954</v>
      </c>
      <c r="AL10" s="17"/>
      <c r="AM10" s="17">
        <v>0.35680427492547501</v>
      </c>
      <c r="AN10" s="17">
        <v>0.25044068561483701</v>
      </c>
      <c r="AO10" s="17">
        <v>0.29274920302194701</v>
      </c>
      <c r="AP10" s="17"/>
      <c r="AQ10" s="17">
        <v>0.275554297451296</v>
      </c>
      <c r="AR10" s="17">
        <v>0.258423667048157</v>
      </c>
      <c r="AS10" s="17">
        <v>0.309396406487153</v>
      </c>
      <c r="AT10" s="17">
        <v>0.33115258948559101</v>
      </c>
      <c r="AU10" s="17">
        <v>0.18764120801873099</v>
      </c>
    </row>
    <row r="11" spans="2:47" ht="28.8" x14ac:dyDescent="0.3">
      <c r="B11" s="18" t="s">
        <v>209</v>
      </c>
      <c r="C11" s="17">
        <v>0.25872193857859199</v>
      </c>
      <c r="D11" s="17">
        <v>0.23319826511198599</v>
      </c>
      <c r="E11" s="17">
        <v>0.28402149539223598</v>
      </c>
      <c r="F11" s="17"/>
      <c r="G11" s="17">
        <v>0.394631679658278</v>
      </c>
      <c r="H11" s="17">
        <v>0.262350701034675</v>
      </c>
      <c r="I11" s="17">
        <v>0.26188212634886898</v>
      </c>
      <c r="J11" s="17">
        <v>0.27534176816248201</v>
      </c>
      <c r="K11" s="17">
        <v>0.22949494264892101</v>
      </c>
      <c r="L11" s="17">
        <v>0.170044784046538</v>
      </c>
      <c r="M11" s="17"/>
      <c r="N11" s="17">
        <v>0.26780050125395299</v>
      </c>
      <c r="O11" s="17">
        <v>0.29845787883968</v>
      </c>
      <c r="P11" s="17">
        <v>0.194862623836702</v>
      </c>
      <c r="Q11" s="17">
        <v>0.260708436978278</v>
      </c>
      <c r="R11" s="17"/>
      <c r="S11" s="17">
        <v>0.315667654158934</v>
      </c>
      <c r="T11" s="17">
        <v>0.18792768149900199</v>
      </c>
      <c r="U11" s="17">
        <v>0.24267426285961599</v>
      </c>
      <c r="V11" s="17">
        <v>0.20369059648964</v>
      </c>
      <c r="W11" s="17">
        <v>0.23805362648329101</v>
      </c>
      <c r="X11" s="17">
        <v>0.27770806699752099</v>
      </c>
      <c r="Y11" s="17">
        <v>0.25548396361173398</v>
      </c>
      <c r="Z11" s="17">
        <v>0.26914152335615399</v>
      </c>
      <c r="AA11" s="17">
        <v>0.29823994538086102</v>
      </c>
      <c r="AB11" s="17">
        <v>0.31205728109156899</v>
      </c>
      <c r="AC11" s="17"/>
      <c r="AD11" s="17">
        <v>0.196070509662188</v>
      </c>
      <c r="AE11" s="17">
        <v>0.30936683276029298</v>
      </c>
      <c r="AF11" s="17">
        <v>0.210702031908653</v>
      </c>
      <c r="AG11" s="17">
        <v>0.262177654155485</v>
      </c>
      <c r="AH11" s="17"/>
      <c r="AI11" s="17">
        <v>0.22394471794954801</v>
      </c>
      <c r="AJ11" s="17">
        <v>0.29724375970414502</v>
      </c>
      <c r="AK11" s="17">
        <v>0.21298721685963301</v>
      </c>
      <c r="AL11" s="17"/>
      <c r="AM11" s="17">
        <v>0.35520644159586101</v>
      </c>
      <c r="AN11" s="17">
        <v>0.23679239593828499</v>
      </c>
      <c r="AO11" s="17">
        <v>0.20927975685997899</v>
      </c>
      <c r="AP11" s="17"/>
      <c r="AQ11" s="17">
        <v>0.24225370899243101</v>
      </c>
      <c r="AR11" s="17">
        <v>0.32184707505906501</v>
      </c>
      <c r="AS11" s="17">
        <v>0.27238710873577698</v>
      </c>
      <c r="AT11" s="17">
        <v>0.26925484548895701</v>
      </c>
      <c r="AU11" s="17">
        <v>0.15535132238483701</v>
      </c>
    </row>
    <row r="12" spans="2:47" ht="28.8" x14ac:dyDescent="0.3">
      <c r="B12" s="18" t="s">
        <v>210</v>
      </c>
      <c r="C12" s="17">
        <v>0.253589631447319</v>
      </c>
      <c r="D12" s="17">
        <v>0.277924174357355</v>
      </c>
      <c r="E12" s="17">
        <v>0.22845631329518801</v>
      </c>
      <c r="F12" s="17"/>
      <c r="G12" s="17">
        <v>0.20214414797295699</v>
      </c>
      <c r="H12" s="17">
        <v>0.241993919601206</v>
      </c>
      <c r="I12" s="17">
        <v>0.264290573449316</v>
      </c>
      <c r="J12" s="17">
        <v>0.25936949147164001</v>
      </c>
      <c r="K12" s="17">
        <v>0.26856582277163399</v>
      </c>
      <c r="L12" s="17">
        <v>0.27337863588316802</v>
      </c>
      <c r="M12" s="17"/>
      <c r="N12" s="17">
        <v>0.29956251256996302</v>
      </c>
      <c r="O12" s="17">
        <v>0.25666753956280902</v>
      </c>
      <c r="P12" s="17">
        <v>0.25256054135227801</v>
      </c>
      <c r="Q12" s="17">
        <v>0.20671528730733499</v>
      </c>
      <c r="R12" s="17"/>
      <c r="S12" s="17">
        <v>0.27297577638042803</v>
      </c>
      <c r="T12" s="17">
        <v>0.29828484855933701</v>
      </c>
      <c r="U12" s="17">
        <v>0.22569067961910699</v>
      </c>
      <c r="V12" s="17">
        <v>0.32020007519826099</v>
      </c>
      <c r="W12" s="17">
        <v>0.26328977352941801</v>
      </c>
      <c r="X12" s="17">
        <v>0.162858347257411</v>
      </c>
      <c r="Y12" s="17">
        <v>0.244256283703117</v>
      </c>
      <c r="Z12" s="17">
        <v>0.27339404838430498</v>
      </c>
      <c r="AA12" s="17">
        <v>0.217048971910763</v>
      </c>
      <c r="AB12" s="17">
        <v>0.23719448248578801</v>
      </c>
      <c r="AC12" s="17"/>
      <c r="AD12" s="17">
        <v>0.29891483883446202</v>
      </c>
      <c r="AE12" s="17">
        <v>0.25893528873773303</v>
      </c>
      <c r="AF12" s="17">
        <v>0.22300952881453401</v>
      </c>
      <c r="AG12" s="17">
        <v>0.209579923017503</v>
      </c>
      <c r="AH12" s="17"/>
      <c r="AI12" s="17">
        <v>0.30486709194009498</v>
      </c>
      <c r="AJ12" s="17">
        <v>0.249676516261057</v>
      </c>
      <c r="AK12" s="17">
        <v>0.249129201342601</v>
      </c>
      <c r="AL12" s="17"/>
      <c r="AM12" s="17">
        <v>0.24907892700299</v>
      </c>
      <c r="AN12" s="17">
        <v>0.25749519589704001</v>
      </c>
      <c r="AO12" s="17">
        <v>0.28674629603206397</v>
      </c>
      <c r="AP12" s="17"/>
      <c r="AQ12" s="17">
        <v>0.230130418799811</v>
      </c>
      <c r="AR12" s="17">
        <v>0.185883602435298</v>
      </c>
      <c r="AS12" s="17">
        <v>0.318291025426581</v>
      </c>
      <c r="AT12" s="17">
        <v>0.28713438910538902</v>
      </c>
      <c r="AU12" s="17">
        <v>0.32276185202894098</v>
      </c>
    </row>
    <row r="13" spans="2:47" ht="43.2" x14ac:dyDescent="0.3">
      <c r="B13" s="18" t="s">
        <v>211</v>
      </c>
      <c r="C13" s="17">
        <v>0.236572155717647</v>
      </c>
      <c r="D13" s="17">
        <v>0.225489370958013</v>
      </c>
      <c r="E13" s="17">
        <v>0.247809310696889</v>
      </c>
      <c r="F13" s="17"/>
      <c r="G13" s="17">
        <v>0.20907642130355</v>
      </c>
      <c r="H13" s="17">
        <v>0.22146989602346401</v>
      </c>
      <c r="I13" s="17">
        <v>0.220273546653666</v>
      </c>
      <c r="J13" s="17">
        <v>0.19446715396307501</v>
      </c>
      <c r="K13" s="17">
        <v>0.228038811006538</v>
      </c>
      <c r="L13" s="17">
        <v>0.31982927275636702</v>
      </c>
      <c r="M13" s="17"/>
      <c r="N13" s="17">
        <v>0.222635580056256</v>
      </c>
      <c r="O13" s="17">
        <v>0.22312515837223901</v>
      </c>
      <c r="P13" s="17">
        <v>0.240935472485175</v>
      </c>
      <c r="Q13" s="17">
        <v>0.25475417081393198</v>
      </c>
      <c r="R13" s="17"/>
      <c r="S13" s="17">
        <v>0.23180551398625701</v>
      </c>
      <c r="T13" s="17">
        <v>0.238016146549094</v>
      </c>
      <c r="U13" s="17">
        <v>0.23407098230517001</v>
      </c>
      <c r="V13" s="17">
        <v>0.222160010951062</v>
      </c>
      <c r="W13" s="17">
        <v>0.27859352278340699</v>
      </c>
      <c r="X13" s="17">
        <v>0.23128934323967901</v>
      </c>
      <c r="Y13" s="17">
        <v>0.16175618757160601</v>
      </c>
      <c r="Z13" s="17">
        <v>0.37134317669366301</v>
      </c>
      <c r="AA13" s="17">
        <v>0.24298120618463201</v>
      </c>
      <c r="AB13" s="17">
        <v>0.22338244955521899</v>
      </c>
      <c r="AC13" s="17"/>
      <c r="AD13" s="17">
        <v>0.26664058890299502</v>
      </c>
      <c r="AE13" s="17">
        <v>0.20246559672505901</v>
      </c>
      <c r="AF13" s="17">
        <v>0.27632208520600599</v>
      </c>
      <c r="AG13" s="17">
        <v>0.26440980964328997</v>
      </c>
      <c r="AH13" s="17"/>
      <c r="AI13" s="17">
        <v>0.21434019031259</v>
      </c>
      <c r="AJ13" s="17">
        <v>0.178163967738036</v>
      </c>
      <c r="AK13" s="17">
        <v>0.33481924997596202</v>
      </c>
      <c r="AL13" s="17"/>
      <c r="AM13" s="17">
        <v>0.18114575700044999</v>
      </c>
      <c r="AN13" s="17">
        <v>0.24542787934054999</v>
      </c>
      <c r="AO13" s="17">
        <v>0.26897489892307702</v>
      </c>
      <c r="AP13" s="17"/>
      <c r="AQ13" s="17">
        <v>0.23644233300457801</v>
      </c>
      <c r="AR13" s="17">
        <v>0.22773426865441601</v>
      </c>
      <c r="AS13" s="17">
        <v>0.210582237067129</v>
      </c>
      <c r="AT13" s="17">
        <v>0.18756118907004299</v>
      </c>
      <c r="AU13" s="17">
        <v>0.259636120550921</v>
      </c>
    </row>
    <row r="14" spans="2:47" ht="28.8" x14ac:dyDescent="0.3">
      <c r="B14" s="18" t="s">
        <v>212</v>
      </c>
      <c r="C14" s="17">
        <v>0.20791647499365201</v>
      </c>
      <c r="D14" s="17">
        <v>0.21519886829461601</v>
      </c>
      <c r="E14" s="17">
        <v>0.20126880592660401</v>
      </c>
      <c r="F14" s="17"/>
      <c r="G14" s="17">
        <v>0.193001211406754</v>
      </c>
      <c r="H14" s="17">
        <v>0.209210654421422</v>
      </c>
      <c r="I14" s="17">
        <v>0.17241564336395299</v>
      </c>
      <c r="J14" s="17">
        <v>0.20537611907248299</v>
      </c>
      <c r="K14" s="17">
        <v>0.24972026110290399</v>
      </c>
      <c r="L14" s="17">
        <v>0.21931889361214499</v>
      </c>
      <c r="M14" s="17"/>
      <c r="N14" s="17">
        <v>0.242994079025802</v>
      </c>
      <c r="O14" s="17">
        <v>0.21027273338463701</v>
      </c>
      <c r="P14" s="17">
        <v>0.20490982285732601</v>
      </c>
      <c r="Q14" s="17">
        <v>0.174386337292147</v>
      </c>
      <c r="R14" s="17"/>
      <c r="S14" s="17">
        <v>0.208252179977027</v>
      </c>
      <c r="T14" s="17">
        <v>0.26069787510106901</v>
      </c>
      <c r="U14" s="17">
        <v>0.178664191093238</v>
      </c>
      <c r="V14" s="17">
        <v>0.24297903638225399</v>
      </c>
      <c r="W14" s="17">
        <v>0.194657083163397</v>
      </c>
      <c r="X14" s="17">
        <v>0.25083762777562002</v>
      </c>
      <c r="Y14" s="17">
        <v>0.173575942615809</v>
      </c>
      <c r="Z14" s="17">
        <v>0.11437857077477299</v>
      </c>
      <c r="AA14" s="17">
        <v>0.17779849961281699</v>
      </c>
      <c r="AB14" s="17">
        <v>0.19107485905893901</v>
      </c>
      <c r="AC14" s="17"/>
      <c r="AD14" s="17">
        <v>0.16716896267298001</v>
      </c>
      <c r="AE14" s="17">
        <v>0.24204502204322301</v>
      </c>
      <c r="AF14" s="17">
        <v>0.147394418236307</v>
      </c>
      <c r="AG14" s="17">
        <v>0.175536763460544</v>
      </c>
      <c r="AH14" s="17"/>
      <c r="AI14" s="17">
        <v>0.16937066837995199</v>
      </c>
      <c r="AJ14" s="17">
        <v>0.23402096211211501</v>
      </c>
      <c r="AK14" s="17">
        <v>0.15056177824447001</v>
      </c>
      <c r="AL14" s="17"/>
      <c r="AM14" s="17">
        <v>0.34483089100389303</v>
      </c>
      <c r="AN14" s="17">
        <v>0.18424796411618599</v>
      </c>
      <c r="AO14" s="17">
        <v>0.163423961317917</v>
      </c>
      <c r="AP14" s="17"/>
      <c r="AQ14" s="17">
        <v>0.21818290262940301</v>
      </c>
      <c r="AR14" s="17">
        <v>0.15789994634253099</v>
      </c>
      <c r="AS14" s="17">
        <v>0.25157419021516197</v>
      </c>
      <c r="AT14" s="17">
        <v>0.237357132568667</v>
      </c>
      <c r="AU14" s="17">
        <v>0.25127869698747601</v>
      </c>
    </row>
    <row r="15" spans="2:47" x14ac:dyDescent="0.3">
      <c r="B15" s="18" t="s">
        <v>213</v>
      </c>
      <c r="C15" s="17">
        <v>0.19490269152828399</v>
      </c>
      <c r="D15" s="17">
        <v>0.17616003186700399</v>
      </c>
      <c r="E15" s="17">
        <v>0.213490738052032</v>
      </c>
      <c r="F15" s="17"/>
      <c r="G15" s="17">
        <v>0.224003068410418</v>
      </c>
      <c r="H15" s="17">
        <v>0.20108961712451701</v>
      </c>
      <c r="I15" s="17">
        <v>0.18543073536934401</v>
      </c>
      <c r="J15" s="17">
        <v>0.159389528865055</v>
      </c>
      <c r="K15" s="17">
        <v>0.217048725742464</v>
      </c>
      <c r="L15" s="17">
        <v>0.192309992979526</v>
      </c>
      <c r="M15" s="17"/>
      <c r="N15" s="17">
        <v>0.13623423037875301</v>
      </c>
      <c r="O15" s="17">
        <v>0.19239369513527299</v>
      </c>
      <c r="P15" s="17">
        <v>0.21403498940896601</v>
      </c>
      <c r="Q15" s="17">
        <v>0.24423390619429999</v>
      </c>
      <c r="R15" s="17"/>
      <c r="S15" s="17">
        <v>0.16615698235863199</v>
      </c>
      <c r="T15" s="17">
        <v>0.177696083044423</v>
      </c>
      <c r="U15" s="17">
        <v>0.227154281745337</v>
      </c>
      <c r="V15" s="17">
        <v>0.16906666300575801</v>
      </c>
      <c r="W15" s="17">
        <v>0.13642709201257699</v>
      </c>
      <c r="X15" s="17">
        <v>0.18249912848477001</v>
      </c>
      <c r="Y15" s="17">
        <v>0.219371335194816</v>
      </c>
      <c r="Z15" s="17">
        <v>0.23454021086787999</v>
      </c>
      <c r="AA15" s="17">
        <v>0.230061763057406</v>
      </c>
      <c r="AB15" s="17">
        <v>0.27132752701429602</v>
      </c>
      <c r="AC15" s="17"/>
      <c r="AD15" s="17">
        <v>0.22632819777589899</v>
      </c>
      <c r="AE15" s="17">
        <v>0.20024251006313101</v>
      </c>
      <c r="AF15" s="17">
        <v>0.23385532329386899</v>
      </c>
      <c r="AG15" s="17">
        <v>0.192969861293039</v>
      </c>
      <c r="AH15" s="17"/>
      <c r="AI15" s="17">
        <v>0.192772638922384</v>
      </c>
      <c r="AJ15" s="17">
        <v>0.19231286223560101</v>
      </c>
      <c r="AK15" s="17">
        <v>0.25305211414018602</v>
      </c>
      <c r="AL15" s="17"/>
      <c r="AM15" s="17">
        <v>0.11510160431159</v>
      </c>
      <c r="AN15" s="17">
        <v>0.20065555765284401</v>
      </c>
      <c r="AO15" s="17">
        <v>0.241797991715856</v>
      </c>
      <c r="AP15" s="17"/>
      <c r="AQ15" s="17">
        <v>0.244276902024507</v>
      </c>
      <c r="AR15" s="17">
        <v>0.20891282799137501</v>
      </c>
      <c r="AS15" s="17">
        <v>0.163987032899017</v>
      </c>
      <c r="AT15" s="17">
        <v>0.124381971804398</v>
      </c>
      <c r="AU15" s="17">
        <v>0.193122897246606</v>
      </c>
    </row>
    <row r="16" spans="2:47" x14ac:dyDescent="0.3">
      <c r="B16" s="18" t="s">
        <v>214</v>
      </c>
      <c r="C16" s="17">
        <v>0.18952438964889101</v>
      </c>
      <c r="D16" s="17">
        <v>0.213809367538359</v>
      </c>
      <c r="E16" s="17">
        <v>0.16633533656986199</v>
      </c>
      <c r="F16" s="17"/>
      <c r="G16" s="17">
        <v>0.26902980551733702</v>
      </c>
      <c r="H16" s="17">
        <v>0.22086032637317499</v>
      </c>
      <c r="I16" s="17">
        <v>0.22206900720990699</v>
      </c>
      <c r="J16" s="17">
        <v>0.174755143349825</v>
      </c>
      <c r="K16" s="17">
        <v>0.119095077484471</v>
      </c>
      <c r="L16" s="17">
        <v>0.14499256340035299</v>
      </c>
      <c r="M16" s="17"/>
      <c r="N16" s="17">
        <v>0.228904513716021</v>
      </c>
      <c r="O16" s="17">
        <v>0.18489634461165699</v>
      </c>
      <c r="P16" s="17">
        <v>0.19114039864631999</v>
      </c>
      <c r="Q16" s="17">
        <v>0.15030684568424499</v>
      </c>
      <c r="R16" s="17"/>
      <c r="S16" s="17">
        <v>0.23079768780861601</v>
      </c>
      <c r="T16" s="17">
        <v>0.15514692231885199</v>
      </c>
      <c r="U16" s="17">
        <v>0.25409541903371902</v>
      </c>
      <c r="V16" s="17">
        <v>0.21367549048442799</v>
      </c>
      <c r="W16" s="17">
        <v>0.170286157596235</v>
      </c>
      <c r="X16" s="17">
        <v>0.18443191446110699</v>
      </c>
      <c r="Y16" s="17">
        <v>0.16799753548365701</v>
      </c>
      <c r="Z16" s="17">
        <v>0.19532318554646799</v>
      </c>
      <c r="AA16" s="17">
        <v>0.13202091449089901</v>
      </c>
      <c r="AB16" s="17">
        <v>0.208996426272544</v>
      </c>
      <c r="AC16" s="17"/>
      <c r="AD16" s="17">
        <v>0.14802704882051801</v>
      </c>
      <c r="AE16" s="17">
        <v>0.197128241393594</v>
      </c>
      <c r="AF16" s="17">
        <v>0.19203753102783</v>
      </c>
      <c r="AG16" s="17">
        <v>0.12939275855188401</v>
      </c>
      <c r="AH16" s="17"/>
      <c r="AI16" s="17">
        <v>0.189724434323845</v>
      </c>
      <c r="AJ16" s="17">
        <v>0.21033070249095001</v>
      </c>
      <c r="AK16" s="17">
        <v>0.134909460864374</v>
      </c>
      <c r="AL16" s="17"/>
      <c r="AM16" s="17">
        <v>0.207800224740262</v>
      </c>
      <c r="AN16" s="17">
        <v>0.176478647325749</v>
      </c>
      <c r="AO16" s="17">
        <v>0.20389771393130399</v>
      </c>
      <c r="AP16" s="17"/>
      <c r="AQ16" s="17">
        <v>0.12656446352133599</v>
      </c>
      <c r="AR16" s="17">
        <v>0.189397132818901</v>
      </c>
      <c r="AS16" s="17">
        <v>0.240629806215475</v>
      </c>
      <c r="AT16" s="17">
        <v>0.247048385751479</v>
      </c>
      <c r="AU16" s="17">
        <v>0.220426672426172</v>
      </c>
    </row>
    <row r="17" spans="2:47" x14ac:dyDescent="0.3">
      <c r="B17" s="18" t="s">
        <v>215</v>
      </c>
      <c r="C17" s="17">
        <v>0.17243311959166699</v>
      </c>
      <c r="D17" s="17">
        <v>0.17591117127312</v>
      </c>
      <c r="E17" s="17">
        <v>0.169406373536649</v>
      </c>
      <c r="F17" s="17"/>
      <c r="G17" s="17">
        <v>0.15884926518408199</v>
      </c>
      <c r="H17" s="17">
        <v>0.132489210873206</v>
      </c>
      <c r="I17" s="17">
        <v>0.11953178696606</v>
      </c>
      <c r="J17" s="17">
        <v>0.21855208586143299</v>
      </c>
      <c r="K17" s="17">
        <v>0.19061653427275899</v>
      </c>
      <c r="L17" s="17">
        <v>0.206711407784333</v>
      </c>
      <c r="M17" s="17"/>
      <c r="N17" s="17">
        <v>0.147547299386732</v>
      </c>
      <c r="O17" s="17">
        <v>0.17676920630944101</v>
      </c>
      <c r="P17" s="17">
        <v>0.16449871188541701</v>
      </c>
      <c r="Q17" s="17">
        <v>0.20125286644526699</v>
      </c>
      <c r="R17" s="17"/>
      <c r="S17" s="17">
        <v>0.115349532789465</v>
      </c>
      <c r="T17" s="17">
        <v>0.16949725163900201</v>
      </c>
      <c r="U17" s="17">
        <v>0.163757551196996</v>
      </c>
      <c r="V17" s="17">
        <v>0.180397172460043</v>
      </c>
      <c r="W17" s="17">
        <v>0.196082056383419</v>
      </c>
      <c r="X17" s="17">
        <v>0.15074857090937999</v>
      </c>
      <c r="Y17" s="17">
        <v>0.17654713483158099</v>
      </c>
      <c r="Z17" s="17">
        <v>0.258321265870811</v>
      </c>
      <c r="AA17" s="17">
        <v>0.21765596701044601</v>
      </c>
      <c r="AB17" s="17">
        <v>0.17000902945795199</v>
      </c>
      <c r="AC17" s="17"/>
      <c r="AD17" s="17">
        <v>0.171824262850575</v>
      </c>
      <c r="AE17" s="17">
        <v>0.14414483601147601</v>
      </c>
      <c r="AF17" s="17">
        <v>0.246392982015357</v>
      </c>
      <c r="AG17" s="17">
        <v>0.17392237299124799</v>
      </c>
      <c r="AH17" s="17"/>
      <c r="AI17" s="17">
        <v>0.160923166109914</v>
      </c>
      <c r="AJ17" s="17">
        <v>0.15445587067141101</v>
      </c>
      <c r="AK17" s="17">
        <v>0.23253324546629101</v>
      </c>
      <c r="AL17" s="17"/>
      <c r="AM17" s="17">
        <v>0.127432980217418</v>
      </c>
      <c r="AN17" s="17">
        <v>0.19343113643613599</v>
      </c>
      <c r="AO17" s="17">
        <v>0.18973191299129999</v>
      </c>
      <c r="AP17" s="17"/>
      <c r="AQ17" s="17">
        <v>0.18645147821358601</v>
      </c>
      <c r="AR17" s="17">
        <v>0.20960342446389499</v>
      </c>
      <c r="AS17" s="17">
        <v>0.126321854782492</v>
      </c>
      <c r="AT17" s="17">
        <v>0.120738135044875</v>
      </c>
      <c r="AU17" s="17">
        <v>0.25300418848682199</v>
      </c>
    </row>
    <row r="18" spans="2:47" ht="28.8" x14ac:dyDescent="0.3">
      <c r="B18" s="18" t="s">
        <v>216</v>
      </c>
      <c r="C18" s="17">
        <v>0.16634099876779501</v>
      </c>
      <c r="D18" s="17">
        <v>0.18043034846102299</v>
      </c>
      <c r="E18" s="17">
        <v>0.150975756200736</v>
      </c>
      <c r="F18" s="17"/>
      <c r="G18" s="17">
        <v>0.13036710471177601</v>
      </c>
      <c r="H18" s="17">
        <v>0.20903738596033</v>
      </c>
      <c r="I18" s="17">
        <v>0.19718868402374101</v>
      </c>
      <c r="J18" s="17">
        <v>0.18472469756287099</v>
      </c>
      <c r="K18" s="17">
        <v>0.13377750367057001</v>
      </c>
      <c r="L18" s="17">
        <v>0.13766763817399399</v>
      </c>
      <c r="M18" s="17"/>
      <c r="N18" s="17">
        <v>0.21293279967791301</v>
      </c>
      <c r="O18" s="17">
        <v>0.15448676033163999</v>
      </c>
      <c r="P18" s="17">
        <v>0.15052407365412601</v>
      </c>
      <c r="Q18" s="17">
        <v>0.13782823757226001</v>
      </c>
      <c r="R18" s="17"/>
      <c r="S18" s="17">
        <v>0.208723796977626</v>
      </c>
      <c r="T18" s="17">
        <v>0.14172522546855401</v>
      </c>
      <c r="U18" s="17">
        <v>0.196908654072766</v>
      </c>
      <c r="V18" s="17">
        <v>0.156328952992631</v>
      </c>
      <c r="W18" s="17">
        <v>0.138728646067553</v>
      </c>
      <c r="X18" s="17">
        <v>0.15580312180066699</v>
      </c>
      <c r="Y18" s="17">
        <v>0.10384773887078801</v>
      </c>
      <c r="Z18" s="17">
        <v>0.12639613419314399</v>
      </c>
      <c r="AA18" s="17">
        <v>0.208102716206684</v>
      </c>
      <c r="AB18" s="17">
        <v>0.17821613717049301</v>
      </c>
      <c r="AC18" s="17"/>
      <c r="AD18" s="17">
        <v>0.17058544543794099</v>
      </c>
      <c r="AE18" s="17">
        <v>0.19032324477767501</v>
      </c>
      <c r="AF18" s="17">
        <v>8.9489376726797396E-2</v>
      </c>
      <c r="AG18" s="17">
        <v>0.118454464222982</v>
      </c>
      <c r="AH18" s="17"/>
      <c r="AI18" s="17">
        <v>0.155665858585503</v>
      </c>
      <c r="AJ18" s="17">
        <v>0.184509304874515</v>
      </c>
      <c r="AK18" s="17">
        <v>0.125730410183715</v>
      </c>
      <c r="AL18" s="17"/>
      <c r="AM18" s="17">
        <v>0.22953260266905301</v>
      </c>
      <c r="AN18" s="17">
        <v>0.15952000769362301</v>
      </c>
      <c r="AO18" s="17">
        <v>0.15328028982632899</v>
      </c>
      <c r="AP18" s="17"/>
      <c r="AQ18" s="17">
        <v>0.113432264191175</v>
      </c>
      <c r="AR18" s="17">
        <v>0.162598229641404</v>
      </c>
      <c r="AS18" s="17">
        <v>0.178742215879865</v>
      </c>
      <c r="AT18" s="17">
        <v>0.26455038777953399</v>
      </c>
      <c r="AU18" s="17">
        <v>0.245279148436813</v>
      </c>
    </row>
    <row r="19" spans="2:47" ht="28.8" x14ac:dyDescent="0.3">
      <c r="B19" s="18" t="s">
        <v>217</v>
      </c>
      <c r="C19" s="17">
        <v>0.126030293614566</v>
      </c>
      <c r="D19" s="17">
        <v>0.117668412762877</v>
      </c>
      <c r="E19" s="17">
        <v>0.13440236114625301</v>
      </c>
      <c r="F19" s="17"/>
      <c r="G19" s="17">
        <v>0.16697675431314499</v>
      </c>
      <c r="H19" s="17">
        <v>0.18354184830228201</v>
      </c>
      <c r="I19" s="17">
        <v>0.18994776554231799</v>
      </c>
      <c r="J19" s="17">
        <v>7.7582391667218101E-2</v>
      </c>
      <c r="K19" s="17">
        <v>5.7471346698958203E-2</v>
      </c>
      <c r="L19" s="17">
        <v>8.6442921140307202E-2</v>
      </c>
      <c r="M19" s="17"/>
      <c r="N19" s="17">
        <v>0.120121829367622</v>
      </c>
      <c r="O19" s="17">
        <v>0.14761309252393601</v>
      </c>
      <c r="P19" s="17">
        <v>0.10987415819009699</v>
      </c>
      <c r="Q19" s="17">
        <v>0.126703329181343</v>
      </c>
      <c r="R19" s="17"/>
      <c r="S19" s="17">
        <v>0.20677838582190999</v>
      </c>
      <c r="T19" s="17">
        <v>6.9357002793684105E-2</v>
      </c>
      <c r="U19" s="17">
        <v>0.14072671491056701</v>
      </c>
      <c r="V19" s="17">
        <v>0.103503321542361</v>
      </c>
      <c r="W19" s="17">
        <v>0.12560011290397199</v>
      </c>
      <c r="X19" s="17">
        <v>0.12469501033173599</v>
      </c>
      <c r="Y19" s="17">
        <v>0.150093035325188</v>
      </c>
      <c r="Z19" s="17">
        <v>4.8122668110278599E-2</v>
      </c>
      <c r="AA19" s="17">
        <v>0.12757926059369901</v>
      </c>
      <c r="AB19" s="17">
        <v>8.7827968778089294E-2</v>
      </c>
      <c r="AC19" s="17"/>
      <c r="AD19" s="17">
        <v>0.13725550958739899</v>
      </c>
      <c r="AE19" s="17">
        <v>0.146851172717781</v>
      </c>
      <c r="AF19" s="17">
        <v>0.12632567430435199</v>
      </c>
      <c r="AG19" s="17">
        <v>9.6318366610752507E-2</v>
      </c>
      <c r="AH19" s="17"/>
      <c r="AI19" s="17">
        <v>0.16016286346178299</v>
      </c>
      <c r="AJ19" s="17">
        <v>0.177761084501948</v>
      </c>
      <c r="AK19" s="17">
        <v>9.35579616218606E-2</v>
      </c>
      <c r="AL19" s="17"/>
      <c r="AM19" s="17">
        <v>9.2974671593752597E-2</v>
      </c>
      <c r="AN19" s="17">
        <v>0.124134164359666</v>
      </c>
      <c r="AO19" s="17">
        <v>0.14677142042166699</v>
      </c>
      <c r="AP19" s="17"/>
      <c r="AQ19" s="17">
        <v>0.119337896541653</v>
      </c>
      <c r="AR19" s="17">
        <v>0.102699955984286</v>
      </c>
      <c r="AS19" s="17">
        <v>0.164625121004531</v>
      </c>
      <c r="AT19" s="17">
        <v>0.122235921184249</v>
      </c>
      <c r="AU19" s="17">
        <v>8.8444246588039802E-2</v>
      </c>
    </row>
    <row r="20" spans="2:47" ht="28.8" x14ac:dyDescent="0.3">
      <c r="B20" s="18" t="s">
        <v>218</v>
      </c>
      <c r="C20" s="17">
        <v>8.9125565456382894E-2</v>
      </c>
      <c r="D20" s="17">
        <v>0.10601500242065</v>
      </c>
      <c r="E20" s="17">
        <v>7.2911836877310496E-2</v>
      </c>
      <c r="F20" s="17"/>
      <c r="G20" s="17">
        <v>0.102310609615038</v>
      </c>
      <c r="H20" s="17">
        <v>0.15486124481688099</v>
      </c>
      <c r="I20" s="17">
        <v>0.137797854148653</v>
      </c>
      <c r="J20" s="17">
        <v>7.4597875402638195E-2</v>
      </c>
      <c r="K20" s="17">
        <v>2.3630951082692898E-2</v>
      </c>
      <c r="L20" s="17">
        <v>4.3946914896687402E-2</v>
      </c>
      <c r="M20" s="17"/>
      <c r="N20" s="17">
        <v>0.121893597056126</v>
      </c>
      <c r="O20" s="17">
        <v>9.4565023043422694E-2</v>
      </c>
      <c r="P20" s="17">
        <v>8.8830905455377196E-2</v>
      </c>
      <c r="Q20" s="17">
        <v>5.01208675481516E-2</v>
      </c>
      <c r="R20" s="17"/>
      <c r="S20" s="17">
        <v>0.17465076978609401</v>
      </c>
      <c r="T20" s="17">
        <v>6.7833267583371104E-2</v>
      </c>
      <c r="U20" s="17">
        <v>3.0815308493407498E-2</v>
      </c>
      <c r="V20" s="17">
        <v>9.6860757399307107E-2</v>
      </c>
      <c r="W20" s="17">
        <v>9.2095068894161899E-2</v>
      </c>
      <c r="X20" s="17">
        <v>0.11461710442268699</v>
      </c>
      <c r="Y20" s="17">
        <v>6.7081542772158401E-2</v>
      </c>
      <c r="Z20" s="17">
        <v>7.1242707875249695E-2</v>
      </c>
      <c r="AA20" s="17">
        <v>7.2953525259923005E-2</v>
      </c>
      <c r="AB20" s="17">
        <v>1.85442989968564E-2</v>
      </c>
      <c r="AC20" s="17"/>
      <c r="AD20" s="17">
        <v>6.12975290759145E-2</v>
      </c>
      <c r="AE20" s="17">
        <v>0.12248454235390401</v>
      </c>
      <c r="AF20" s="17">
        <v>7.1240485072283699E-2</v>
      </c>
      <c r="AG20" s="17">
        <v>6.4287343438491296E-2</v>
      </c>
      <c r="AH20" s="17"/>
      <c r="AI20" s="17">
        <v>8.0821344159079003E-2</v>
      </c>
      <c r="AJ20" s="17">
        <v>0.138065193125567</v>
      </c>
      <c r="AK20" s="17">
        <v>6.0325949875222398E-2</v>
      </c>
      <c r="AL20" s="17"/>
      <c r="AM20" s="17">
        <v>9.5546612925547697E-2</v>
      </c>
      <c r="AN20" s="17">
        <v>6.8573190672049394E-2</v>
      </c>
      <c r="AO20" s="17">
        <v>0.11733591890976</v>
      </c>
      <c r="AP20" s="17"/>
      <c r="AQ20" s="17">
        <v>5.6669314775714297E-2</v>
      </c>
      <c r="AR20" s="17">
        <v>6.28439399002865E-2</v>
      </c>
      <c r="AS20" s="17">
        <v>0.113872328749184</v>
      </c>
      <c r="AT20" s="17">
        <v>0.195452820084834</v>
      </c>
      <c r="AU20" s="17">
        <v>0.131469339907794</v>
      </c>
    </row>
    <row r="21" spans="2:47" x14ac:dyDescent="0.3">
      <c r="B21" s="18" t="s">
        <v>94</v>
      </c>
      <c r="C21" s="17">
        <v>5.94170454481091E-2</v>
      </c>
      <c r="D21" s="17">
        <v>5.5047150178912797E-2</v>
      </c>
      <c r="E21" s="17">
        <v>6.3779204941050494E-2</v>
      </c>
      <c r="F21" s="17"/>
      <c r="G21" s="17">
        <v>4.4907706829931102E-2</v>
      </c>
      <c r="H21" s="17">
        <v>2.91529233657856E-2</v>
      </c>
      <c r="I21" s="17">
        <v>3.94661925840393E-2</v>
      </c>
      <c r="J21" s="17">
        <v>6.3734666413382796E-2</v>
      </c>
      <c r="K21" s="17">
        <v>0.113392763395101</v>
      </c>
      <c r="L21" s="17">
        <v>6.9691930675736397E-2</v>
      </c>
      <c r="M21" s="17"/>
      <c r="N21" s="17">
        <v>2.2263013028154002E-2</v>
      </c>
      <c r="O21" s="17">
        <v>2.9293296997575099E-2</v>
      </c>
      <c r="P21" s="17">
        <v>9.7881445903098899E-2</v>
      </c>
      <c r="Q21" s="17">
        <v>9.8211767358787005E-2</v>
      </c>
      <c r="R21" s="17"/>
      <c r="S21" s="17">
        <v>1.5384485688513401E-2</v>
      </c>
      <c r="T21" s="17">
        <v>6.9482769335078798E-2</v>
      </c>
      <c r="U21" s="17">
        <v>6.2502690533459193E-2</v>
      </c>
      <c r="V21" s="17">
        <v>5.38599146594659E-2</v>
      </c>
      <c r="W21" s="17">
        <v>7.4830779969155298E-2</v>
      </c>
      <c r="X21" s="17">
        <v>7.9238361519877995E-2</v>
      </c>
      <c r="Y21" s="17">
        <v>5.74777916321964E-2</v>
      </c>
      <c r="Z21" s="17">
        <v>5.78701362752135E-2</v>
      </c>
      <c r="AA21" s="17">
        <v>6.0697886577177701E-2</v>
      </c>
      <c r="AB21" s="17">
        <v>0.106060782580743</v>
      </c>
      <c r="AC21" s="17"/>
      <c r="AD21" s="17">
        <v>5.5749169595051197E-2</v>
      </c>
      <c r="AE21" s="17">
        <v>3.68448019724349E-2</v>
      </c>
      <c r="AF21" s="17">
        <v>6.9512661803271397E-2</v>
      </c>
      <c r="AG21" s="17">
        <v>0.101606076782708</v>
      </c>
      <c r="AH21" s="17"/>
      <c r="AI21" s="17">
        <v>6.9197205708495704E-2</v>
      </c>
      <c r="AJ21" s="17">
        <v>2.0224478863142901E-2</v>
      </c>
      <c r="AK21" s="17">
        <v>6.5568644549241495E-2</v>
      </c>
      <c r="AL21" s="17"/>
      <c r="AM21" s="17">
        <v>2.5330934261859599E-2</v>
      </c>
      <c r="AN21" s="17">
        <v>6.7594668852577797E-2</v>
      </c>
      <c r="AO21" s="17">
        <v>4.0279919245939801E-2</v>
      </c>
      <c r="AP21" s="17"/>
      <c r="AQ21" s="17">
        <v>8.1661040583398403E-2</v>
      </c>
      <c r="AR21" s="17">
        <v>8.2917419073387497E-2</v>
      </c>
      <c r="AS21" s="17">
        <v>2.9464253683897799E-2</v>
      </c>
      <c r="AT21" s="17">
        <v>3.3187501947963501E-2</v>
      </c>
      <c r="AU21" s="17">
        <v>0</v>
      </c>
    </row>
    <row r="22" spans="2:47" x14ac:dyDescent="0.3">
      <c r="B22" s="18" t="s">
        <v>77</v>
      </c>
      <c r="C22" s="19">
        <v>2.93443418137786E-2</v>
      </c>
      <c r="D22" s="19">
        <v>3.8785648591914003E-2</v>
      </c>
      <c r="E22" s="19">
        <v>2.02392743043639E-2</v>
      </c>
      <c r="F22" s="19"/>
      <c r="G22" s="19">
        <v>1.92161571577E-2</v>
      </c>
      <c r="H22" s="19">
        <v>7.4592354945417997E-3</v>
      </c>
      <c r="I22" s="19">
        <v>4.2011630397041297E-2</v>
      </c>
      <c r="J22" s="19">
        <v>3.1356678282553598E-2</v>
      </c>
      <c r="K22" s="19">
        <v>2.52305816814005E-2</v>
      </c>
      <c r="L22" s="19">
        <v>4.4546753447189197E-2</v>
      </c>
      <c r="M22" s="19"/>
      <c r="N22" s="19">
        <v>1.4814425403412801E-2</v>
      </c>
      <c r="O22" s="19">
        <v>4.3926422418474199E-2</v>
      </c>
      <c r="P22" s="19">
        <v>3.0030571901185899E-2</v>
      </c>
      <c r="Q22" s="19">
        <v>2.9854292067447202E-2</v>
      </c>
      <c r="R22" s="19"/>
      <c r="S22" s="19">
        <v>6.6509270611371197E-3</v>
      </c>
      <c r="T22" s="19">
        <v>2.8343137573759801E-2</v>
      </c>
      <c r="U22" s="19">
        <v>4.7179497884342302E-2</v>
      </c>
      <c r="V22" s="19">
        <v>5.8041898636159703E-2</v>
      </c>
      <c r="W22" s="19">
        <v>1.17859337026264E-2</v>
      </c>
      <c r="X22" s="19">
        <v>0</v>
      </c>
      <c r="Y22" s="19">
        <v>6.2158957074078897E-2</v>
      </c>
      <c r="Z22" s="19">
        <v>6.0000559445257999E-2</v>
      </c>
      <c r="AA22" s="19">
        <v>2.8742376806074402E-2</v>
      </c>
      <c r="AB22" s="19">
        <v>1.71364704527741E-2</v>
      </c>
      <c r="AC22" s="19"/>
      <c r="AD22" s="19">
        <v>4.79930560410484E-2</v>
      </c>
      <c r="AE22" s="19">
        <v>1.3685323498959E-2</v>
      </c>
      <c r="AF22" s="19">
        <v>6.4514877218660893E-2</v>
      </c>
      <c r="AG22" s="19">
        <v>4.9065588410741198E-2</v>
      </c>
      <c r="AH22" s="19"/>
      <c r="AI22" s="19">
        <v>3.3281115828354302E-2</v>
      </c>
      <c r="AJ22" s="19">
        <v>1.3845336474803901E-2</v>
      </c>
      <c r="AK22" s="19">
        <v>5.8846313680748601E-2</v>
      </c>
      <c r="AL22" s="19"/>
      <c r="AM22" s="19">
        <v>4.27515142415732E-3</v>
      </c>
      <c r="AN22" s="19">
        <v>3.4665105437940401E-2</v>
      </c>
      <c r="AO22" s="19">
        <v>3.6462955767437299E-2</v>
      </c>
      <c r="AP22" s="19"/>
      <c r="AQ22" s="19">
        <v>5.44758603963977E-2</v>
      </c>
      <c r="AR22" s="19">
        <v>2.1325470580261699E-2</v>
      </c>
      <c r="AS22" s="19">
        <v>2.36570515379626E-2</v>
      </c>
      <c r="AT22" s="19">
        <v>0</v>
      </c>
      <c r="AU22" s="19">
        <v>0</v>
      </c>
    </row>
    <row r="23" spans="2:47" x14ac:dyDescent="0.3">
      <c r="B23" s="16"/>
    </row>
    <row r="24" spans="2:47" x14ac:dyDescent="0.3">
      <c r="B24" t="s">
        <v>482</v>
      </c>
    </row>
    <row r="25" spans="2:47" x14ac:dyDescent="0.3">
      <c r="B25" t="s">
        <v>80</v>
      </c>
    </row>
    <row r="27" spans="2:47" x14ac:dyDescent="0.3">
      <c r="B27"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K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11" width="20.77734375" customWidth="1"/>
  </cols>
  <sheetData>
    <row r="2" spans="2:11" ht="40.049999999999997" customHeight="1" x14ac:dyDescent="0.3">
      <c r="D2" s="41" t="s">
        <v>235</v>
      </c>
      <c r="E2" s="37"/>
      <c r="F2" s="37"/>
      <c r="G2" s="37"/>
      <c r="H2" s="37"/>
      <c r="I2" s="37"/>
      <c r="J2" s="37"/>
      <c r="K2" s="37"/>
    </row>
    <row r="6" spans="2:11" ht="49.95" customHeight="1" x14ac:dyDescent="0.3">
      <c r="B6" s="20" t="s">
        <v>13</v>
      </c>
      <c r="C6" s="20" t="s">
        <v>220</v>
      </c>
      <c r="D6" s="20" t="s">
        <v>221</v>
      </c>
      <c r="E6" s="20" t="s">
        <v>222</v>
      </c>
      <c r="F6" s="20" t="s">
        <v>223</v>
      </c>
      <c r="G6" s="20" t="s">
        <v>224</v>
      </c>
      <c r="H6" s="20" t="s">
        <v>225</v>
      </c>
      <c r="I6" s="20" t="s">
        <v>226</v>
      </c>
      <c r="J6" s="20" t="s">
        <v>227</v>
      </c>
    </row>
    <row r="7" spans="2:11" x14ac:dyDescent="0.3">
      <c r="B7" s="18" t="s">
        <v>228</v>
      </c>
      <c r="C7" s="17">
        <v>0.259383025987725</v>
      </c>
      <c r="D7" s="17">
        <v>0.301379160859645</v>
      </c>
      <c r="E7" s="17">
        <v>0.14711499077550699</v>
      </c>
      <c r="F7" s="17">
        <v>0.19895987039747801</v>
      </c>
      <c r="G7" s="17">
        <v>8.93831643827563E-2</v>
      </c>
      <c r="H7" s="17">
        <v>7.9809462883803597E-2</v>
      </c>
      <c r="I7" s="17">
        <v>6.5624249510955898E-2</v>
      </c>
      <c r="J7" s="17">
        <v>5.0010276260668701E-2</v>
      </c>
    </row>
    <row r="8" spans="2:11" x14ac:dyDescent="0.3">
      <c r="B8" s="18" t="s">
        <v>229</v>
      </c>
      <c r="C8" s="17">
        <v>0.46129540795451202</v>
      </c>
      <c r="D8" s="17">
        <v>0.40281547061746997</v>
      </c>
      <c r="E8" s="17">
        <v>0.37673467253738901</v>
      </c>
      <c r="F8" s="17">
        <v>0.42116420732370402</v>
      </c>
      <c r="G8" s="17">
        <v>0.19581313833192801</v>
      </c>
      <c r="H8" s="17">
        <v>0.19608948290189701</v>
      </c>
      <c r="I8" s="17">
        <v>0.16916994317669801</v>
      </c>
      <c r="J8" s="17">
        <v>0.14316665015736099</v>
      </c>
    </row>
    <row r="9" spans="2:11" x14ac:dyDescent="0.3">
      <c r="B9" s="18" t="s">
        <v>230</v>
      </c>
      <c r="C9" s="17">
        <v>0.18115795442128199</v>
      </c>
      <c r="D9" s="17">
        <v>0.17834246025431999</v>
      </c>
      <c r="E9" s="17">
        <v>0.319082876220664</v>
      </c>
      <c r="F9" s="17">
        <v>0.21157139006929601</v>
      </c>
      <c r="G9" s="17">
        <v>0.21867378404988599</v>
      </c>
      <c r="H9" s="17">
        <v>0.221098039896888</v>
      </c>
      <c r="I9" s="17">
        <v>0.21397261005583201</v>
      </c>
      <c r="J9" s="17">
        <v>0.15206782305177999</v>
      </c>
    </row>
    <row r="10" spans="2:11" x14ac:dyDescent="0.3">
      <c r="B10" s="18" t="s">
        <v>231</v>
      </c>
      <c r="C10" s="17">
        <v>3.30695122371139E-2</v>
      </c>
      <c r="D10" s="17">
        <v>3.7999692705969E-2</v>
      </c>
      <c r="E10" s="17">
        <v>6.3215008956444496E-2</v>
      </c>
      <c r="F10" s="17">
        <v>8.7586879855326996E-2</v>
      </c>
      <c r="G10" s="17">
        <v>0.254870030971247</v>
      </c>
      <c r="H10" s="17">
        <v>0.297975299077545</v>
      </c>
      <c r="I10" s="17">
        <v>0.29753805703974601</v>
      </c>
      <c r="J10" s="17">
        <v>0.27810637637513103</v>
      </c>
    </row>
    <row r="11" spans="2:11" x14ac:dyDescent="0.3">
      <c r="B11" s="18" t="s">
        <v>232</v>
      </c>
      <c r="C11" s="17">
        <v>2.4636191490936901E-2</v>
      </c>
      <c r="D11" s="17">
        <v>3.6008248206688603E-2</v>
      </c>
      <c r="E11" s="17">
        <v>3.5292813716127497E-2</v>
      </c>
      <c r="F11" s="17">
        <v>3.6837479290238603E-2</v>
      </c>
      <c r="G11" s="17">
        <v>0.19165521432854701</v>
      </c>
      <c r="H11" s="17">
        <v>0.16353150819515999</v>
      </c>
      <c r="I11" s="17">
        <v>0.202271679366088</v>
      </c>
      <c r="J11" s="17">
        <v>0.33386755731430001</v>
      </c>
    </row>
    <row r="12" spans="2:11" x14ac:dyDescent="0.3">
      <c r="B12" s="18" t="s">
        <v>94</v>
      </c>
      <c r="C12" s="17">
        <v>4.0457907908429701E-2</v>
      </c>
      <c r="D12" s="17">
        <v>4.3454967355908099E-2</v>
      </c>
      <c r="E12" s="17">
        <v>5.8559637793868503E-2</v>
      </c>
      <c r="F12" s="17">
        <v>4.3880173063955898E-2</v>
      </c>
      <c r="G12" s="17">
        <v>4.9604667935635102E-2</v>
      </c>
      <c r="H12" s="17">
        <v>4.1496207044706399E-2</v>
      </c>
      <c r="I12" s="17">
        <v>5.1423460850680502E-2</v>
      </c>
      <c r="J12" s="17">
        <v>4.2781316840759198E-2</v>
      </c>
    </row>
    <row r="13" spans="2:11" x14ac:dyDescent="0.3">
      <c r="B13" s="23" t="s">
        <v>233</v>
      </c>
      <c r="C13" s="21">
        <v>0.72067843394223796</v>
      </c>
      <c r="D13" s="21">
        <v>0.70419463147711503</v>
      </c>
      <c r="E13" s="21">
        <v>0.52384966331289595</v>
      </c>
      <c r="F13" s="21">
        <v>0.62012407772118205</v>
      </c>
      <c r="G13" s="21">
        <v>0.28519630271468499</v>
      </c>
      <c r="H13" s="21">
        <v>0.27589894578570101</v>
      </c>
      <c r="I13" s="21">
        <v>0.234794192687654</v>
      </c>
      <c r="J13" s="21">
        <v>0.193176926418029</v>
      </c>
    </row>
    <row r="14" spans="2:11" x14ac:dyDescent="0.3">
      <c r="B14" s="23" t="s">
        <v>234</v>
      </c>
      <c r="C14" s="21">
        <v>5.77057037280507E-2</v>
      </c>
      <c r="D14" s="21">
        <v>7.4007940912657597E-2</v>
      </c>
      <c r="E14" s="21">
        <v>9.8507822672572007E-2</v>
      </c>
      <c r="F14" s="21">
        <v>0.124424359145566</v>
      </c>
      <c r="G14" s="21">
        <v>0.44652524529979498</v>
      </c>
      <c r="H14" s="21">
        <v>0.46150680727270499</v>
      </c>
      <c r="I14" s="21">
        <v>0.49980973640583298</v>
      </c>
      <c r="J14" s="21">
        <v>0.61197393368943098</v>
      </c>
    </row>
    <row r="15" spans="2:11" x14ac:dyDescent="0.3">
      <c r="B15" s="23" t="s">
        <v>143</v>
      </c>
      <c r="C15" s="22">
        <v>0.66297273021418701</v>
      </c>
      <c r="D15" s="22">
        <v>0.63018669056445697</v>
      </c>
      <c r="E15" s="22">
        <v>0.42534184064032299</v>
      </c>
      <c r="F15" s="22">
        <v>0.49569971857561601</v>
      </c>
      <c r="G15" s="22">
        <v>-0.16132894258510999</v>
      </c>
      <c r="H15" s="22">
        <v>-0.18560786148700301</v>
      </c>
      <c r="I15" s="22">
        <v>-0.26501554371817998</v>
      </c>
      <c r="J15" s="22">
        <v>-0.41879700727140201</v>
      </c>
    </row>
    <row r="16" spans="2:11" x14ac:dyDescent="0.3">
      <c r="B16" s="16"/>
      <c r="C16" s="16"/>
      <c r="D16" s="16"/>
      <c r="E16" s="16"/>
      <c r="F16" s="16"/>
      <c r="G16" s="16"/>
      <c r="H16" s="16"/>
      <c r="I16" s="16"/>
      <c r="J16" s="16"/>
    </row>
    <row r="17" spans="2:2" x14ac:dyDescent="0.3">
      <c r="B17" t="s">
        <v>482</v>
      </c>
    </row>
    <row r="18" spans="2:2" x14ac:dyDescent="0.3">
      <c r="B18" t="s">
        <v>80</v>
      </c>
    </row>
    <row r="22" spans="2:2" x14ac:dyDescent="0.3">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236</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228</v>
      </c>
      <c r="C9" s="17">
        <v>6.5624249510955898E-2</v>
      </c>
      <c r="D9" s="17">
        <v>6.1483329814380698E-2</v>
      </c>
      <c r="E9" s="17">
        <v>6.9776721729399097E-2</v>
      </c>
      <c r="F9" s="17"/>
      <c r="G9" s="17">
        <v>7.3850006979126803E-2</v>
      </c>
      <c r="H9" s="17">
        <v>0.14218343879920001</v>
      </c>
      <c r="I9" s="17">
        <v>9.5030231586360897E-2</v>
      </c>
      <c r="J9" s="17">
        <v>4.3701815499813203E-2</v>
      </c>
      <c r="K9" s="17">
        <v>3.6645164859748003E-2</v>
      </c>
      <c r="L9" s="17">
        <v>1.19938878693077E-2</v>
      </c>
      <c r="M9" s="17"/>
      <c r="N9" s="17">
        <v>8.9572650960957304E-2</v>
      </c>
      <c r="O9" s="17">
        <v>5.2838805841159901E-2</v>
      </c>
      <c r="P9" s="17">
        <v>8.0811010847029199E-2</v>
      </c>
      <c r="Q9" s="17">
        <v>4.1004972376016899E-2</v>
      </c>
      <c r="R9" s="17"/>
      <c r="S9" s="17">
        <v>0.14351750400353899</v>
      </c>
      <c r="T9" s="17">
        <v>2.7887273673316799E-2</v>
      </c>
      <c r="U9" s="17">
        <v>9.9700107008123904E-3</v>
      </c>
      <c r="V9" s="17">
        <v>7.0911799899106107E-2</v>
      </c>
      <c r="W9" s="17">
        <v>1.7532330519327101E-2</v>
      </c>
      <c r="X9" s="17">
        <v>8.5448416541850203E-2</v>
      </c>
      <c r="Y9" s="17">
        <v>3.9575483263399297E-2</v>
      </c>
      <c r="Z9" s="17">
        <v>0.116567436351241</v>
      </c>
      <c r="AA9" s="17">
        <v>7.4454226766796694E-2</v>
      </c>
      <c r="AB9" s="17">
        <v>3.6929802497626701E-2</v>
      </c>
      <c r="AC9" s="17"/>
      <c r="AD9" s="17">
        <v>5.8929127494475902E-2</v>
      </c>
      <c r="AE9" s="17">
        <v>9.5403385702196405E-2</v>
      </c>
      <c r="AF9" s="17">
        <v>3.7814291892462902E-2</v>
      </c>
      <c r="AG9" s="17">
        <v>3.3732196341030203E-2</v>
      </c>
      <c r="AH9" s="17"/>
      <c r="AI9" s="17">
        <v>7.8615357109785206E-2</v>
      </c>
      <c r="AJ9" s="17">
        <v>0.10346125798754099</v>
      </c>
      <c r="AK9" s="17">
        <v>2.9114385060517299E-2</v>
      </c>
      <c r="AL9" s="17"/>
      <c r="AM9" s="17">
        <v>5.6127002146035498E-2</v>
      </c>
      <c r="AN9" s="17">
        <v>5.0819451920600799E-2</v>
      </c>
      <c r="AO9" s="17">
        <v>0.10006401355484899</v>
      </c>
      <c r="AP9" s="17"/>
      <c r="AQ9" s="17">
        <v>4.45552203196714E-2</v>
      </c>
      <c r="AR9" s="17">
        <v>2.6898656718649799E-2</v>
      </c>
      <c r="AS9" s="17">
        <v>0.105902928989015</v>
      </c>
      <c r="AT9" s="17">
        <v>0.14547009437740099</v>
      </c>
      <c r="AU9" s="17">
        <v>0.120208256618397</v>
      </c>
    </row>
    <row r="10" spans="2:47" x14ac:dyDescent="0.3">
      <c r="B10" s="18" t="s">
        <v>229</v>
      </c>
      <c r="C10" s="17">
        <v>0.16916994317669801</v>
      </c>
      <c r="D10" s="17">
        <v>0.17894518786173799</v>
      </c>
      <c r="E10" s="17">
        <v>0.16002400685969101</v>
      </c>
      <c r="F10" s="17"/>
      <c r="G10" s="17">
        <v>0.24712319777369501</v>
      </c>
      <c r="H10" s="17">
        <v>0.254864515882675</v>
      </c>
      <c r="I10" s="17">
        <v>0.22867544783302601</v>
      </c>
      <c r="J10" s="17">
        <v>0.14629633304874001</v>
      </c>
      <c r="K10" s="17">
        <v>8.9026264028799304E-2</v>
      </c>
      <c r="L10" s="17">
        <v>7.3166010345919699E-2</v>
      </c>
      <c r="M10" s="17"/>
      <c r="N10" s="17">
        <v>0.22444622762413299</v>
      </c>
      <c r="O10" s="17">
        <v>0.17760895033685301</v>
      </c>
      <c r="P10" s="17">
        <v>0.12409723760196401</v>
      </c>
      <c r="Q10" s="17">
        <v>0.139873791610095</v>
      </c>
      <c r="R10" s="17"/>
      <c r="S10" s="17">
        <v>0.22711590741484899</v>
      </c>
      <c r="T10" s="17">
        <v>0.11952727104803799</v>
      </c>
      <c r="U10" s="17">
        <v>0.15506195789151</v>
      </c>
      <c r="V10" s="17">
        <v>0.12905846410892</v>
      </c>
      <c r="W10" s="17">
        <v>0.18224692702635301</v>
      </c>
      <c r="X10" s="17">
        <v>0.18883772075781599</v>
      </c>
      <c r="Y10" s="17">
        <v>0.148445909774052</v>
      </c>
      <c r="Z10" s="17">
        <v>0.19318170820271299</v>
      </c>
      <c r="AA10" s="17">
        <v>0.20758479557711701</v>
      </c>
      <c r="AB10" s="17">
        <v>0.105466147528835</v>
      </c>
      <c r="AC10" s="17"/>
      <c r="AD10" s="17">
        <v>0.127535029039198</v>
      </c>
      <c r="AE10" s="17">
        <v>0.212962899929831</v>
      </c>
      <c r="AF10" s="17">
        <v>0.143192389829399</v>
      </c>
      <c r="AG10" s="17">
        <v>0.13901661832894599</v>
      </c>
      <c r="AH10" s="17"/>
      <c r="AI10" s="17">
        <v>0.15946194682975701</v>
      </c>
      <c r="AJ10" s="17">
        <v>0.224426412054991</v>
      </c>
      <c r="AK10" s="17">
        <v>0.129113158756786</v>
      </c>
      <c r="AL10" s="17"/>
      <c r="AM10" s="17">
        <v>0.22768798193814299</v>
      </c>
      <c r="AN10" s="17">
        <v>0.153835777965666</v>
      </c>
      <c r="AO10" s="17">
        <v>0.16117888029122199</v>
      </c>
      <c r="AP10" s="17"/>
      <c r="AQ10" s="17">
        <v>0.114699932713407</v>
      </c>
      <c r="AR10" s="17">
        <v>0.148612324251438</v>
      </c>
      <c r="AS10" s="17">
        <v>0.22928046214922199</v>
      </c>
      <c r="AT10" s="17">
        <v>0.21183618732720499</v>
      </c>
      <c r="AU10" s="17">
        <v>0.44869922565751502</v>
      </c>
    </row>
    <row r="11" spans="2:47" x14ac:dyDescent="0.3">
      <c r="B11" s="18" t="s">
        <v>230</v>
      </c>
      <c r="C11" s="17">
        <v>0.21397261005583201</v>
      </c>
      <c r="D11" s="17">
        <v>0.230107767255677</v>
      </c>
      <c r="E11" s="17">
        <v>0.198743981498992</v>
      </c>
      <c r="F11" s="17"/>
      <c r="G11" s="17">
        <v>0.27652902001083002</v>
      </c>
      <c r="H11" s="17">
        <v>0.18370399506948901</v>
      </c>
      <c r="I11" s="17">
        <v>0.212139911011064</v>
      </c>
      <c r="J11" s="17">
        <v>0.22783856865569099</v>
      </c>
      <c r="K11" s="17">
        <v>0.195740578296039</v>
      </c>
      <c r="L11" s="17">
        <v>0.19972944595361</v>
      </c>
      <c r="M11" s="17"/>
      <c r="N11" s="17">
        <v>0.199871890514564</v>
      </c>
      <c r="O11" s="17">
        <v>0.24166288082635001</v>
      </c>
      <c r="P11" s="17">
        <v>0.24596738121315501</v>
      </c>
      <c r="Q11" s="17">
        <v>0.17254920918715999</v>
      </c>
      <c r="R11" s="17"/>
      <c r="S11" s="17">
        <v>0.26868311911362902</v>
      </c>
      <c r="T11" s="17">
        <v>0.24571380404270499</v>
      </c>
      <c r="U11" s="17">
        <v>0.25584779841114602</v>
      </c>
      <c r="V11" s="17">
        <v>0.14395290936945601</v>
      </c>
      <c r="W11" s="17">
        <v>0.148182023742188</v>
      </c>
      <c r="X11" s="17">
        <v>0.24376448213507801</v>
      </c>
      <c r="Y11" s="17">
        <v>0.21600720246239499</v>
      </c>
      <c r="Z11" s="17">
        <v>0.160013435887222</v>
      </c>
      <c r="AA11" s="17">
        <v>0.173921811966428</v>
      </c>
      <c r="AB11" s="17">
        <v>0.204996490798148</v>
      </c>
      <c r="AC11" s="17"/>
      <c r="AD11" s="17">
        <v>0.20657586207072301</v>
      </c>
      <c r="AE11" s="17">
        <v>0.21057167653044101</v>
      </c>
      <c r="AF11" s="17">
        <v>0.151304187428281</v>
      </c>
      <c r="AG11" s="17">
        <v>0.19457606082696899</v>
      </c>
      <c r="AH11" s="17"/>
      <c r="AI11" s="17">
        <v>0.17133753923411299</v>
      </c>
      <c r="AJ11" s="17">
        <v>0.24016709244040199</v>
      </c>
      <c r="AK11" s="17">
        <v>0.16144737181243701</v>
      </c>
      <c r="AL11" s="17"/>
      <c r="AM11" s="17">
        <v>0.224468487422985</v>
      </c>
      <c r="AN11" s="17">
        <v>0.22208181475393199</v>
      </c>
      <c r="AO11" s="17">
        <v>0.21658226098798999</v>
      </c>
      <c r="AP11" s="17"/>
      <c r="AQ11" s="17">
        <v>0.179453731482838</v>
      </c>
      <c r="AR11" s="17">
        <v>0.24388107500793199</v>
      </c>
      <c r="AS11" s="17">
        <v>0.225720175330969</v>
      </c>
      <c r="AT11" s="17">
        <v>0.21001117654406201</v>
      </c>
      <c r="AU11" s="17">
        <v>0.19567559022949099</v>
      </c>
    </row>
    <row r="12" spans="2:47" x14ac:dyDescent="0.3">
      <c r="B12" s="18" t="s">
        <v>231</v>
      </c>
      <c r="C12" s="17">
        <v>0.29753805703974601</v>
      </c>
      <c r="D12" s="17">
        <v>0.31099713042848798</v>
      </c>
      <c r="E12" s="17">
        <v>0.283050411207666</v>
      </c>
      <c r="F12" s="17"/>
      <c r="G12" s="17">
        <v>0.25012253253238498</v>
      </c>
      <c r="H12" s="17">
        <v>0.232175242579823</v>
      </c>
      <c r="I12" s="17">
        <v>0.25055536826584801</v>
      </c>
      <c r="J12" s="17">
        <v>0.30992250002447203</v>
      </c>
      <c r="K12" s="17">
        <v>0.34134830830075302</v>
      </c>
      <c r="L12" s="17">
        <v>0.379872480263868</v>
      </c>
      <c r="M12" s="17"/>
      <c r="N12" s="17">
        <v>0.28302374937610197</v>
      </c>
      <c r="O12" s="17">
        <v>0.319785866601208</v>
      </c>
      <c r="P12" s="17">
        <v>0.26180326104852097</v>
      </c>
      <c r="Q12" s="17">
        <v>0.31532009562631902</v>
      </c>
      <c r="R12" s="17"/>
      <c r="S12" s="17">
        <v>0.179060730369583</v>
      </c>
      <c r="T12" s="17">
        <v>0.30309938996781</v>
      </c>
      <c r="U12" s="17">
        <v>0.25441635633584903</v>
      </c>
      <c r="V12" s="17">
        <v>0.39545929676742497</v>
      </c>
      <c r="W12" s="17">
        <v>0.37288441345655898</v>
      </c>
      <c r="X12" s="17">
        <v>0.24897358414808499</v>
      </c>
      <c r="Y12" s="17">
        <v>0.31845296912839199</v>
      </c>
      <c r="Z12" s="17">
        <v>0.32116738453929999</v>
      </c>
      <c r="AA12" s="17">
        <v>0.30271853076720201</v>
      </c>
      <c r="AB12" s="17">
        <v>0.42553674262677998</v>
      </c>
      <c r="AC12" s="17"/>
      <c r="AD12" s="17">
        <v>0.29348550338895701</v>
      </c>
      <c r="AE12" s="17">
        <v>0.303156540555506</v>
      </c>
      <c r="AF12" s="17">
        <v>0.35534001124780201</v>
      </c>
      <c r="AG12" s="17">
        <v>0.29952396891174998</v>
      </c>
      <c r="AH12" s="17"/>
      <c r="AI12" s="17">
        <v>0.32016352628648098</v>
      </c>
      <c r="AJ12" s="17">
        <v>0.27227845041576798</v>
      </c>
      <c r="AK12" s="17">
        <v>0.34943536929215102</v>
      </c>
      <c r="AL12" s="17"/>
      <c r="AM12" s="17">
        <v>0.28029300438258598</v>
      </c>
      <c r="AN12" s="17">
        <v>0.30481144614042299</v>
      </c>
      <c r="AO12" s="17">
        <v>0.30270412383329298</v>
      </c>
      <c r="AP12" s="17"/>
      <c r="AQ12" s="17">
        <v>0.32503155779072201</v>
      </c>
      <c r="AR12" s="17">
        <v>0.328501104810899</v>
      </c>
      <c r="AS12" s="17">
        <v>0.25459820878663902</v>
      </c>
      <c r="AT12" s="17">
        <v>0.236575966600165</v>
      </c>
      <c r="AU12" s="17">
        <v>4.2611671824182698E-2</v>
      </c>
    </row>
    <row r="13" spans="2:47" x14ac:dyDescent="0.3">
      <c r="B13" s="18" t="s">
        <v>232</v>
      </c>
      <c r="C13" s="17">
        <v>0.202271679366088</v>
      </c>
      <c r="D13" s="17">
        <v>0.18279255109412099</v>
      </c>
      <c r="E13" s="17">
        <v>0.22158953274305701</v>
      </c>
      <c r="F13" s="17"/>
      <c r="G13" s="17">
        <v>0.114424860634196</v>
      </c>
      <c r="H13" s="17">
        <v>0.157236207261327</v>
      </c>
      <c r="I13" s="17">
        <v>0.15005295359684201</v>
      </c>
      <c r="J13" s="17">
        <v>0.21875376714311401</v>
      </c>
      <c r="K13" s="17">
        <v>0.279766581788498</v>
      </c>
      <c r="L13" s="17">
        <v>0.27308494333615102</v>
      </c>
      <c r="M13" s="17"/>
      <c r="N13" s="17">
        <v>0.173576115784635</v>
      </c>
      <c r="O13" s="17">
        <v>0.16816773778087901</v>
      </c>
      <c r="P13" s="17">
        <v>0.23965110060470399</v>
      </c>
      <c r="Q13" s="17">
        <v>0.23988253018001399</v>
      </c>
      <c r="R13" s="17"/>
      <c r="S13" s="17">
        <v>0.15296853452224499</v>
      </c>
      <c r="T13" s="17">
        <v>0.25210313210630297</v>
      </c>
      <c r="U13" s="17">
        <v>0.27649448086693001</v>
      </c>
      <c r="V13" s="17">
        <v>0.20562203188797101</v>
      </c>
      <c r="W13" s="17">
        <v>0.206957865946097</v>
      </c>
      <c r="X13" s="17">
        <v>0.16203568276376901</v>
      </c>
      <c r="Y13" s="17">
        <v>0.25738215842491002</v>
      </c>
      <c r="Z13" s="17">
        <v>0.14198884259174399</v>
      </c>
      <c r="AA13" s="17">
        <v>0.18859819338699901</v>
      </c>
      <c r="AB13" s="17">
        <v>0.14368049642105399</v>
      </c>
      <c r="AC13" s="17"/>
      <c r="AD13" s="17">
        <v>0.25614708417087301</v>
      </c>
      <c r="AE13" s="17">
        <v>0.146111631753848</v>
      </c>
      <c r="AF13" s="17">
        <v>0.30576506664088798</v>
      </c>
      <c r="AG13" s="17">
        <v>0.22023255307384901</v>
      </c>
      <c r="AH13" s="17"/>
      <c r="AI13" s="17">
        <v>0.221968359432824</v>
      </c>
      <c r="AJ13" s="17">
        <v>0.13721855268421601</v>
      </c>
      <c r="AK13" s="17">
        <v>0.30452061840424499</v>
      </c>
      <c r="AL13" s="17"/>
      <c r="AM13" s="17">
        <v>0.15504752019132301</v>
      </c>
      <c r="AN13" s="17">
        <v>0.22567945730946301</v>
      </c>
      <c r="AO13" s="17">
        <v>0.194865036952652</v>
      </c>
      <c r="AP13" s="17"/>
      <c r="AQ13" s="17">
        <v>0.25934497788787902</v>
      </c>
      <c r="AR13" s="17">
        <v>0.197509542627751</v>
      </c>
      <c r="AS13" s="17">
        <v>0.15720639118885099</v>
      </c>
      <c r="AT13" s="17">
        <v>0.172327566440832</v>
      </c>
      <c r="AU13" s="17">
        <v>0.143693108086212</v>
      </c>
    </row>
    <row r="14" spans="2:47" x14ac:dyDescent="0.3">
      <c r="B14" s="18" t="s">
        <v>94</v>
      </c>
      <c r="C14" s="17">
        <v>5.1423460850680502E-2</v>
      </c>
      <c r="D14" s="17">
        <v>3.5674033545595799E-2</v>
      </c>
      <c r="E14" s="17">
        <v>6.6815345961194206E-2</v>
      </c>
      <c r="F14" s="17"/>
      <c r="G14" s="17">
        <v>3.7950382069767398E-2</v>
      </c>
      <c r="H14" s="17">
        <v>2.9836600407485901E-2</v>
      </c>
      <c r="I14" s="17">
        <v>6.3546087706859003E-2</v>
      </c>
      <c r="J14" s="17">
        <v>5.34870156281698E-2</v>
      </c>
      <c r="K14" s="17">
        <v>5.74731027261626E-2</v>
      </c>
      <c r="L14" s="17">
        <v>6.2153232231143399E-2</v>
      </c>
      <c r="M14" s="17"/>
      <c r="N14" s="17">
        <v>2.9509365739608599E-2</v>
      </c>
      <c r="O14" s="17">
        <v>3.9935758613549498E-2</v>
      </c>
      <c r="P14" s="17">
        <v>4.7670008684626897E-2</v>
      </c>
      <c r="Q14" s="17">
        <v>9.1369401020395105E-2</v>
      </c>
      <c r="R14" s="17"/>
      <c r="S14" s="17">
        <v>2.8654204576156701E-2</v>
      </c>
      <c r="T14" s="17">
        <v>5.16691291618274E-2</v>
      </c>
      <c r="U14" s="17">
        <v>4.82093957937519E-2</v>
      </c>
      <c r="V14" s="17">
        <v>5.4995497967121297E-2</v>
      </c>
      <c r="W14" s="17">
        <v>7.2196439309476196E-2</v>
      </c>
      <c r="X14" s="17">
        <v>7.0940113653402401E-2</v>
      </c>
      <c r="Y14" s="17">
        <v>2.0136276946850998E-2</v>
      </c>
      <c r="Z14" s="17">
        <v>6.7081192427780295E-2</v>
      </c>
      <c r="AA14" s="17">
        <v>5.2722441535456702E-2</v>
      </c>
      <c r="AB14" s="17">
        <v>8.3390320127555498E-2</v>
      </c>
      <c r="AC14" s="17"/>
      <c r="AD14" s="17">
        <v>5.7327393835772997E-2</v>
      </c>
      <c r="AE14" s="17">
        <v>3.1793865528177798E-2</v>
      </c>
      <c r="AF14" s="17">
        <v>6.5840529611673497E-3</v>
      </c>
      <c r="AG14" s="17">
        <v>0.112918602517456</v>
      </c>
      <c r="AH14" s="17"/>
      <c r="AI14" s="17">
        <v>4.8453271107040098E-2</v>
      </c>
      <c r="AJ14" s="17">
        <v>2.24482344170823E-2</v>
      </c>
      <c r="AK14" s="17">
        <v>2.6369096673862499E-2</v>
      </c>
      <c r="AL14" s="17"/>
      <c r="AM14" s="17">
        <v>5.6376003918927303E-2</v>
      </c>
      <c r="AN14" s="17">
        <v>4.2772051909914698E-2</v>
      </c>
      <c r="AO14" s="17">
        <v>2.46056843799944E-2</v>
      </c>
      <c r="AP14" s="17"/>
      <c r="AQ14" s="17">
        <v>7.6914579805482594E-2</v>
      </c>
      <c r="AR14" s="17">
        <v>5.4597296583329999E-2</v>
      </c>
      <c r="AS14" s="17">
        <v>2.7291833555303801E-2</v>
      </c>
      <c r="AT14" s="17">
        <v>2.3779008710334899E-2</v>
      </c>
      <c r="AU14" s="17">
        <v>4.9112147584203E-2</v>
      </c>
    </row>
    <row r="15" spans="2:47" x14ac:dyDescent="0.3">
      <c r="B15" s="18" t="s">
        <v>233</v>
      </c>
      <c r="C15" s="21">
        <v>0.234794192687654</v>
      </c>
      <c r="D15" s="21">
        <v>0.240428517676118</v>
      </c>
      <c r="E15" s="21">
        <v>0.22980072858909001</v>
      </c>
      <c r="F15" s="21"/>
      <c r="G15" s="21">
        <v>0.32097320475282198</v>
      </c>
      <c r="H15" s="21">
        <v>0.39704795468187498</v>
      </c>
      <c r="I15" s="21">
        <v>0.32370567941938699</v>
      </c>
      <c r="J15" s="21">
        <v>0.18999814854855401</v>
      </c>
      <c r="K15" s="21">
        <v>0.12567142888854699</v>
      </c>
      <c r="L15" s="21">
        <v>8.5159898215227403E-2</v>
      </c>
      <c r="M15" s="21"/>
      <c r="N15" s="21">
        <v>0.31401887858509098</v>
      </c>
      <c r="O15" s="21">
        <v>0.230447756178013</v>
      </c>
      <c r="P15" s="21">
        <v>0.204908248448993</v>
      </c>
      <c r="Q15" s="21">
        <v>0.180878763986112</v>
      </c>
      <c r="R15" s="21"/>
      <c r="S15" s="21">
        <v>0.37063341141838702</v>
      </c>
      <c r="T15" s="21">
        <v>0.14741454472135501</v>
      </c>
      <c r="U15" s="21">
        <v>0.165031968592323</v>
      </c>
      <c r="V15" s="21">
        <v>0.19997026400802601</v>
      </c>
      <c r="W15" s="21">
        <v>0.19977925754567999</v>
      </c>
      <c r="X15" s="21">
        <v>0.274286137299666</v>
      </c>
      <c r="Y15" s="21">
        <v>0.18802139303745199</v>
      </c>
      <c r="Z15" s="21">
        <v>0.30974914455395303</v>
      </c>
      <c r="AA15" s="21">
        <v>0.28203902234391398</v>
      </c>
      <c r="AB15" s="21">
        <v>0.14239595002646199</v>
      </c>
      <c r="AC15" s="21"/>
      <c r="AD15" s="21">
        <v>0.18646415653367401</v>
      </c>
      <c r="AE15" s="21">
        <v>0.308366285632028</v>
      </c>
      <c r="AF15" s="21">
        <v>0.18100668172186199</v>
      </c>
      <c r="AG15" s="21">
        <v>0.17274881466997599</v>
      </c>
      <c r="AH15" s="21"/>
      <c r="AI15" s="21">
        <v>0.23807730393954199</v>
      </c>
      <c r="AJ15" s="21">
        <v>0.327887670042533</v>
      </c>
      <c r="AK15" s="21">
        <v>0.158227543817304</v>
      </c>
      <c r="AL15" s="21"/>
      <c r="AM15" s="21">
        <v>0.28381498408417899</v>
      </c>
      <c r="AN15" s="21">
        <v>0.204655229886267</v>
      </c>
      <c r="AO15" s="21">
        <v>0.26124289384607102</v>
      </c>
      <c r="AP15" s="21"/>
      <c r="AQ15" s="21">
        <v>0.15925515303307899</v>
      </c>
      <c r="AR15" s="21">
        <v>0.17551098097008799</v>
      </c>
      <c r="AS15" s="21">
        <v>0.33518339113823697</v>
      </c>
      <c r="AT15" s="21">
        <v>0.35730628170460599</v>
      </c>
      <c r="AU15" s="21">
        <v>0.56890748227591204</v>
      </c>
    </row>
    <row r="16" spans="2:47" x14ac:dyDescent="0.3">
      <c r="B16" s="18" t="s">
        <v>234</v>
      </c>
      <c r="C16" s="21">
        <v>0.49980973640583298</v>
      </c>
      <c r="D16" s="21">
        <v>0.49378968152260899</v>
      </c>
      <c r="E16" s="21">
        <v>0.50463994395072298</v>
      </c>
      <c r="F16" s="21"/>
      <c r="G16" s="21">
        <v>0.36454739316658102</v>
      </c>
      <c r="H16" s="21">
        <v>0.38941144984115</v>
      </c>
      <c r="I16" s="21">
        <v>0.40060832186269002</v>
      </c>
      <c r="J16" s="21">
        <v>0.52867626716758598</v>
      </c>
      <c r="K16" s="21">
        <v>0.62111489008925103</v>
      </c>
      <c r="L16" s="21">
        <v>0.65295742360001896</v>
      </c>
      <c r="M16" s="21"/>
      <c r="N16" s="21">
        <v>0.45659986516073697</v>
      </c>
      <c r="O16" s="21">
        <v>0.48795360438208701</v>
      </c>
      <c r="P16" s="21">
        <v>0.50145436165322499</v>
      </c>
      <c r="Q16" s="21">
        <v>0.55520262580633295</v>
      </c>
      <c r="R16" s="21"/>
      <c r="S16" s="21">
        <v>0.33202926489182799</v>
      </c>
      <c r="T16" s="21">
        <v>0.55520252207411303</v>
      </c>
      <c r="U16" s="21">
        <v>0.53091083720277998</v>
      </c>
      <c r="V16" s="21">
        <v>0.60108132865539698</v>
      </c>
      <c r="W16" s="21">
        <v>0.57984227940265598</v>
      </c>
      <c r="X16" s="21">
        <v>0.41100926691185402</v>
      </c>
      <c r="Y16" s="21">
        <v>0.57583512755330202</v>
      </c>
      <c r="Z16" s="21">
        <v>0.46315622713104398</v>
      </c>
      <c r="AA16" s="21">
        <v>0.49131672415420102</v>
      </c>
      <c r="AB16" s="21">
        <v>0.56921723904783394</v>
      </c>
      <c r="AC16" s="21"/>
      <c r="AD16" s="21">
        <v>0.54963258755983002</v>
      </c>
      <c r="AE16" s="21">
        <v>0.44926817230935301</v>
      </c>
      <c r="AF16" s="21">
        <v>0.661105077888689</v>
      </c>
      <c r="AG16" s="21">
        <v>0.51975652198559896</v>
      </c>
      <c r="AH16" s="21"/>
      <c r="AI16" s="21">
        <v>0.54213188571930504</v>
      </c>
      <c r="AJ16" s="21">
        <v>0.40949700309998399</v>
      </c>
      <c r="AK16" s="21">
        <v>0.65395598769639696</v>
      </c>
      <c r="AL16" s="21"/>
      <c r="AM16" s="21">
        <v>0.43534052457390898</v>
      </c>
      <c r="AN16" s="21">
        <v>0.53049090344988603</v>
      </c>
      <c r="AO16" s="21">
        <v>0.49756916078594399</v>
      </c>
      <c r="AP16" s="21"/>
      <c r="AQ16" s="21">
        <v>0.58437653567860004</v>
      </c>
      <c r="AR16" s="21">
        <v>0.52601064743865</v>
      </c>
      <c r="AS16" s="21">
        <v>0.41180459997549002</v>
      </c>
      <c r="AT16" s="21">
        <v>0.40890353304099702</v>
      </c>
      <c r="AU16" s="21">
        <v>0.18630477991039401</v>
      </c>
    </row>
    <row r="17" spans="2:47" x14ac:dyDescent="0.3">
      <c r="B17" s="18" t="s">
        <v>143</v>
      </c>
      <c r="C17" s="22">
        <v>-0.26501554371817998</v>
      </c>
      <c r="D17" s="22">
        <v>-0.25336116384648999</v>
      </c>
      <c r="E17" s="22">
        <v>-0.27483921536163303</v>
      </c>
      <c r="F17" s="22"/>
      <c r="G17" s="22">
        <v>-4.3574188413758597E-2</v>
      </c>
      <c r="H17" s="22">
        <v>7.6365048407240899E-3</v>
      </c>
      <c r="I17" s="22">
        <v>-7.6902642443303096E-2</v>
      </c>
      <c r="J17" s="22">
        <v>-0.33867811861903202</v>
      </c>
      <c r="K17" s="22">
        <v>-0.49544346120070398</v>
      </c>
      <c r="L17" s="22">
        <v>-0.567797525384792</v>
      </c>
      <c r="M17" s="22"/>
      <c r="N17" s="22">
        <v>-0.142580986575646</v>
      </c>
      <c r="O17" s="22">
        <v>-0.25750584820407402</v>
      </c>
      <c r="P17" s="22">
        <v>-0.29654611320423202</v>
      </c>
      <c r="Q17" s="22">
        <v>-0.37432386182022198</v>
      </c>
      <c r="R17" s="22"/>
      <c r="S17" s="22">
        <v>3.8604146526559503E-2</v>
      </c>
      <c r="T17" s="22">
        <v>-0.40778797735275901</v>
      </c>
      <c r="U17" s="22">
        <v>-0.36587886861045699</v>
      </c>
      <c r="V17" s="22">
        <v>-0.40111106464737001</v>
      </c>
      <c r="W17" s="22">
        <v>-0.38006302185697499</v>
      </c>
      <c r="X17" s="22">
        <v>-0.13672312961218799</v>
      </c>
      <c r="Y17" s="22">
        <v>-0.38781373451584999</v>
      </c>
      <c r="Z17" s="22">
        <v>-0.15340708257709099</v>
      </c>
      <c r="AA17" s="22">
        <v>-0.20927770181028699</v>
      </c>
      <c r="AB17" s="22">
        <v>-0.42682128902137201</v>
      </c>
      <c r="AC17" s="22"/>
      <c r="AD17" s="22">
        <v>-0.36316843102615598</v>
      </c>
      <c r="AE17" s="22">
        <v>-0.140901886677326</v>
      </c>
      <c r="AF17" s="22">
        <v>-0.48009839616682698</v>
      </c>
      <c r="AG17" s="22">
        <v>-0.34700770731562303</v>
      </c>
      <c r="AH17" s="22"/>
      <c r="AI17" s="22">
        <v>-0.30405458177976302</v>
      </c>
      <c r="AJ17" s="22">
        <v>-8.1609333057451106E-2</v>
      </c>
      <c r="AK17" s="22">
        <v>-0.49572844387909298</v>
      </c>
      <c r="AL17" s="22"/>
      <c r="AM17" s="22">
        <v>-0.15152554048972999</v>
      </c>
      <c r="AN17" s="22">
        <v>-0.32583567356361898</v>
      </c>
      <c r="AO17" s="22">
        <v>-0.23632626693987299</v>
      </c>
      <c r="AP17" s="22"/>
      <c r="AQ17" s="22">
        <v>-0.42512138264552202</v>
      </c>
      <c r="AR17" s="22">
        <v>-0.35049966646856101</v>
      </c>
      <c r="AS17" s="22">
        <v>-7.6621208837253305E-2</v>
      </c>
      <c r="AT17" s="22">
        <v>-5.15972513363913E-2</v>
      </c>
      <c r="AU17" s="22">
        <v>0.38260270236551702</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U22"/>
  <sheetViews>
    <sheetView showGridLines="0" topLeftCell="A2" zoomScaleNormal="100" workbookViewId="0">
      <pane xSplit="2" topLeftCell="O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237</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228</v>
      </c>
      <c r="C9" s="17">
        <v>0.19895987039747801</v>
      </c>
      <c r="D9" s="17">
        <v>0.184579716461199</v>
      </c>
      <c r="E9" s="17">
        <v>0.21332152567596499</v>
      </c>
      <c r="F9" s="17"/>
      <c r="G9" s="17">
        <v>0.38154642836359298</v>
      </c>
      <c r="H9" s="17">
        <v>0.263573293319458</v>
      </c>
      <c r="I9" s="17">
        <v>0.27853172585152502</v>
      </c>
      <c r="J9" s="17">
        <v>0.142092547776803</v>
      </c>
      <c r="K9" s="17">
        <v>0.113757399806783</v>
      </c>
      <c r="L9" s="17">
        <v>6.5860351751234197E-2</v>
      </c>
      <c r="M9" s="17"/>
      <c r="N9" s="17">
        <v>0.28670632430071802</v>
      </c>
      <c r="O9" s="17">
        <v>0.160373273714215</v>
      </c>
      <c r="P9" s="17">
        <v>0.19720879193863999</v>
      </c>
      <c r="Q9" s="17">
        <v>0.14984390718429899</v>
      </c>
      <c r="R9" s="17"/>
      <c r="S9" s="17">
        <v>0.292859827935254</v>
      </c>
      <c r="T9" s="17">
        <v>0.18078043320489001</v>
      </c>
      <c r="U9" s="17">
        <v>0.15378123078741099</v>
      </c>
      <c r="V9" s="17">
        <v>0.19214960470096901</v>
      </c>
      <c r="W9" s="17">
        <v>0.17901675192070199</v>
      </c>
      <c r="X9" s="17">
        <v>0.165140212590588</v>
      </c>
      <c r="Y9" s="17">
        <v>0.180159110638691</v>
      </c>
      <c r="Z9" s="17">
        <v>0.20174974912729099</v>
      </c>
      <c r="AA9" s="17">
        <v>0.20194988636525901</v>
      </c>
      <c r="AB9" s="17">
        <v>0.17734745279293601</v>
      </c>
      <c r="AC9" s="17"/>
      <c r="AD9" s="17">
        <v>0.116464499495396</v>
      </c>
      <c r="AE9" s="17">
        <v>0.26391122309056098</v>
      </c>
      <c r="AF9" s="17">
        <v>0.117060714549841</v>
      </c>
      <c r="AG9" s="17">
        <v>0.191019486152082</v>
      </c>
      <c r="AH9" s="17"/>
      <c r="AI9" s="17">
        <v>0.138734285337997</v>
      </c>
      <c r="AJ9" s="17">
        <v>0.28300902601030498</v>
      </c>
      <c r="AK9" s="17">
        <v>0.12125353195479401</v>
      </c>
      <c r="AL9" s="17"/>
      <c r="AM9" s="17">
        <v>0.28318882407669199</v>
      </c>
      <c r="AN9" s="17">
        <v>0.16551462965961</v>
      </c>
      <c r="AO9" s="17">
        <v>0.19155446670214801</v>
      </c>
      <c r="AP9" s="17"/>
      <c r="AQ9" s="17">
        <v>0.14466128324476701</v>
      </c>
      <c r="AR9" s="17">
        <v>0.13161620066976401</v>
      </c>
      <c r="AS9" s="17">
        <v>0.27648543779024998</v>
      </c>
      <c r="AT9" s="17">
        <v>0.362971903754991</v>
      </c>
      <c r="AU9" s="17">
        <v>0.43458113931058301</v>
      </c>
    </row>
    <row r="10" spans="2:47" x14ac:dyDescent="0.3">
      <c r="B10" s="18" t="s">
        <v>229</v>
      </c>
      <c r="C10" s="17">
        <v>0.42116420732370402</v>
      </c>
      <c r="D10" s="17">
        <v>0.432136350989065</v>
      </c>
      <c r="E10" s="17">
        <v>0.41136698804920202</v>
      </c>
      <c r="F10" s="17"/>
      <c r="G10" s="17">
        <v>0.34364197106375699</v>
      </c>
      <c r="H10" s="17">
        <v>0.466392470034111</v>
      </c>
      <c r="I10" s="17">
        <v>0.42252742703034102</v>
      </c>
      <c r="J10" s="17">
        <v>0.483233962537231</v>
      </c>
      <c r="K10" s="17">
        <v>0.404894844334794</v>
      </c>
      <c r="L10" s="17">
        <v>0.39525374787047501</v>
      </c>
      <c r="M10" s="17"/>
      <c r="N10" s="17">
        <v>0.44041879783738702</v>
      </c>
      <c r="O10" s="17">
        <v>0.46580550918377001</v>
      </c>
      <c r="P10" s="17">
        <v>0.41268161709815299</v>
      </c>
      <c r="Q10" s="17">
        <v>0.36129970876078799</v>
      </c>
      <c r="R10" s="17"/>
      <c r="S10" s="17">
        <v>0.45006044290353803</v>
      </c>
      <c r="T10" s="17">
        <v>0.44151155864731201</v>
      </c>
      <c r="U10" s="17">
        <v>0.37994448892477001</v>
      </c>
      <c r="V10" s="17">
        <v>0.36321102697770702</v>
      </c>
      <c r="W10" s="17">
        <v>0.32503983772897199</v>
      </c>
      <c r="X10" s="17">
        <v>0.48215824482158198</v>
      </c>
      <c r="Y10" s="17">
        <v>0.443272477869115</v>
      </c>
      <c r="Z10" s="17">
        <v>0.40999648312478498</v>
      </c>
      <c r="AA10" s="17">
        <v>0.42264072604019898</v>
      </c>
      <c r="AB10" s="17">
        <v>0.45301205197087802</v>
      </c>
      <c r="AC10" s="17"/>
      <c r="AD10" s="17">
        <v>0.40112153002533502</v>
      </c>
      <c r="AE10" s="17">
        <v>0.441562506413749</v>
      </c>
      <c r="AF10" s="17">
        <v>0.451511585563309</v>
      </c>
      <c r="AG10" s="17">
        <v>0.436199152439742</v>
      </c>
      <c r="AH10" s="17"/>
      <c r="AI10" s="17">
        <v>0.442383704047974</v>
      </c>
      <c r="AJ10" s="17">
        <v>0.45141102005422001</v>
      </c>
      <c r="AK10" s="17">
        <v>0.42885593649263198</v>
      </c>
      <c r="AL10" s="17"/>
      <c r="AM10" s="17">
        <v>0.45040253966913602</v>
      </c>
      <c r="AN10" s="17">
        <v>0.42744509492059601</v>
      </c>
      <c r="AO10" s="17">
        <v>0.42148686261977902</v>
      </c>
      <c r="AP10" s="17"/>
      <c r="AQ10" s="17">
        <v>0.39547980477433398</v>
      </c>
      <c r="AR10" s="17">
        <v>0.47900609276179901</v>
      </c>
      <c r="AS10" s="17">
        <v>0.40793709070023598</v>
      </c>
      <c r="AT10" s="17">
        <v>0.42595250018533798</v>
      </c>
      <c r="AU10" s="17">
        <v>0.51863850789782695</v>
      </c>
    </row>
    <row r="11" spans="2:47" x14ac:dyDescent="0.3">
      <c r="B11" s="18" t="s">
        <v>230</v>
      </c>
      <c r="C11" s="17">
        <v>0.21157139006929601</v>
      </c>
      <c r="D11" s="17">
        <v>0.201493402930781</v>
      </c>
      <c r="E11" s="17">
        <v>0.22178255471473499</v>
      </c>
      <c r="F11" s="17"/>
      <c r="G11" s="17">
        <v>0.16860200474805201</v>
      </c>
      <c r="H11" s="17">
        <v>0.159444344351413</v>
      </c>
      <c r="I11" s="17">
        <v>0.149512308345124</v>
      </c>
      <c r="J11" s="17">
        <v>0.20450171267438499</v>
      </c>
      <c r="K11" s="17">
        <v>0.27215988204942598</v>
      </c>
      <c r="L11" s="17">
        <v>0.29697283190027002</v>
      </c>
      <c r="M11" s="17"/>
      <c r="N11" s="17">
        <v>0.17191061266522101</v>
      </c>
      <c r="O11" s="17">
        <v>0.20617842178017301</v>
      </c>
      <c r="P11" s="17">
        <v>0.23701621007768001</v>
      </c>
      <c r="Q11" s="17">
        <v>0.237985126194284</v>
      </c>
      <c r="R11" s="17"/>
      <c r="S11" s="17">
        <v>0.15743071443262999</v>
      </c>
      <c r="T11" s="17">
        <v>0.195621228430084</v>
      </c>
      <c r="U11" s="17">
        <v>0.22315907031544199</v>
      </c>
      <c r="V11" s="17">
        <v>0.216657451554542</v>
      </c>
      <c r="W11" s="17">
        <v>0.30903902479786999</v>
      </c>
      <c r="X11" s="17">
        <v>0.21191999938755701</v>
      </c>
      <c r="Y11" s="17">
        <v>0.17180909046290099</v>
      </c>
      <c r="Z11" s="17">
        <v>0.27068646155142001</v>
      </c>
      <c r="AA11" s="17">
        <v>0.240681064527271</v>
      </c>
      <c r="AB11" s="17">
        <v>0.19130753966425701</v>
      </c>
      <c r="AC11" s="17"/>
      <c r="AD11" s="17">
        <v>0.30748203726918699</v>
      </c>
      <c r="AE11" s="17">
        <v>0.168753263435274</v>
      </c>
      <c r="AF11" s="17">
        <v>0.21623746740048999</v>
      </c>
      <c r="AG11" s="17">
        <v>0.173318587647558</v>
      </c>
      <c r="AH11" s="17"/>
      <c r="AI11" s="17">
        <v>0.265276518625016</v>
      </c>
      <c r="AJ11" s="17">
        <v>0.14437736952803701</v>
      </c>
      <c r="AK11" s="17">
        <v>0.23436291153522701</v>
      </c>
      <c r="AL11" s="17"/>
      <c r="AM11" s="17">
        <v>0.145926758899388</v>
      </c>
      <c r="AN11" s="17">
        <v>0.23542170143336799</v>
      </c>
      <c r="AO11" s="17">
        <v>0.22678082020011101</v>
      </c>
      <c r="AP11" s="17"/>
      <c r="AQ11" s="17">
        <v>0.22688140474705201</v>
      </c>
      <c r="AR11" s="17">
        <v>0.24301769940551601</v>
      </c>
      <c r="AS11" s="17">
        <v>0.162927480736237</v>
      </c>
      <c r="AT11" s="17">
        <v>0.14252442578509</v>
      </c>
      <c r="AU11" s="17">
        <v>0</v>
      </c>
    </row>
    <row r="12" spans="2:47" x14ac:dyDescent="0.3">
      <c r="B12" s="18" t="s">
        <v>231</v>
      </c>
      <c r="C12" s="17">
        <v>8.7586879855326996E-2</v>
      </c>
      <c r="D12" s="17">
        <v>9.2893644061888894E-2</v>
      </c>
      <c r="E12" s="17">
        <v>8.0587193595788795E-2</v>
      </c>
      <c r="F12" s="17"/>
      <c r="G12" s="17">
        <v>6.1525896581095398E-2</v>
      </c>
      <c r="H12" s="17">
        <v>6.8250715696294401E-2</v>
      </c>
      <c r="I12" s="17">
        <v>6.1027694014831498E-2</v>
      </c>
      <c r="J12" s="17">
        <v>0.10631247123488601</v>
      </c>
      <c r="K12" s="17">
        <v>8.3446449157087599E-2</v>
      </c>
      <c r="L12" s="17">
        <v>0.129376749166833</v>
      </c>
      <c r="M12" s="17"/>
      <c r="N12" s="17">
        <v>4.6694995550091697E-2</v>
      </c>
      <c r="O12" s="17">
        <v>0.10960979981035</v>
      </c>
      <c r="P12" s="17">
        <v>7.0030227314022295E-2</v>
      </c>
      <c r="Q12" s="17">
        <v>0.122148708409727</v>
      </c>
      <c r="R12" s="17"/>
      <c r="S12" s="17">
        <v>5.3100641381317003E-2</v>
      </c>
      <c r="T12" s="17">
        <v>9.5972240511982498E-2</v>
      </c>
      <c r="U12" s="17">
        <v>7.6980567173202494E-2</v>
      </c>
      <c r="V12" s="17">
        <v>0.12346961855763</v>
      </c>
      <c r="W12" s="17">
        <v>6.3597206440258194E-2</v>
      </c>
      <c r="X12" s="17">
        <v>6.05837511930001E-2</v>
      </c>
      <c r="Y12" s="17">
        <v>0.12971204268686401</v>
      </c>
      <c r="Z12" s="17">
        <v>5.9697169921290302E-2</v>
      </c>
      <c r="AA12" s="17">
        <v>0.112658212596481</v>
      </c>
      <c r="AB12" s="17">
        <v>9.7028896587790403E-2</v>
      </c>
      <c r="AC12" s="17"/>
      <c r="AD12" s="17">
        <v>9.38564778212682E-2</v>
      </c>
      <c r="AE12" s="17">
        <v>8.2019835685151102E-2</v>
      </c>
      <c r="AF12" s="17">
        <v>0.126110455698104</v>
      </c>
      <c r="AG12" s="17">
        <v>5.4149482023480001E-2</v>
      </c>
      <c r="AH12" s="17"/>
      <c r="AI12" s="17">
        <v>8.7848038628198205E-2</v>
      </c>
      <c r="AJ12" s="17">
        <v>8.6927460155712802E-2</v>
      </c>
      <c r="AK12" s="17">
        <v>0.119028530421546</v>
      </c>
      <c r="AL12" s="17"/>
      <c r="AM12" s="17">
        <v>6.3698655910497795E-2</v>
      </c>
      <c r="AN12" s="17">
        <v>9.6811352444630697E-2</v>
      </c>
      <c r="AO12" s="17">
        <v>9.2240366368260496E-2</v>
      </c>
      <c r="AP12" s="17"/>
      <c r="AQ12" s="17">
        <v>9.4569132640409698E-2</v>
      </c>
      <c r="AR12" s="17">
        <v>8.8540776463529397E-2</v>
      </c>
      <c r="AS12" s="17">
        <v>9.2794193847817397E-2</v>
      </c>
      <c r="AT12" s="17">
        <v>4.5256890912367197E-2</v>
      </c>
      <c r="AU12" s="17">
        <v>0</v>
      </c>
    </row>
    <row r="13" spans="2:47" x14ac:dyDescent="0.3">
      <c r="B13" s="18" t="s">
        <v>232</v>
      </c>
      <c r="C13" s="17">
        <v>3.6837479290238603E-2</v>
      </c>
      <c r="D13" s="17">
        <v>4.2576283760966803E-2</v>
      </c>
      <c r="E13" s="17">
        <v>3.1341549134453903E-2</v>
      </c>
      <c r="F13" s="17"/>
      <c r="G13" s="17">
        <v>1.67095227036019E-2</v>
      </c>
      <c r="H13" s="17">
        <v>3.1214624113637401E-2</v>
      </c>
      <c r="I13" s="17">
        <v>4.0486146117189398E-2</v>
      </c>
      <c r="J13" s="17">
        <v>2.6643987903752001E-2</v>
      </c>
      <c r="K13" s="17">
        <v>4.3384911794223102E-2</v>
      </c>
      <c r="L13" s="17">
        <v>5.55154414466748E-2</v>
      </c>
      <c r="M13" s="17"/>
      <c r="N13" s="17">
        <v>3.4225856575428697E-2</v>
      </c>
      <c r="O13" s="17">
        <v>1.51715455512386E-2</v>
      </c>
      <c r="P13" s="17">
        <v>5.3932856873017097E-2</v>
      </c>
      <c r="Q13" s="17">
        <v>4.4181708903977102E-2</v>
      </c>
      <c r="R13" s="17"/>
      <c r="S13" s="17">
        <v>1.25552641448573E-2</v>
      </c>
      <c r="T13" s="17">
        <v>4.0357916112773597E-2</v>
      </c>
      <c r="U13" s="17">
        <v>0.112075379268419</v>
      </c>
      <c r="V13" s="17">
        <v>6.7834513981112801E-2</v>
      </c>
      <c r="W13" s="17">
        <v>3.9642155300982598E-2</v>
      </c>
      <c r="X13" s="17">
        <v>8.1022086757421407E-3</v>
      </c>
      <c r="Y13" s="17">
        <v>5.6239258148191099E-2</v>
      </c>
      <c r="Z13" s="17">
        <v>1.88988905877687E-2</v>
      </c>
      <c r="AA13" s="17">
        <v>0</v>
      </c>
      <c r="AB13" s="17">
        <v>3.2473881024795703E-2</v>
      </c>
      <c r="AC13" s="17"/>
      <c r="AD13" s="17">
        <v>3.9605914843064201E-2</v>
      </c>
      <c r="AE13" s="17">
        <v>2.0920284520880902E-2</v>
      </c>
      <c r="AF13" s="17">
        <v>6.3176682382421107E-2</v>
      </c>
      <c r="AG13" s="17">
        <v>5.0471783007030702E-2</v>
      </c>
      <c r="AH13" s="17"/>
      <c r="AI13" s="17">
        <v>2.3536849551490598E-2</v>
      </c>
      <c r="AJ13" s="17">
        <v>1.29528222123919E-2</v>
      </c>
      <c r="AK13" s="17">
        <v>7.6070281195552494E-2</v>
      </c>
      <c r="AL13" s="17"/>
      <c r="AM13" s="17">
        <v>1.5436127534465899E-2</v>
      </c>
      <c r="AN13" s="17">
        <v>3.3744195901135803E-2</v>
      </c>
      <c r="AO13" s="17">
        <v>4.9778675624562403E-2</v>
      </c>
      <c r="AP13" s="17"/>
      <c r="AQ13" s="17">
        <v>7.4244729656983102E-2</v>
      </c>
      <c r="AR13" s="17">
        <v>1.2879549821955801E-2</v>
      </c>
      <c r="AS13" s="17">
        <v>3.1415697579843103E-2</v>
      </c>
      <c r="AT13" s="17">
        <v>7.8494550554772703E-3</v>
      </c>
      <c r="AU13" s="17">
        <v>4.6780352791589999E-2</v>
      </c>
    </row>
    <row r="14" spans="2:47" x14ac:dyDescent="0.3">
      <c r="B14" s="18" t="s">
        <v>94</v>
      </c>
      <c r="C14" s="17">
        <v>4.3880173063955898E-2</v>
      </c>
      <c r="D14" s="17">
        <v>4.6320601796099398E-2</v>
      </c>
      <c r="E14" s="17">
        <v>4.1600188829855597E-2</v>
      </c>
      <c r="F14" s="17"/>
      <c r="G14" s="17">
        <v>2.7974176539900399E-2</v>
      </c>
      <c r="H14" s="17">
        <v>1.1124552485086E-2</v>
      </c>
      <c r="I14" s="17">
        <v>4.7914698640989503E-2</v>
      </c>
      <c r="J14" s="17">
        <v>3.7215317872942001E-2</v>
      </c>
      <c r="K14" s="17">
        <v>8.2356512857686803E-2</v>
      </c>
      <c r="L14" s="17">
        <v>5.7020877864513403E-2</v>
      </c>
      <c r="M14" s="17"/>
      <c r="N14" s="17">
        <v>2.0043413071153902E-2</v>
      </c>
      <c r="O14" s="17">
        <v>4.2861449960252901E-2</v>
      </c>
      <c r="P14" s="17">
        <v>2.9130296698487702E-2</v>
      </c>
      <c r="Q14" s="17">
        <v>8.4540840546924304E-2</v>
      </c>
      <c r="R14" s="17"/>
      <c r="S14" s="17">
        <v>3.3993109202403698E-2</v>
      </c>
      <c r="T14" s="17">
        <v>4.5756623092957999E-2</v>
      </c>
      <c r="U14" s="17">
        <v>5.4059263530755602E-2</v>
      </c>
      <c r="V14" s="17">
        <v>3.6677784228038801E-2</v>
      </c>
      <c r="W14" s="17">
        <v>8.3665023811214698E-2</v>
      </c>
      <c r="X14" s="17">
        <v>7.2095583331531196E-2</v>
      </c>
      <c r="Y14" s="17">
        <v>1.8808020194237499E-2</v>
      </c>
      <c r="Z14" s="17">
        <v>3.8971245687444901E-2</v>
      </c>
      <c r="AA14" s="17">
        <v>2.20701104707893E-2</v>
      </c>
      <c r="AB14" s="17">
        <v>4.8830177959342698E-2</v>
      </c>
      <c r="AC14" s="17"/>
      <c r="AD14" s="17">
        <v>4.1469540545750798E-2</v>
      </c>
      <c r="AE14" s="17">
        <v>2.2832886854383502E-2</v>
      </c>
      <c r="AF14" s="17">
        <v>2.5903094405834701E-2</v>
      </c>
      <c r="AG14" s="17">
        <v>9.4841508730106203E-2</v>
      </c>
      <c r="AH14" s="17"/>
      <c r="AI14" s="17">
        <v>4.2220603809324499E-2</v>
      </c>
      <c r="AJ14" s="17">
        <v>2.13223020393336E-2</v>
      </c>
      <c r="AK14" s="17">
        <v>2.0428808400247501E-2</v>
      </c>
      <c r="AL14" s="17"/>
      <c r="AM14" s="17">
        <v>4.1347093909820498E-2</v>
      </c>
      <c r="AN14" s="17">
        <v>4.1063025640660201E-2</v>
      </c>
      <c r="AO14" s="17">
        <v>1.8158808485139399E-2</v>
      </c>
      <c r="AP14" s="17"/>
      <c r="AQ14" s="17">
        <v>6.4163644936455003E-2</v>
      </c>
      <c r="AR14" s="17">
        <v>4.49396808774363E-2</v>
      </c>
      <c r="AS14" s="17">
        <v>2.8440099345616102E-2</v>
      </c>
      <c r="AT14" s="17">
        <v>1.54448243067374E-2</v>
      </c>
      <c r="AU14" s="17">
        <v>0</v>
      </c>
    </row>
    <row r="15" spans="2:47" x14ac:dyDescent="0.3">
      <c r="B15" s="18" t="s">
        <v>233</v>
      </c>
      <c r="C15" s="21">
        <v>0.62012407772118205</v>
      </c>
      <c r="D15" s="21">
        <v>0.61671606745026397</v>
      </c>
      <c r="E15" s="21">
        <v>0.62468851372516598</v>
      </c>
      <c r="F15" s="21"/>
      <c r="G15" s="21">
        <v>0.72518839942735003</v>
      </c>
      <c r="H15" s="21">
        <v>0.729965763353569</v>
      </c>
      <c r="I15" s="21">
        <v>0.70105915288186604</v>
      </c>
      <c r="J15" s="21">
        <v>0.62532651031403397</v>
      </c>
      <c r="K15" s="21">
        <v>0.51865224414157696</v>
      </c>
      <c r="L15" s="21">
        <v>0.46111409962170902</v>
      </c>
      <c r="M15" s="21"/>
      <c r="N15" s="21">
        <v>0.72712512213810498</v>
      </c>
      <c r="O15" s="21">
        <v>0.62617878289798501</v>
      </c>
      <c r="P15" s="21">
        <v>0.60989040903679304</v>
      </c>
      <c r="Q15" s="21">
        <v>0.51114361594508795</v>
      </c>
      <c r="R15" s="21"/>
      <c r="S15" s="21">
        <v>0.74292027083879197</v>
      </c>
      <c r="T15" s="21">
        <v>0.62229199185220196</v>
      </c>
      <c r="U15" s="21">
        <v>0.53372571971217997</v>
      </c>
      <c r="V15" s="21">
        <v>0.555360631678676</v>
      </c>
      <c r="W15" s="21">
        <v>0.50405658964967404</v>
      </c>
      <c r="X15" s="21">
        <v>0.64729845741216996</v>
      </c>
      <c r="Y15" s="21">
        <v>0.623431588507806</v>
      </c>
      <c r="Z15" s="21">
        <v>0.61174623225207703</v>
      </c>
      <c r="AA15" s="21">
        <v>0.62459061240545899</v>
      </c>
      <c r="AB15" s="21">
        <v>0.63035950476381397</v>
      </c>
      <c r="AC15" s="21"/>
      <c r="AD15" s="21">
        <v>0.51758602952072996</v>
      </c>
      <c r="AE15" s="21">
        <v>0.70547372950430998</v>
      </c>
      <c r="AF15" s="21">
        <v>0.56857230011314996</v>
      </c>
      <c r="AG15" s="21">
        <v>0.62721863859182503</v>
      </c>
      <c r="AH15" s="21"/>
      <c r="AI15" s="21">
        <v>0.58111798938597103</v>
      </c>
      <c r="AJ15" s="21">
        <v>0.73442004606452505</v>
      </c>
      <c r="AK15" s="21">
        <v>0.55010946844742603</v>
      </c>
      <c r="AL15" s="21"/>
      <c r="AM15" s="21">
        <v>0.73359136374582801</v>
      </c>
      <c r="AN15" s="21">
        <v>0.59295972458020496</v>
      </c>
      <c r="AO15" s="21">
        <v>0.61304132932192701</v>
      </c>
      <c r="AP15" s="21"/>
      <c r="AQ15" s="21">
        <v>0.54014108801910099</v>
      </c>
      <c r="AR15" s="21">
        <v>0.61062229343156305</v>
      </c>
      <c r="AS15" s="21">
        <v>0.68442252849048602</v>
      </c>
      <c r="AT15" s="21">
        <v>0.78892440394032903</v>
      </c>
      <c r="AU15" s="21">
        <v>0.95321964720841001</v>
      </c>
    </row>
    <row r="16" spans="2:47" x14ac:dyDescent="0.3">
      <c r="B16" s="18" t="s">
        <v>234</v>
      </c>
      <c r="C16" s="21">
        <v>0.124424359145566</v>
      </c>
      <c r="D16" s="21">
        <v>0.135469927822856</v>
      </c>
      <c r="E16" s="21">
        <v>0.111928742730243</v>
      </c>
      <c r="F16" s="21"/>
      <c r="G16" s="21">
        <v>7.8235419284697294E-2</v>
      </c>
      <c r="H16" s="21">
        <v>9.9465339809931705E-2</v>
      </c>
      <c r="I16" s="21">
        <v>0.101513840132021</v>
      </c>
      <c r="J16" s="21">
        <v>0.13295645913863799</v>
      </c>
      <c r="K16" s="21">
        <v>0.12683136095131101</v>
      </c>
      <c r="L16" s="21">
        <v>0.18489219061350801</v>
      </c>
      <c r="M16" s="21"/>
      <c r="N16" s="21">
        <v>8.0920852125520401E-2</v>
      </c>
      <c r="O16" s="21">
        <v>0.124781345361589</v>
      </c>
      <c r="P16" s="21">
        <v>0.123963084187039</v>
      </c>
      <c r="Q16" s="21">
        <v>0.16633041731370399</v>
      </c>
      <c r="R16" s="21"/>
      <c r="S16" s="21">
        <v>6.5655905526174299E-2</v>
      </c>
      <c r="T16" s="21">
        <v>0.136330156624756</v>
      </c>
      <c r="U16" s="21">
        <v>0.18905594644162199</v>
      </c>
      <c r="V16" s="21">
        <v>0.19130413253874201</v>
      </c>
      <c r="W16" s="21">
        <v>0.103239361741241</v>
      </c>
      <c r="X16" s="21">
        <v>6.8685959868742194E-2</v>
      </c>
      <c r="Y16" s="21">
        <v>0.18595130083505501</v>
      </c>
      <c r="Z16" s="21">
        <v>7.8596060509058902E-2</v>
      </c>
      <c r="AA16" s="21">
        <v>0.112658212596481</v>
      </c>
      <c r="AB16" s="21">
        <v>0.129502777612586</v>
      </c>
      <c r="AC16" s="21"/>
      <c r="AD16" s="21">
        <v>0.13346239266433199</v>
      </c>
      <c r="AE16" s="21">
        <v>0.10294012020603199</v>
      </c>
      <c r="AF16" s="21">
        <v>0.189287138080525</v>
      </c>
      <c r="AG16" s="21">
        <v>0.104621265030511</v>
      </c>
      <c r="AH16" s="21"/>
      <c r="AI16" s="21">
        <v>0.111384888179689</v>
      </c>
      <c r="AJ16" s="21">
        <v>9.9880282368104603E-2</v>
      </c>
      <c r="AK16" s="21">
        <v>0.19509881161709899</v>
      </c>
      <c r="AL16" s="21"/>
      <c r="AM16" s="21">
        <v>7.9134783444963705E-2</v>
      </c>
      <c r="AN16" s="21">
        <v>0.13055554834576699</v>
      </c>
      <c r="AO16" s="21">
        <v>0.142019041992823</v>
      </c>
      <c r="AP16" s="21"/>
      <c r="AQ16" s="21">
        <v>0.16881386229739301</v>
      </c>
      <c r="AR16" s="21">
        <v>0.101420326285485</v>
      </c>
      <c r="AS16" s="21">
        <v>0.12420989142766101</v>
      </c>
      <c r="AT16" s="21">
        <v>5.3106345967844498E-2</v>
      </c>
      <c r="AU16" s="21">
        <v>4.6780352791589999E-2</v>
      </c>
    </row>
    <row r="17" spans="2:47" x14ac:dyDescent="0.3">
      <c r="B17" s="18" t="s">
        <v>143</v>
      </c>
      <c r="C17" s="22">
        <v>0.49569971857561601</v>
      </c>
      <c r="D17" s="22">
        <v>0.48124613962740798</v>
      </c>
      <c r="E17" s="22">
        <v>0.51275977099492298</v>
      </c>
      <c r="F17" s="22"/>
      <c r="G17" s="22">
        <v>0.64695298014265301</v>
      </c>
      <c r="H17" s="22">
        <v>0.630500423543638</v>
      </c>
      <c r="I17" s="22">
        <v>0.59954531274984502</v>
      </c>
      <c r="J17" s="22">
        <v>0.49237005117539601</v>
      </c>
      <c r="K17" s="22">
        <v>0.39182088319026598</v>
      </c>
      <c r="L17" s="22">
        <v>0.27622190900820198</v>
      </c>
      <c r="M17" s="22"/>
      <c r="N17" s="22">
        <v>0.64620427001258496</v>
      </c>
      <c r="O17" s="22">
        <v>0.50139743753639598</v>
      </c>
      <c r="P17" s="22">
        <v>0.48592732484975398</v>
      </c>
      <c r="Q17" s="22">
        <v>0.34481319863138399</v>
      </c>
      <c r="R17" s="22"/>
      <c r="S17" s="22">
        <v>0.67726436531261802</v>
      </c>
      <c r="T17" s="22">
        <v>0.48596183522744602</v>
      </c>
      <c r="U17" s="22">
        <v>0.34466977327055798</v>
      </c>
      <c r="V17" s="22">
        <v>0.36405649913993399</v>
      </c>
      <c r="W17" s="22">
        <v>0.40081722790843399</v>
      </c>
      <c r="X17" s="22">
        <v>0.57861249754342703</v>
      </c>
      <c r="Y17" s="22">
        <v>0.43748028767275099</v>
      </c>
      <c r="Z17" s="22">
        <v>0.53315017174301804</v>
      </c>
      <c r="AA17" s="22">
        <v>0.51193239980897798</v>
      </c>
      <c r="AB17" s="22">
        <v>0.50085672715122798</v>
      </c>
      <c r="AC17" s="22"/>
      <c r="AD17" s="22">
        <v>0.384123636856398</v>
      </c>
      <c r="AE17" s="22">
        <v>0.60253360929827804</v>
      </c>
      <c r="AF17" s="22">
        <v>0.37928516203262502</v>
      </c>
      <c r="AG17" s="22">
        <v>0.52259737356131397</v>
      </c>
      <c r="AH17" s="22"/>
      <c r="AI17" s="22">
        <v>0.46973310120628198</v>
      </c>
      <c r="AJ17" s="22">
        <v>0.63453976369641996</v>
      </c>
      <c r="AK17" s="22">
        <v>0.35501065683032801</v>
      </c>
      <c r="AL17" s="22"/>
      <c r="AM17" s="22">
        <v>0.65445658030086395</v>
      </c>
      <c r="AN17" s="22">
        <v>0.46240417623443902</v>
      </c>
      <c r="AO17" s="22">
        <v>0.47102228732910401</v>
      </c>
      <c r="AP17" s="22"/>
      <c r="AQ17" s="22">
        <v>0.37132722572170801</v>
      </c>
      <c r="AR17" s="22">
        <v>0.50920196714607802</v>
      </c>
      <c r="AS17" s="22">
        <v>0.56021263706282598</v>
      </c>
      <c r="AT17" s="22">
        <v>0.73581805797248401</v>
      </c>
      <c r="AU17" s="22">
        <v>0.90643929441682003</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U22"/>
  <sheetViews>
    <sheetView showGridLines="0" topLeftCell="A6"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238</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228</v>
      </c>
      <c r="C9" s="17">
        <v>7.9809462883803597E-2</v>
      </c>
      <c r="D9" s="17">
        <v>8.75962396962537E-2</v>
      </c>
      <c r="E9" s="17">
        <v>7.24126593629002E-2</v>
      </c>
      <c r="F9" s="17"/>
      <c r="G9" s="17">
        <v>0.10911248795786301</v>
      </c>
      <c r="H9" s="17">
        <v>0.16692855947476401</v>
      </c>
      <c r="I9" s="17">
        <v>9.9098321606738302E-2</v>
      </c>
      <c r="J9" s="17">
        <v>5.7911587105175501E-2</v>
      </c>
      <c r="K9" s="17">
        <v>5.0348072791917997E-2</v>
      </c>
      <c r="L9" s="17">
        <v>1.22827466850037E-2</v>
      </c>
      <c r="M9" s="17"/>
      <c r="N9" s="17">
        <v>0.11990323793737601</v>
      </c>
      <c r="O9" s="17">
        <v>4.8563803887503802E-2</v>
      </c>
      <c r="P9" s="17">
        <v>0.101694006969223</v>
      </c>
      <c r="Q9" s="17">
        <v>4.7472884958494201E-2</v>
      </c>
      <c r="R9" s="17"/>
      <c r="S9" s="17">
        <v>0.15874375661528001</v>
      </c>
      <c r="T9" s="17">
        <v>4.2652746022638403E-2</v>
      </c>
      <c r="U9" s="17">
        <v>3.9528119556594597E-2</v>
      </c>
      <c r="V9" s="17">
        <v>9.5213527776966594E-2</v>
      </c>
      <c r="W9" s="17">
        <v>5.9826558192197302E-2</v>
      </c>
      <c r="X9" s="17">
        <v>5.9846198551925502E-2</v>
      </c>
      <c r="Y9" s="17">
        <v>8.0266767032724104E-2</v>
      </c>
      <c r="Z9" s="17">
        <v>0.12361119820691401</v>
      </c>
      <c r="AA9" s="17">
        <v>8.0134587761732198E-2</v>
      </c>
      <c r="AB9" s="17">
        <v>1.8511056845738099E-2</v>
      </c>
      <c r="AC9" s="17"/>
      <c r="AD9" s="17">
        <v>8.0088158864738801E-2</v>
      </c>
      <c r="AE9" s="17">
        <v>9.3798575876773496E-2</v>
      </c>
      <c r="AF9" s="17">
        <v>7.4701208798480495E-2</v>
      </c>
      <c r="AG9" s="17">
        <v>4.6354284835410903E-2</v>
      </c>
      <c r="AH9" s="17"/>
      <c r="AI9" s="17">
        <v>9.8625835616710095E-2</v>
      </c>
      <c r="AJ9" s="17">
        <v>0.11939742932578699</v>
      </c>
      <c r="AK9" s="17">
        <v>5.3714182777113303E-2</v>
      </c>
      <c r="AL9" s="17"/>
      <c r="AM9" s="17">
        <v>8.2392815187367005E-2</v>
      </c>
      <c r="AN9" s="17">
        <v>5.2686585079897999E-2</v>
      </c>
      <c r="AO9" s="17">
        <v>0.12609001821407101</v>
      </c>
      <c r="AP9" s="17"/>
      <c r="AQ9" s="17">
        <v>4.2855389892315701E-2</v>
      </c>
      <c r="AR9" s="17">
        <v>6.8698172805314303E-2</v>
      </c>
      <c r="AS9" s="17">
        <v>0.110635974422279</v>
      </c>
      <c r="AT9" s="17">
        <v>0.14777555020053201</v>
      </c>
      <c r="AU9" s="17">
        <v>0.28762636016728299</v>
      </c>
    </row>
    <row r="10" spans="2:47" x14ac:dyDescent="0.3">
      <c r="B10" s="18" t="s">
        <v>229</v>
      </c>
      <c r="C10" s="17">
        <v>0.19608948290189701</v>
      </c>
      <c r="D10" s="17">
        <v>0.202109237034239</v>
      </c>
      <c r="E10" s="17">
        <v>0.190643475575308</v>
      </c>
      <c r="F10" s="17"/>
      <c r="G10" s="17">
        <v>0.27638487010108798</v>
      </c>
      <c r="H10" s="17">
        <v>0.235236148382269</v>
      </c>
      <c r="I10" s="17">
        <v>0.24896041171382899</v>
      </c>
      <c r="J10" s="17">
        <v>0.20232382668405599</v>
      </c>
      <c r="K10" s="17">
        <v>0.14188668234906199</v>
      </c>
      <c r="L10" s="17">
        <v>0.100408193079619</v>
      </c>
      <c r="M10" s="17"/>
      <c r="N10" s="17">
        <v>0.20745114724458499</v>
      </c>
      <c r="O10" s="17">
        <v>0.231852200570139</v>
      </c>
      <c r="P10" s="17">
        <v>0.187877126160616</v>
      </c>
      <c r="Q10" s="17">
        <v>0.153795972672613</v>
      </c>
      <c r="R10" s="17"/>
      <c r="S10" s="17">
        <v>0.23293536873687601</v>
      </c>
      <c r="T10" s="17">
        <v>0.17777030267233901</v>
      </c>
      <c r="U10" s="17">
        <v>0.14503024522963201</v>
      </c>
      <c r="V10" s="17">
        <v>0.14958434420748701</v>
      </c>
      <c r="W10" s="17">
        <v>0.230279219500647</v>
      </c>
      <c r="X10" s="17">
        <v>0.21566785999313301</v>
      </c>
      <c r="Y10" s="17">
        <v>0.20195475819959599</v>
      </c>
      <c r="Z10" s="17">
        <v>0.224150863125335</v>
      </c>
      <c r="AA10" s="17">
        <v>0.202222673709857</v>
      </c>
      <c r="AB10" s="17">
        <v>0.17693730977529401</v>
      </c>
      <c r="AC10" s="17"/>
      <c r="AD10" s="17">
        <v>0.166704799378222</v>
      </c>
      <c r="AE10" s="17">
        <v>0.25055877105830299</v>
      </c>
      <c r="AF10" s="17">
        <v>0.145989602910572</v>
      </c>
      <c r="AG10" s="17">
        <v>0.184256752078928</v>
      </c>
      <c r="AH10" s="17"/>
      <c r="AI10" s="17">
        <v>0.17591009885823999</v>
      </c>
      <c r="AJ10" s="17">
        <v>0.24182471645138601</v>
      </c>
      <c r="AK10" s="17">
        <v>0.151851058702313</v>
      </c>
      <c r="AL10" s="17"/>
      <c r="AM10" s="17">
        <v>0.250600472196361</v>
      </c>
      <c r="AN10" s="17">
        <v>0.165415612812361</v>
      </c>
      <c r="AO10" s="17">
        <v>0.198403677204611</v>
      </c>
      <c r="AP10" s="17"/>
      <c r="AQ10" s="17">
        <v>0.15887236177762801</v>
      </c>
      <c r="AR10" s="17">
        <v>0.164250442648877</v>
      </c>
      <c r="AS10" s="17">
        <v>0.24544121168565999</v>
      </c>
      <c r="AT10" s="17">
        <v>0.28202652999083799</v>
      </c>
      <c r="AU10" s="17">
        <v>0.27678015552582502</v>
      </c>
    </row>
    <row r="11" spans="2:47" x14ac:dyDescent="0.3">
      <c r="B11" s="18" t="s">
        <v>230</v>
      </c>
      <c r="C11" s="17">
        <v>0.221098039896888</v>
      </c>
      <c r="D11" s="17">
        <v>0.20775567308551901</v>
      </c>
      <c r="E11" s="17">
        <v>0.23449718341575401</v>
      </c>
      <c r="F11" s="17"/>
      <c r="G11" s="17">
        <v>0.220632145628365</v>
      </c>
      <c r="H11" s="17">
        <v>0.19442701323841799</v>
      </c>
      <c r="I11" s="17">
        <v>0.23332808772585301</v>
      </c>
      <c r="J11" s="17">
        <v>0.284372907670215</v>
      </c>
      <c r="K11" s="17">
        <v>0.16004142884508099</v>
      </c>
      <c r="L11" s="17">
        <v>0.22280484212770499</v>
      </c>
      <c r="M11" s="17"/>
      <c r="N11" s="17">
        <v>0.21524196289355499</v>
      </c>
      <c r="O11" s="17">
        <v>0.22554474894275001</v>
      </c>
      <c r="P11" s="17">
        <v>0.20797880150168499</v>
      </c>
      <c r="Q11" s="17">
        <v>0.23051100445468101</v>
      </c>
      <c r="R11" s="17"/>
      <c r="S11" s="17">
        <v>0.29066902848662601</v>
      </c>
      <c r="T11" s="17">
        <v>0.23090490714079501</v>
      </c>
      <c r="U11" s="17">
        <v>0.23367048019092301</v>
      </c>
      <c r="V11" s="17">
        <v>0.192958943701762</v>
      </c>
      <c r="W11" s="17">
        <v>0.173842942132273</v>
      </c>
      <c r="X11" s="17">
        <v>0.238652496606236</v>
      </c>
      <c r="Y11" s="17">
        <v>0.14429064404018099</v>
      </c>
      <c r="Z11" s="17">
        <v>0.13848962441822699</v>
      </c>
      <c r="AA11" s="17">
        <v>0.24907307454667199</v>
      </c>
      <c r="AB11" s="17">
        <v>0.19332434099272</v>
      </c>
      <c r="AC11" s="17"/>
      <c r="AD11" s="17">
        <v>0.235329446420213</v>
      </c>
      <c r="AE11" s="17">
        <v>0.23421910995640899</v>
      </c>
      <c r="AF11" s="17">
        <v>0.161773207844052</v>
      </c>
      <c r="AG11" s="17">
        <v>0.226274140279554</v>
      </c>
      <c r="AH11" s="17"/>
      <c r="AI11" s="17">
        <v>0.23176199875019601</v>
      </c>
      <c r="AJ11" s="17">
        <v>0.25586161464344398</v>
      </c>
      <c r="AK11" s="17">
        <v>0.16150290324298899</v>
      </c>
      <c r="AL11" s="17"/>
      <c r="AM11" s="17">
        <v>0.22333696434267</v>
      </c>
      <c r="AN11" s="17">
        <v>0.230301270782026</v>
      </c>
      <c r="AO11" s="17">
        <v>0.218108493983944</v>
      </c>
      <c r="AP11" s="17"/>
      <c r="AQ11" s="17">
        <v>0.21484664451744101</v>
      </c>
      <c r="AR11" s="17">
        <v>0.24565081045145801</v>
      </c>
      <c r="AS11" s="17">
        <v>0.176340122637033</v>
      </c>
      <c r="AT11" s="17">
        <v>0.26236744895533198</v>
      </c>
      <c r="AU11" s="17">
        <v>0.245898953810294</v>
      </c>
    </row>
    <row r="12" spans="2:47" x14ac:dyDescent="0.3">
      <c r="B12" s="18" t="s">
        <v>231</v>
      </c>
      <c r="C12" s="17">
        <v>0.297975299077545</v>
      </c>
      <c r="D12" s="17">
        <v>0.29224215507131202</v>
      </c>
      <c r="E12" s="17">
        <v>0.30211810142263701</v>
      </c>
      <c r="F12" s="17"/>
      <c r="G12" s="17">
        <v>0.26696862975965602</v>
      </c>
      <c r="H12" s="17">
        <v>0.25382518421503297</v>
      </c>
      <c r="I12" s="17">
        <v>0.23034522194665399</v>
      </c>
      <c r="J12" s="17">
        <v>0.25900598792309198</v>
      </c>
      <c r="K12" s="17">
        <v>0.32217351138471301</v>
      </c>
      <c r="L12" s="17">
        <v>0.42387461044214497</v>
      </c>
      <c r="M12" s="17"/>
      <c r="N12" s="17">
        <v>0.29798400568250799</v>
      </c>
      <c r="O12" s="17">
        <v>0.292512712872604</v>
      </c>
      <c r="P12" s="17">
        <v>0.301772798252118</v>
      </c>
      <c r="Q12" s="17">
        <v>0.30236553072976502</v>
      </c>
      <c r="R12" s="17"/>
      <c r="S12" s="17">
        <v>0.17675355797065301</v>
      </c>
      <c r="T12" s="17">
        <v>0.30975138491389498</v>
      </c>
      <c r="U12" s="17">
        <v>0.34389970465376302</v>
      </c>
      <c r="V12" s="17">
        <v>0.37033111583240103</v>
      </c>
      <c r="W12" s="17">
        <v>0.29369883869164098</v>
      </c>
      <c r="X12" s="17">
        <v>0.24579772926176699</v>
      </c>
      <c r="Y12" s="17">
        <v>0.33192279402052199</v>
      </c>
      <c r="Z12" s="17">
        <v>0.30667000675346801</v>
      </c>
      <c r="AA12" s="17">
        <v>0.324854315838987</v>
      </c>
      <c r="AB12" s="17">
        <v>0.38321941896559403</v>
      </c>
      <c r="AC12" s="17"/>
      <c r="AD12" s="17">
        <v>0.31043180672298898</v>
      </c>
      <c r="AE12" s="17">
        <v>0.26644895433847199</v>
      </c>
      <c r="AF12" s="17">
        <v>0.31345938958209302</v>
      </c>
      <c r="AG12" s="17">
        <v>0.30243907924695601</v>
      </c>
      <c r="AH12" s="17"/>
      <c r="AI12" s="17">
        <v>0.32350169215319602</v>
      </c>
      <c r="AJ12" s="17">
        <v>0.227183556238956</v>
      </c>
      <c r="AK12" s="17">
        <v>0.35378777530199301</v>
      </c>
      <c r="AL12" s="17"/>
      <c r="AM12" s="17">
        <v>0.29893488753244302</v>
      </c>
      <c r="AN12" s="17">
        <v>0.34832988248338298</v>
      </c>
      <c r="AO12" s="17">
        <v>0.26258128219003701</v>
      </c>
      <c r="AP12" s="17"/>
      <c r="AQ12" s="17">
        <v>0.31190073822979902</v>
      </c>
      <c r="AR12" s="17">
        <v>0.35158563447248498</v>
      </c>
      <c r="AS12" s="17">
        <v>0.28832590129768598</v>
      </c>
      <c r="AT12" s="17">
        <v>0.189334551545108</v>
      </c>
      <c r="AU12" s="17">
        <v>8.5043143207055402E-2</v>
      </c>
    </row>
    <row r="13" spans="2:47" x14ac:dyDescent="0.3">
      <c r="B13" s="18" t="s">
        <v>232</v>
      </c>
      <c r="C13" s="17">
        <v>0.16353150819515999</v>
      </c>
      <c r="D13" s="17">
        <v>0.17980048176949201</v>
      </c>
      <c r="E13" s="17">
        <v>0.14807079539510201</v>
      </c>
      <c r="F13" s="17"/>
      <c r="G13" s="17">
        <v>0.10924896964195401</v>
      </c>
      <c r="H13" s="17">
        <v>0.122610063758092</v>
      </c>
      <c r="I13" s="17">
        <v>0.14835217050177499</v>
      </c>
      <c r="J13" s="17">
        <v>0.164089481425296</v>
      </c>
      <c r="K13" s="17">
        <v>0.24928863246498201</v>
      </c>
      <c r="L13" s="17">
        <v>0.186384496546039</v>
      </c>
      <c r="M13" s="17"/>
      <c r="N13" s="17">
        <v>0.127292210235572</v>
      </c>
      <c r="O13" s="17">
        <v>0.16861830372606401</v>
      </c>
      <c r="P13" s="17">
        <v>0.15390254335738399</v>
      </c>
      <c r="Q13" s="17">
        <v>0.20912380186051799</v>
      </c>
      <c r="R13" s="17"/>
      <c r="S13" s="17">
        <v>0.113206469265567</v>
      </c>
      <c r="T13" s="17">
        <v>0.20081662868359901</v>
      </c>
      <c r="U13" s="17">
        <v>0.206309091751811</v>
      </c>
      <c r="V13" s="17">
        <v>0.164253744632015</v>
      </c>
      <c r="W13" s="17">
        <v>0.20161946883660101</v>
      </c>
      <c r="X13" s="17">
        <v>0.16678549425529601</v>
      </c>
      <c r="Y13" s="17">
        <v>0.210871408801936</v>
      </c>
      <c r="Z13" s="17">
        <v>0.16638449823176199</v>
      </c>
      <c r="AA13" s="17">
        <v>9.1009394361616702E-2</v>
      </c>
      <c r="AB13" s="17">
        <v>0.161240968109337</v>
      </c>
      <c r="AC13" s="17"/>
      <c r="AD13" s="17">
        <v>0.17633080779924901</v>
      </c>
      <c r="AE13" s="17">
        <v>0.12917880003766199</v>
      </c>
      <c r="AF13" s="17">
        <v>0.268954357633365</v>
      </c>
      <c r="AG13" s="17">
        <v>0.15894789126321701</v>
      </c>
      <c r="AH13" s="17"/>
      <c r="AI13" s="17">
        <v>0.14356518009421401</v>
      </c>
      <c r="AJ13" s="17">
        <v>0.139841789812363</v>
      </c>
      <c r="AK13" s="17">
        <v>0.25223449457653102</v>
      </c>
      <c r="AL13" s="17"/>
      <c r="AM13" s="17">
        <v>0.111201026116692</v>
      </c>
      <c r="AN13" s="17">
        <v>0.167170907891843</v>
      </c>
      <c r="AO13" s="17">
        <v>0.17116384905356599</v>
      </c>
      <c r="AP13" s="17"/>
      <c r="AQ13" s="17">
        <v>0.207420038782162</v>
      </c>
      <c r="AR13" s="17">
        <v>0.13795411820786299</v>
      </c>
      <c r="AS13" s="17">
        <v>0.148594494775523</v>
      </c>
      <c r="AT13" s="17">
        <v>9.4530501216842602E-2</v>
      </c>
      <c r="AU13" s="17">
        <v>0.104651387289542</v>
      </c>
    </row>
    <row r="14" spans="2:47" x14ac:dyDescent="0.3">
      <c r="B14" s="18" t="s">
        <v>94</v>
      </c>
      <c r="C14" s="17">
        <v>4.1496207044706399E-2</v>
      </c>
      <c r="D14" s="17">
        <v>3.0496213343184399E-2</v>
      </c>
      <c r="E14" s="17">
        <v>5.2257784828299597E-2</v>
      </c>
      <c r="F14" s="17"/>
      <c r="G14" s="17">
        <v>1.76528969110736E-2</v>
      </c>
      <c r="H14" s="17">
        <v>2.69730309314236E-2</v>
      </c>
      <c r="I14" s="17">
        <v>3.9915786505150597E-2</v>
      </c>
      <c r="J14" s="17">
        <v>3.2296209192164901E-2</v>
      </c>
      <c r="K14" s="17">
        <v>7.6261672164244398E-2</v>
      </c>
      <c r="L14" s="17">
        <v>5.4245111119489098E-2</v>
      </c>
      <c r="M14" s="17"/>
      <c r="N14" s="17">
        <v>3.21274360064044E-2</v>
      </c>
      <c r="O14" s="17">
        <v>3.2908230000938801E-2</v>
      </c>
      <c r="P14" s="17">
        <v>4.6774723758974499E-2</v>
      </c>
      <c r="Q14" s="17">
        <v>5.6730805323929198E-2</v>
      </c>
      <c r="R14" s="17"/>
      <c r="S14" s="17">
        <v>2.7691818924999001E-2</v>
      </c>
      <c r="T14" s="17">
        <v>3.8104030566733699E-2</v>
      </c>
      <c r="U14" s="17">
        <v>3.1562358617276902E-2</v>
      </c>
      <c r="V14" s="17">
        <v>2.7658323849368199E-2</v>
      </c>
      <c r="W14" s="17">
        <v>4.0732972646640303E-2</v>
      </c>
      <c r="X14" s="17">
        <v>7.3250221331643606E-2</v>
      </c>
      <c r="Y14" s="17">
        <v>3.06936279050408E-2</v>
      </c>
      <c r="Z14" s="17">
        <v>4.0693809264294299E-2</v>
      </c>
      <c r="AA14" s="17">
        <v>5.2705953781135198E-2</v>
      </c>
      <c r="AB14" s="17">
        <v>6.6766905311316793E-2</v>
      </c>
      <c r="AC14" s="17"/>
      <c r="AD14" s="17">
        <v>3.11149808145877E-2</v>
      </c>
      <c r="AE14" s="17">
        <v>2.5795788732380798E-2</v>
      </c>
      <c r="AF14" s="17">
        <v>3.51222332314369E-2</v>
      </c>
      <c r="AG14" s="17">
        <v>8.1727852295933906E-2</v>
      </c>
      <c r="AH14" s="17"/>
      <c r="AI14" s="17">
        <v>2.66351945274435E-2</v>
      </c>
      <c r="AJ14" s="17">
        <v>1.58908935280642E-2</v>
      </c>
      <c r="AK14" s="17">
        <v>2.6909585399060701E-2</v>
      </c>
      <c r="AL14" s="17"/>
      <c r="AM14" s="17">
        <v>3.3533834624466803E-2</v>
      </c>
      <c r="AN14" s="17">
        <v>3.6095740950490098E-2</v>
      </c>
      <c r="AO14" s="17">
        <v>2.36526793537713E-2</v>
      </c>
      <c r="AP14" s="17"/>
      <c r="AQ14" s="17">
        <v>6.4104826800653603E-2</v>
      </c>
      <c r="AR14" s="17">
        <v>3.1860821414002698E-2</v>
      </c>
      <c r="AS14" s="17">
        <v>3.06622951818196E-2</v>
      </c>
      <c r="AT14" s="17">
        <v>2.3965418091347598E-2</v>
      </c>
      <c r="AU14" s="17">
        <v>0</v>
      </c>
    </row>
    <row r="15" spans="2:47" x14ac:dyDescent="0.3">
      <c r="B15" s="18" t="s">
        <v>233</v>
      </c>
      <c r="C15" s="21">
        <v>0.27589894578570101</v>
      </c>
      <c r="D15" s="21">
        <v>0.28970547673049202</v>
      </c>
      <c r="E15" s="21">
        <v>0.26305613493820801</v>
      </c>
      <c r="F15" s="21"/>
      <c r="G15" s="21">
        <v>0.38549735805895102</v>
      </c>
      <c r="H15" s="21">
        <v>0.40216470785703401</v>
      </c>
      <c r="I15" s="21">
        <v>0.34805873332056703</v>
      </c>
      <c r="J15" s="21">
        <v>0.26023541378923098</v>
      </c>
      <c r="K15" s="21">
        <v>0.19223475514098001</v>
      </c>
      <c r="L15" s="21">
        <v>0.11269093976462199</v>
      </c>
      <c r="M15" s="21"/>
      <c r="N15" s="21">
        <v>0.32735438518196103</v>
      </c>
      <c r="O15" s="21">
        <v>0.28041600445764298</v>
      </c>
      <c r="P15" s="21">
        <v>0.28957113312983901</v>
      </c>
      <c r="Q15" s="21">
        <v>0.201268857631107</v>
      </c>
      <c r="R15" s="21"/>
      <c r="S15" s="21">
        <v>0.39167912535215599</v>
      </c>
      <c r="T15" s="21">
        <v>0.220423048694977</v>
      </c>
      <c r="U15" s="21">
        <v>0.184558364786226</v>
      </c>
      <c r="V15" s="21">
        <v>0.24479787198445399</v>
      </c>
      <c r="W15" s="21">
        <v>0.29010577769284401</v>
      </c>
      <c r="X15" s="21">
        <v>0.275514058545058</v>
      </c>
      <c r="Y15" s="21">
        <v>0.28222152523232003</v>
      </c>
      <c r="Z15" s="21">
        <v>0.34776206133225002</v>
      </c>
      <c r="AA15" s="21">
        <v>0.28235726147158902</v>
      </c>
      <c r="AB15" s="21">
        <v>0.19544836662103199</v>
      </c>
      <c r="AC15" s="21"/>
      <c r="AD15" s="21">
        <v>0.24679295824296099</v>
      </c>
      <c r="AE15" s="21">
        <v>0.34435734693507603</v>
      </c>
      <c r="AF15" s="21">
        <v>0.220690811709053</v>
      </c>
      <c r="AG15" s="21">
        <v>0.23061103691433901</v>
      </c>
      <c r="AH15" s="21"/>
      <c r="AI15" s="21">
        <v>0.274535934474951</v>
      </c>
      <c r="AJ15" s="21">
        <v>0.36122214577717299</v>
      </c>
      <c r="AK15" s="21">
        <v>0.20556524147942601</v>
      </c>
      <c r="AL15" s="21"/>
      <c r="AM15" s="21">
        <v>0.33299328738372802</v>
      </c>
      <c r="AN15" s="21">
        <v>0.21810219789225899</v>
      </c>
      <c r="AO15" s="21">
        <v>0.324493695418682</v>
      </c>
      <c r="AP15" s="21"/>
      <c r="AQ15" s="21">
        <v>0.201727751669944</v>
      </c>
      <c r="AR15" s="21">
        <v>0.23294861545419099</v>
      </c>
      <c r="AS15" s="21">
        <v>0.35607718610793798</v>
      </c>
      <c r="AT15" s="21">
        <v>0.42980208019137001</v>
      </c>
      <c r="AU15" s="21">
        <v>0.56440651569310796</v>
      </c>
    </row>
    <row r="16" spans="2:47" x14ac:dyDescent="0.3">
      <c r="B16" s="18" t="s">
        <v>234</v>
      </c>
      <c r="C16" s="21">
        <v>0.46150680727270499</v>
      </c>
      <c r="D16" s="21">
        <v>0.472042636840804</v>
      </c>
      <c r="E16" s="21">
        <v>0.45018889681773799</v>
      </c>
      <c r="F16" s="21"/>
      <c r="G16" s="21">
        <v>0.37621759940160998</v>
      </c>
      <c r="H16" s="21">
        <v>0.376435247973125</v>
      </c>
      <c r="I16" s="21">
        <v>0.37869739244842898</v>
      </c>
      <c r="J16" s="21">
        <v>0.42309546934838799</v>
      </c>
      <c r="K16" s="21">
        <v>0.57146214384969496</v>
      </c>
      <c r="L16" s="21">
        <v>0.61025910698818397</v>
      </c>
      <c r="M16" s="21"/>
      <c r="N16" s="21">
        <v>0.42527621591808001</v>
      </c>
      <c r="O16" s="21">
        <v>0.46113101659866901</v>
      </c>
      <c r="P16" s="21">
        <v>0.45567534160950202</v>
      </c>
      <c r="Q16" s="21">
        <v>0.51148933259028295</v>
      </c>
      <c r="R16" s="21"/>
      <c r="S16" s="21">
        <v>0.28996002723622</v>
      </c>
      <c r="T16" s="21">
        <v>0.51056801359749404</v>
      </c>
      <c r="U16" s="21">
        <v>0.55020879640557396</v>
      </c>
      <c r="V16" s="21">
        <v>0.534584860464416</v>
      </c>
      <c r="W16" s="21">
        <v>0.49531830752824302</v>
      </c>
      <c r="X16" s="21">
        <v>0.412583223517063</v>
      </c>
      <c r="Y16" s="21">
        <v>0.54279420282245805</v>
      </c>
      <c r="Z16" s="21">
        <v>0.473054504985229</v>
      </c>
      <c r="AA16" s="21">
        <v>0.41586371020060398</v>
      </c>
      <c r="AB16" s="21">
        <v>0.54446038707493105</v>
      </c>
      <c r="AC16" s="21"/>
      <c r="AD16" s="21">
        <v>0.48676261452223801</v>
      </c>
      <c r="AE16" s="21">
        <v>0.39562775437613401</v>
      </c>
      <c r="AF16" s="21">
        <v>0.58241374721545802</v>
      </c>
      <c r="AG16" s="21">
        <v>0.46138697051017302</v>
      </c>
      <c r="AH16" s="21"/>
      <c r="AI16" s="21">
        <v>0.46706687224741</v>
      </c>
      <c r="AJ16" s="21">
        <v>0.36702534605131898</v>
      </c>
      <c r="AK16" s="21">
        <v>0.60602226987852403</v>
      </c>
      <c r="AL16" s="21"/>
      <c r="AM16" s="21">
        <v>0.41013591364913499</v>
      </c>
      <c r="AN16" s="21">
        <v>0.515500790375225</v>
      </c>
      <c r="AO16" s="21">
        <v>0.43374513124360298</v>
      </c>
      <c r="AP16" s="21"/>
      <c r="AQ16" s="21">
        <v>0.519320777011961</v>
      </c>
      <c r="AR16" s="21">
        <v>0.48953975268034799</v>
      </c>
      <c r="AS16" s="21">
        <v>0.43692039607320898</v>
      </c>
      <c r="AT16" s="21">
        <v>0.28386505276195101</v>
      </c>
      <c r="AU16" s="21">
        <v>0.18969453049659701</v>
      </c>
    </row>
    <row r="17" spans="2:47" x14ac:dyDescent="0.3">
      <c r="B17" s="18" t="s">
        <v>143</v>
      </c>
      <c r="C17" s="22">
        <v>-0.18560786148700301</v>
      </c>
      <c r="D17" s="22">
        <v>-0.18233716011031201</v>
      </c>
      <c r="E17" s="22">
        <v>-0.18713276187953001</v>
      </c>
      <c r="F17" s="22"/>
      <c r="G17" s="22">
        <v>9.2797586573405404E-3</v>
      </c>
      <c r="H17" s="22">
        <v>2.57294598839088E-2</v>
      </c>
      <c r="I17" s="22">
        <v>-3.0638659127862101E-2</v>
      </c>
      <c r="J17" s="22">
        <v>-0.162860055559157</v>
      </c>
      <c r="K17" s="22">
        <v>-0.37922738870871497</v>
      </c>
      <c r="L17" s="22">
        <v>-0.49756816722356101</v>
      </c>
      <c r="M17" s="22"/>
      <c r="N17" s="22">
        <v>-9.7921830736119E-2</v>
      </c>
      <c r="O17" s="22">
        <v>-0.180715012141026</v>
      </c>
      <c r="P17" s="22">
        <v>-0.16610420847966401</v>
      </c>
      <c r="Q17" s="22">
        <v>-0.31022047495917598</v>
      </c>
      <c r="R17" s="22"/>
      <c r="S17" s="22">
        <v>0.101719098115936</v>
      </c>
      <c r="T17" s="22">
        <v>-0.29014496490251701</v>
      </c>
      <c r="U17" s="22">
        <v>-0.36565043161934802</v>
      </c>
      <c r="V17" s="22">
        <v>-0.28978698847996198</v>
      </c>
      <c r="W17" s="22">
        <v>-0.205212529835399</v>
      </c>
      <c r="X17" s="22">
        <v>-0.137069164972005</v>
      </c>
      <c r="Y17" s="22">
        <v>-0.26057267759013802</v>
      </c>
      <c r="Z17" s="22">
        <v>-0.12529244365298001</v>
      </c>
      <c r="AA17" s="22">
        <v>-0.13350644872901499</v>
      </c>
      <c r="AB17" s="22">
        <v>-0.34901202045389801</v>
      </c>
      <c r="AC17" s="22"/>
      <c r="AD17" s="22">
        <v>-0.23996965627927799</v>
      </c>
      <c r="AE17" s="22">
        <v>-5.1270407441058E-2</v>
      </c>
      <c r="AF17" s="22">
        <v>-0.361722935506406</v>
      </c>
      <c r="AG17" s="22">
        <v>-0.23077593359583401</v>
      </c>
      <c r="AH17" s="22"/>
      <c r="AI17" s="22">
        <v>-0.192530937772459</v>
      </c>
      <c r="AJ17" s="22">
        <v>-5.8032002741452704E-3</v>
      </c>
      <c r="AK17" s="22">
        <v>-0.40045702839909703</v>
      </c>
      <c r="AL17" s="22"/>
      <c r="AM17" s="22">
        <v>-7.7142626265406994E-2</v>
      </c>
      <c r="AN17" s="22">
        <v>-0.29739859248296702</v>
      </c>
      <c r="AO17" s="22">
        <v>-0.109251435824921</v>
      </c>
      <c r="AP17" s="22"/>
      <c r="AQ17" s="22">
        <v>-0.317593025342017</v>
      </c>
      <c r="AR17" s="22">
        <v>-0.25659113722615701</v>
      </c>
      <c r="AS17" s="22">
        <v>-8.0843209965270599E-2</v>
      </c>
      <c r="AT17" s="22">
        <v>0.145937027429419</v>
      </c>
      <c r="AU17" s="22">
        <v>0.374711985196511</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239</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228</v>
      </c>
      <c r="C9" s="17">
        <v>0.259383025987725</v>
      </c>
      <c r="D9" s="17">
        <v>0.271110142608321</v>
      </c>
      <c r="E9" s="17">
        <v>0.24852520726118399</v>
      </c>
      <c r="F9" s="17"/>
      <c r="G9" s="17">
        <v>0.33310737588565897</v>
      </c>
      <c r="H9" s="17">
        <v>0.31108354911019398</v>
      </c>
      <c r="I9" s="17">
        <v>0.30731337500753098</v>
      </c>
      <c r="J9" s="17">
        <v>0.27348277807006599</v>
      </c>
      <c r="K9" s="17">
        <v>0.17541271764091601</v>
      </c>
      <c r="L9" s="17">
        <v>0.17553095226391899</v>
      </c>
      <c r="M9" s="17"/>
      <c r="N9" s="17">
        <v>0.31436748549448201</v>
      </c>
      <c r="O9" s="17">
        <v>0.25328198079491199</v>
      </c>
      <c r="P9" s="17">
        <v>0.26204514159814601</v>
      </c>
      <c r="Q9" s="17">
        <v>0.209189895503539</v>
      </c>
      <c r="R9" s="17"/>
      <c r="S9" s="17">
        <v>0.353977987307112</v>
      </c>
      <c r="T9" s="17">
        <v>0.24888550849660099</v>
      </c>
      <c r="U9" s="17">
        <v>0.200809718819626</v>
      </c>
      <c r="V9" s="17">
        <v>0.25133448096821198</v>
      </c>
      <c r="W9" s="17">
        <v>0.268645025279804</v>
      </c>
      <c r="X9" s="17">
        <v>0.290977656328544</v>
      </c>
      <c r="Y9" s="17">
        <v>0.216425965099976</v>
      </c>
      <c r="Z9" s="17">
        <v>0.21275342565316799</v>
      </c>
      <c r="AA9" s="17">
        <v>0.25334151020595103</v>
      </c>
      <c r="AB9" s="17">
        <v>0.178645746389197</v>
      </c>
      <c r="AC9" s="17"/>
      <c r="AD9" s="17">
        <v>0.150144034528883</v>
      </c>
      <c r="AE9" s="17">
        <v>0.35443946231568502</v>
      </c>
      <c r="AF9" s="17">
        <v>0.170016247918056</v>
      </c>
      <c r="AG9" s="17">
        <v>0.21764504067062901</v>
      </c>
      <c r="AH9" s="17"/>
      <c r="AI9" s="17">
        <v>0.18171659373201299</v>
      </c>
      <c r="AJ9" s="17">
        <v>0.341887772900831</v>
      </c>
      <c r="AK9" s="17">
        <v>0.216187037129318</v>
      </c>
      <c r="AL9" s="17"/>
      <c r="AM9" s="17">
        <v>0.377922422721091</v>
      </c>
      <c r="AN9" s="17">
        <v>0.215014025847138</v>
      </c>
      <c r="AO9" s="17">
        <v>0.26124887827182403</v>
      </c>
      <c r="AP9" s="17"/>
      <c r="AQ9" s="17">
        <v>0.23744617827539199</v>
      </c>
      <c r="AR9" s="17">
        <v>0.227058696973853</v>
      </c>
      <c r="AS9" s="17">
        <v>0.29128986568112503</v>
      </c>
      <c r="AT9" s="17">
        <v>0.40417944667013</v>
      </c>
      <c r="AU9" s="17">
        <v>0.31637525747100698</v>
      </c>
    </row>
    <row r="10" spans="2:47" x14ac:dyDescent="0.3">
      <c r="B10" s="18" t="s">
        <v>229</v>
      </c>
      <c r="C10" s="17">
        <v>0.46129540795451202</v>
      </c>
      <c r="D10" s="17">
        <v>0.461373924130493</v>
      </c>
      <c r="E10" s="17">
        <v>0.46012780728999497</v>
      </c>
      <c r="F10" s="17"/>
      <c r="G10" s="17">
        <v>0.43525875556453297</v>
      </c>
      <c r="H10" s="17">
        <v>0.40259011155037999</v>
      </c>
      <c r="I10" s="17">
        <v>0.41342469867909099</v>
      </c>
      <c r="J10" s="17">
        <v>0.43924279472920902</v>
      </c>
      <c r="K10" s="17">
        <v>0.49287668202857898</v>
      </c>
      <c r="L10" s="17">
        <v>0.56103339283538001</v>
      </c>
      <c r="M10" s="17"/>
      <c r="N10" s="17">
        <v>0.461337654565454</v>
      </c>
      <c r="O10" s="17">
        <v>0.50325741246100197</v>
      </c>
      <c r="P10" s="17">
        <v>0.42501703312820999</v>
      </c>
      <c r="Q10" s="17">
        <v>0.45088266340411998</v>
      </c>
      <c r="R10" s="17"/>
      <c r="S10" s="17">
        <v>0.36820696053390001</v>
      </c>
      <c r="T10" s="17">
        <v>0.50876858949523196</v>
      </c>
      <c r="U10" s="17">
        <v>0.51763659882286095</v>
      </c>
      <c r="V10" s="17">
        <v>0.41989705992791299</v>
      </c>
      <c r="W10" s="17">
        <v>0.431454564036102</v>
      </c>
      <c r="X10" s="17">
        <v>0.40278391181117801</v>
      </c>
      <c r="Y10" s="17">
        <v>0.49282227660304201</v>
      </c>
      <c r="Z10" s="17">
        <v>0.39833109004419798</v>
      </c>
      <c r="AA10" s="17">
        <v>0.52114525974995496</v>
      </c>
      <c r="AB10" s="17">
        <v>0.60025574185555997</v>
      </c>
      <c r="AC10" s="17"/>
      <c r="AD10" s="17">
        <v>0.53701317650807701</v>
      </c>
      <c r="AE10" s="17">
        <v>0.43039781390140702</v>
      </c>
      <c r="AF10" s="17">
        <v>0.43392834168118499</v>
      </c>
      <c r="AG10" s="17">
        <v>0.46014253615922501</v>
      </c>
      <c r="AH10" s="17"/>
      <c r="AI10" s="17">
        <v>0.52450150905497495</v>
      </c>
      <c r="AJ10" s="17">
        <v>0.44221787215517899</v>
      </c>
      <c r="AK10" s="17">
        <v>0.44175787228170099</v>
      </c>
      <c r="AL10" s="17"/>
      <c r="AM10" s="17">
        <v>0.43796498624708602</v>
      </c>
      <c r="AN10" s="17">
        <v>0.481649627023916</v>
      </c>
      <c r="AO10" s="17">
        <v>0.46567275579665901</v>
      </c>
      <c r="AP10" s="17"/>
      <c r="AQ10" s="17">
        <v>0.460133715490604</v>
      </c>
      <c r="AR10" s="17">
        <v>0.48024847863926301</v>
      </c>
      <c r="AS10" s="17">
        <v>0.46583740259901801</v>
      </c>
      <c r="AT10" s="17">
        <v>0.40995606725503098</v>
      </c>
      <c r="AU10" s="17">
        <v>0.40420372871293703</v>
      </c>
    </row>
    <row r="11" spans="2:47" x14ac:dyDescent="0.3">
      <c r="B11" s="18" t="s">
        <v>230</v>
      </c>
      <c r="C11" s="17">
        <v>0.18115795442128199</v>
      </c>
      <c r="D11" s="17">
        <v>0.16368699008700399</v>
      </c>
      <c r="E11" s="17">
        <v>0.19848374160535701</v>
      </c>
      <c r="F11" s="17"/>
      <c r="G11" s="17">
        <v>0.169600485138794</v>
      </c>
      <c r="H11" s="17">
        <v>0.179609448172598</v>
      </c>
      <c r="I11" s="17">
        <v>0.18558271929484599</v>
      </c>
      <c r="J11" s="17">
        <v>0.190005580592954</v>
      </c>
      <c r="K11" s="17">
        <v>0.19803772707599501</v>
      </c>
      <c r="L11" s="17">
        <v>0.16792224631950101</v>
      </c>
      <c r="M11" s="17"/>
      <c r="N11" s="17">
        <v>0.15831467187905801</v>
      </c>
      <c r="O11" s="17">
        <v>0.154024383335363</v>
      </c>
      <c r="P11" s="17">
        <v>0.21198167116242</v>
      </c>
      <c r="Q11" s="17">
        <v>0.198423413382526</v>
      </c>
      <c r="R11" s="17"/>
      <c r="S11" s="17">
        <v>0.17980763610165201</v>
      </c>
      <c r="T11" s="17">
        <v>0.14649912145313199</v>
      </c>
      <c r="U11" s="17">
        <v>0.17219991661600301</v>
      </c>
      <c r="V11" s="17">
        <v>0.21609702442775</v>
      </c>
      <c r="W11" s="17">
        <v>0.19518709816719099</v>
      </c>
      <c r="X11" s="17">
        <v>0.22457675164364799</v>
      </c>
      <c r="Y11" s="17">
        <v>0.19809269725293899</v>
      </c>
      <c r="Z11" s="17">
        <v>0.21662124753636999</v>
      </c>
      <c r="AA11" s="17">
        <v>0.15130785637026201</v>
      </c>
      <c r="AB11" s="17">
        <v>0.13809604566800801</v>
      </c>
      <c r="AC11" s="17"/>
      <c r="AD11" s="17">
        <v>0.22331445422353</v>
      </c>
      <c r="AE11" s="17">
        <v>0.13621477676687299</v>
      </c>
      <c r="AF11" s="17">
        <v>0.2451031693563</v>
      </c>
      <c r="AG11" s="17">
        <v>0.20520350973432799</v>
      </c>
      <c r="AH11" s="17"/>
      <c r="AI11" s="17">
        <v>0.22378097919091799</v>
      </c>
      <c r="AJ11" s="17">
        <v>0.13832619799468299</v>
      </c>
      <c r="AK11" s="17">
        <v>0.216098153415587</v>
      </c>
      <c r="AL11" s="17"/>
      <c r="AM11" s="17">
        <v>0.12288434940488201</v>
      </c>
      <c r="AN11" s="17">
        <v>0.204198073545477</v>
      </c>
      <c r="AO11" s="17">
        <v>0.183042497002356</v>
      </c>
      <c r="AP11" s="17"/>
      <c r="AQ11" s="17">
        <v>0.18561472797706499</v>
      </c>
      <c r="AR11" s="17">
        <v>0.188429307770583</v>
      </c>
      <c r="AS11" s="17">
        <v>0.176285502329354</v>
      </c>
      <c r="AT11" s="17">
        <v>0.12210419043384201</v>
      </c>
      <c r="AU11" s="17">
        <v>0.23264066102446601</v>
      </c>
    </row>
    <row r="12" spans="2:47" x14ac:dyDescent="0.3">
      <c r="B12" s="18" t="s">
        <v>231</v>
      </c>
      <c r="C12" s="17">
        <v>3.30695122371139E-2</v>
      </c>
      <c r="D12" s="17">
        <v>3.3371160595267499E-2</v>
      </c>
      <c r="E12" s="17">
        <v>3.2843704294900099E-2</v>
      </c>
      <c r="F12" s="17"/>
      <c r="G12" s="17">
        <v>3.6650842109572201E-2</v>
      </c>
      <c r="H12" s="17">
        <v>6.2836362557988801E-2</v>
      </c>
      <c r="I12" s="17">
        <v>2.7573265522120999E-2</v>
      </c>
      <c r="J12" s="17">
        <v>1.59979039295533E-2</v>
      </c>
      <c r="K12" s="17">
        <v>3.2431404708274297E-2</v>
      </c>
      <c r="L12" s="17">
        <v>2.5419576298135502E-2</v>
      </c>
      <c r="M12" s="17"/>
      <c r="N12" s="17">
        <v>2.33134566037255E-2</v>
      </c>
      <c r="O12" s="17">
        <v>3.4600320288363198E-2</v>
      </c>
      <c r="P12" s="17">
        <v>3.0039719434455301E-2</v>
      </c>
      <c r="Q12" s="17">
        <v>4.5341619858955802E-2</v>
      </c>
      <c r="R12" s="17"/>
      <c r="S12" s="17">
        <v>4.8353820210814601E-2</v>
      </c>
      <c r="T12" s="17">
        <v>1.89753366261932E-2</v>
      </c>
      <c r="U12" s="17">
        <v>3.3398833061974699E-2</v>
      </c>
      <c r="V12" s="17">
        <v>5.5965708943203102E-2</v>
      </c>
      <c r="W12" s="17">
        <v>1.51188701151531E-2</v>
      </c>
      <c r="X12" s="17">
        <v>2.91524916531102E-2</v>
      </c>
      <c r="Y12" s="17">
        <v>5.4126093477390398E-2</v>
      </c>
      <c r="Z12" s="17">
        <v>1.9437667109768301E-2</v>
      </c>
      <c r="AA12" s="17">
        <v>2.32130136977961E-2</v>
      </c>
      <c r="AB12" s="17">
        <v>1.6235560775918201E-2</v>
      </c>
      <c r="AC12" s="17"/>
      <c r="AD12" s="17">
        <v>4.1241899832149299E-2</v>
      </c>
      <c r="AE12" s="17">
        <v>3.0793319396480098E-2</v>
      </c>
      <c r="AF12" s="17">
        <v>5.7303888746642197E-2</v>
      </c>
      <c r="AG12" s="17">
        <v>2.1674417646812799E-2</v>
      </c>
      <c r="AH12" s="17"/>
      <c r="AI12" s="17">
        <v>3.7587139258634397E-2</v>
      </c>
      <c r="AJ12" s="17">
        <v>3.9740606432682103E-2</v>
      </c>
      <c r="AK12" s="17">
        <v>4.9805248920966598E-2</v>
      </c>
      <c r="AL12" s="17"/>
      <c r="AM12" s="17">
        <v>1.32661118573575E-2</v>
      </c>
      <c r="AN12" s="17">
        <v>3.9239666391245598E-2</v>
      </c>
      <c r="AO12" s="17">
        <v>3.9372192289591899E-2</v>
      </c>
      <c r="AP12" s="17"/>
      <c r="AQ12" s="17">
        <v>3.1088142442392198E-2</v>
      </c>
      <c r="AR12" s="17">
        <v>4.36104894493409E-2</v>
      </c>
      <c r="AS12" s="17">
        <v>3.5278521364303601E-2</v>
      </c>
      <c r="AT12" s="17">
        <v>2.94547547069158E-2</v>
      </c>
      <c r="AU12" s="17">
        <v>0</v>
      </c>
    </row>
    <row r="13" spans="2:47" x14ac:dyDescent="0.3">
      <c r="B13" s="18" t="s">
        <v>232</v>
      </c>
      <c r="C13" s="17">
        <v>2.4636191490936901E-2</v>
      </c>
      <c r="D13" s="17">
        <v>3.0487053679450399E-2</v>
      </c>
      <c r="E13" s="17">
        <v>1.9006769646430999E-2</v>
      </c>
      <c r="F13" s="17"/>
      <c r="G13" s="17">
        <v>1.63692736151353E-2</v>
      </c>
      <c r="H13" s="17">
        <v>2.8059927216138598E-2</v>
      </c>
      <c r="I13" s="17">
        <v>1.78008360855458E-2</v>
      </c>
      <c r="J13" s="17">
        <v>2.7311743755847901E-2</v>
      </c>
      <c r="K13" s="17">
        <v>2.49090079471521E-2</v>
      </c>
      <c r="L13" s="17">
        <v>3.0483988467749999E-2</v>
      </c>
      <c r="M13" s="17"/>
      <c r="N13" s="17">
        <v>1.6718510629089699E-2</v>
      </c>
      <c r="O13" s="17">
        <v>1.8644935090728201E-2</v>
      </c>
      <c r="P13" s="17">
        <v>3.4455701755548601E-2</v>
      </c>
      <c r="Q13" s="17">
        <v>3.1269748274909102E-2</v>
      </c>
      <c r="R13" s="17"/>
      <c r="S13" s="17">
        <v>2.7433229388250401E-2</v>
      </c>
      <c r="T13" s="17">
        <v>2.5464864384297702E-2</v>
      </c>
      <c r="U13" s="17">
        <v>4.3318463629801802E-2</v>
      </c>
      <c r="V13" s="17">
        <v>2.9078617702264199E-2</v>
      </c>
      <c r="W13" s="17">
        <v>2.3325612069084501E-2</v>
      </c>
      <c r="X13" s="17">
        <v>8.5158525567404497E-3</v>
      </c>
      <c r="Y13" s="17">
        <v>1.8687554580523E-2</v>
      </c>
      <c r="Z13" s="17">
        <v>9.3263869804433699E-2</v>
      </c>
      <c r="AA13" s="17">
        <v>7.3603303858031897E-3</v>
      </c>
      <c r="AB13" s="17">
        <v>0</v>
      </c>
      <c r="AC13" s="17"/>
      <c r="AD13" s="17">
        <v>2.1890031902633601E-2</v>
      </c>
      <c r="AE13" s="17">
        <v>1.8930125959268702E-2</v>
      </c>
      <c r="AF13" s="17">
        <v>6.0430390846711098E-2</v>
      </c>
      <c r="AG13" s="17">
        <v>1.9547889549143101E-2</v>
      </c>
      <c r="AH13" s="17"/>
      <c r="AI13" s="17">
        <v>1.06606612665413E-2</v>
      </c>
      <c r="AJ13" s="17">
        <v>1.7437411064486801E-2</v>
      </c>
      <c r="AK13" s="17">
        <v>5.0444571332750703E-2</v>
      </c>
      <c r="AL13" s="17"/>
      <c r="AM13" s="17">
        <v>1.8020954892135801E-2</v>
      </c>
      <c r="AN13" s="17">
        <v>2.1988575130150199E-2</v>
      </c>
      <c r="AO13" s="17">
        <v>2.7810559237115499E-2</v>
      </c>
      <c r="AP13" s="17"/>
      <c r="AQ13" s="17">
        <v>3.3520165280317801E-2</v>
      </c>
      <c r="AR13" s="17">
        <v>1.2879549821955801E-2</v>
      </c>
      <c r="AS13" s="17">
        <v>1.2638953348164599E-2</v>
      </c>
      <c r="AT13" s="17">
        <v>9.1825977051318997E-3</v>
      </c>
      <c r="AU13" s="17">
        <v>4.6780352791589999E-2</v>
      </c>
    </row>
    <row r="14" spans="2:47" x14ac:dyDescent="0.3">
      <c r="B14" s="18" t="s">
        <v>94</v>
      </c>
      <c r="C14" s="17">
        <v>4.0457907908429701E-2</v>
      </c>
      <c r="D14" s="17">
        <v>3.9970728899464597E-2</v>
      </c>
      <c r="E14" s="17">
        <v>4.1012769902132297E-2</v>
      </c>
      <c r="F14" s="17"/>
      <c r="G14" s="17">
        <v>9.0132676863061995E-3</v>
      </c>
      <c r="H14" s="17">
        <v>1.5820601392700199E-2</v>
      </c>
      <c r="I14" s="17">
        <v>4.8305105410865301E-2</v>
      </c>
      <c r="J14" s="17">
        <v>5.3959198922369798E-2</v>
      </c>
      <c r="K14" s="17">
        <v>7.6332460599083996E-2</v>
      </c>
      <c r="L14" s="17">
        <v>3.9609843815314197E-2</v>
      </c>
      <c r="M14" s="17"/>
      <c r="N14" s="17">
        <v>2.5948220828190999E-2</v>
      </c>
      <c r="O14" s="17">
        <v>3.6190968029630899E-2</v>
      </c>
      <c r="P14" s="17">
        <v>3.6460732921220797E-2</v>
      </c>
      <c r="Q14" s="17">
        <v>6.4892659575950598E-2</v>
      </c>
      <c r="R14" s="17"/>
      <c r="S14" s="17">
        <v>2.2220366458271499E-2</v>
      </c>
      <c r="T14" s="17">
        <v>5.1406579544544702E-2</v>
      </c>
      <c r="U14" s="17">
        <v>3.2636469049734197E-2</v>
      </c>
      <c r="V14" s="17">
        <v>2.7627108030658099E-2</v>
      </c>
      <c r="W14" s="17">
        <v>6.6268830332665493E-2</v>
      </c>
      <c r="X14" s="17">
        <v>4.3993336006779897E-2</v>
      </c>
      <c r="Y14" s="17">
        <v>1.9845412986129001E-2</v>
      </c>
      <c r="Z14" s="17">
        <v>5.9592699852062898E-2</v>
      </c>
      <c r="AA14" s="17">
        <v>4.3632029590232102E-2</v>
      </c>
      <c r="AB14" s="17">
        <v>6.6766905311316793E-2</v>
      </c>
      <c r="AC14" s="17"/>
      <c r="AD14" s="17">
        <v>2.6396403004725899E-2</v>
      </c>
      <c r="AE14" s="17">
        <v>2.92245016602861E-2</v>
      </c>
      <c r="AF14" s="17">
        <v>3.3217961451104998E-2</v>
      </c>
      <c r="AG14" s="17">
        <v>7.57866062398629E-2</v>
      </c>
      <c r="AH14" s="17"/>
      <c r="AI14" s="17">
        <v>2.1753117496918401E-2</v>
      </c>
      <c r="AJ14" s="17">
        <v>2.0390139452138599E-2</v>
      </c>
      <c r="AK14" s="17">
        <v>2.5707116919676101E-2</v>
      </c>
      <c r="AL14" s="17"/>
      <c r="AM14" s="17">
        <v>2.9941174877447001E-2</v>
      </c>
      <c r="AN14" s="17">
        <v>3.7910032062073301E-2</v>
      </c>
      <c r="AO14" s="17">
        <v>2.2853117402453101E-2</v>
      </c>
      <c r="AP14" s="17"/>
      <c r="AQ14" s="17">
        <v>5.2197070534229499E-2</v>
      </c>
      <c r="AR14" s="17">
        <v>4.7773477345003597E-2</v>
      </c>
      <c r="AS14" s="17">
        <v>1.86697546780344E-2</v>
      </c>
      <c r="AT14" s="17">
        <v>2.5122943228949399E-2</v>
      </c>
      <c r="AU14" s="17">
        <v>0</v>
      </c>
    </row>
    <row r="15" spans="2:47" x14ac:dyDescent="0.3">
      <c r="B15" s="18" t="s">
        <v>233</v>
      </c>
      <c r="C15" s="21">
        <v>0.72067843394223796</v>
      </c>
      <c r="D15" s="21">
        <v>0.73248406673881405</v>
      </c>
      <c r="E15" s="21">
        <v>0.70865301455117902</v>
      </c>
      <c r="F15" s="21"/>
      <c r="G15" s="21">
        <v>0.76836613145019295</v>
      </c>
      <c r="H15" s="21">
        <v>0.71367366066057403</v>
      </c>
      <c r="I15" s="21">
        <v>0.72073807368662202</v>
      </c>
      <c r="J15" s="21">
        <v>0.71272557279927495</v>
      </c>
      <c r="K15" s="21">
        <v>0.66828939966949497</v>
      </c>
      <c r="L15" s="21">
        <v>0.73656434509929902</v>
      </c>
      <c r="M15" s="21"/>
      <c r="N15" s="21">
        <v>0.77570514005993596</v>
      </c>
      <c r="O15" s="21">
        <v>0.75653939325591402</v>
      </c>
      <c r="P15" s="21">
        <v>0.687062174726356</v>
      </c>
      <c r="Q15" s="21">
        <v>0.66007255890765903</v>
      </c>
      <c r="R15" s="21"/>
      <c r="S15" s="21">
        <v>0.72218494784101195</v>
      </c>
      <c r="T15" s="21">
        <v>0.75765409799183203</v>
      </c>
      <c r="U15" s="21">
        <v>0.71844631764248601</v>
      </c>
      <c r="V15" s="21">
        <v>0.67123154089612502</v>
      </c>
      <c r="W15" s="21">
        <v>0.70009958931590599</v>
      </c>
      <c r="X15" s="21">
        <v>0.69376156813972201</v>
      </c>
      <c r="Y15" s="21">
        <v>0.70924824170301803</v>
      </c>
      <c r="Z15" s="21">
        <v>0.61108451569736599</v>
      </c>
      <c r="AA15" s="21">
        <v>0.77448676995590604</v>
      </c>
      <c r="AB15" s="21">
        <v>0.77890148824475702</v>
      </c>
      <c r="AC15" s="21"/>
      <c r="AD15" s="21">
        <v>0.68715721103696104</v>
      </c>
      <c r="AE15" s="21">
        <v>0.78483727621709198</v>
      </c>
      <c r="AF15" s="21">
        <v>0.60394458959924102</v>
      </c>
      <c r="AG15" s="21">
        <v>0.67778757682985302</v>
      </c>
      <c r="AH15" s="21"/>
      <c r="AI15" s="21">
        <v>0.70621810278698804</v>
      </c>
      <c r="AJ15" s="21">
        <v>0.78410564505600999</v>
      </c>
      <c r="AK15" s="21">
        <v>0.65794490941101902</v>
      </c>
      <c r="AL15" s="21"/>
      <c r="AM15" s="21">
        <v>0.81588740896817702</v>
      </c>
      <c r="AN15" s="21">
        <v>0.69666365287105403</v>
      </c>
      <c r="AO15" s="21">
        <v>0.72692163406848298</v>
      </c>
      <c r="AP15" s="21"/>
      <c r="AQ15" s="21">
        <v>0.69757989376599605</v>
      </c>
      <c r="AR15" s="21">
        <v>0.70730717561311596</v>
      </c>
      <c r="AS15" s="21">
        <v>0.75712726828014298</v>
      </c>
      <c r="AT15" s="21">
        <v>0.81413551392516104</v>
      </c>
      <c r="AU15" s="21">
        <v>0.720578986183944</v>
      </c>
    </row>
    <row r="16" spans="2:47" x14ac:dyDescent="0.3">
      <c r="B16" s="18" t="s">
        <v>234</v>
      </c>
      <c r="C16" s="21">
        <v>5.77057037280507E-2</v>
      </c>
      <c r="D16" s="21">
        <v>6.3858214274717898E-2</v>
      </c>
      <c r="E16" s="21">
        <v>5.1850473941331097E-2</v>
      </c>
      <c r="F16" s="21"/>
      <c r="G16" s="21">
        <v>5.3020115724707502E-2</v>
      </c>
      <c r="H16" s="21">
        <v>9.0896289774127406E-2</v>
      </c>
      <c r="I16" s="21">
        <v>4.5374101607666702E-2</v>
      </c>
      <c r="J16" s="21">
        <v>4.3309647685401201E-2</v>
      </c>
      <c r="K16" s="21">
        <v>5.7340412655426401E-2</v>
      </c>
      <c r="L16" s="21">
        <v>5.5903564765885497E-2</v>
      </c>
      <c r="M16" s="21"/>
      <c r="N16" s="21">
        <v>4.0031967232815303E-2</v>
      </c>
      <c r="O16" s="21">
        <v>5.3245255379091402E-2</v>
      </c>
      <c r="P16" s="21">
        <v>6.4495421190003996E-2</v>
      </c>
      <c r="Q16" s="21">
        <v>7.6611368133865002E-2</v>
      </c>
      <c r="R16" s="21"/>
      <c r="S16" s="21">
        <v>7.5787049599065098E-2</v>
      </c>
      <c r="T16" s="21">
        <v>4.4440201010490898E-2</v>
      </c>
      <c r="U16" s="21">
        <v>7.6717296691776501E-2</v>
      </c>
      <c r="V16" s="21">
        <v>8.5044326645467294E-2</v>
      </c>
      <c r="W16" s="21">
        <v>3.8444482184237599E-2</v>
      </c>
      <c r="X16" s="21">
        <v>3.7668344209850699E-2</v>
      </c>
      <c r="Y16" s="21">
        <v>7.2813648057913405E-2</v>
      </c>
      <c r="Z16" s="21">
        <v>0.112701536914202</v>
      </c>
      <c r="AA16" s="21">
        <v>3.05733440835993E-2</v>
      </c>
      <c r="AB16" s="21">
        <v>1.6235560775918201E-2</v>
      </c>
      <c r="AC16" s="21"/>
      <c r="AD16" s="21">
        <v>6.3131931734782903E-2</v>
      </c>
      <c r="AE16" s="21">
        <v>4.9723445355748797E-2</v>
      </c>
      <c r="AF16" s="21">
        <v>0.117734279593353</v>
      </c>
      <c r="AG16" s="21">
        <v>4.1222307195955897E-2</v>
      </c>
      <c r="AH16" s="21"/>
      <c r="AI16" s="21">
        <v>4.8247800525175702E-2</v>
      </c>
      <c r="AJ16" s="21">
        <v>5.7178017497168901E-2</v>
      </c>
      <c r="AK16" s="21">
        <v>0.100249820253717</v>
      </c>
      <c r="AL16" s="21"/>
      <c r="AM16" s="21">
        <v>3.1287066749493303E-2</v>
      </c>
      <c r="AN16" s="21">
        <v>6.1228241521395797E-2</v>
      </c>
      <c r="AO16" s="21">
        <v>6.7182751526707496E-2</v>
      </c>
      <c r="AP16" s="21"/>
      <c r="AQ16" s="21">
        <v>6.4608307722710007E-2</v>
      </c>
      <c r="AR16" s="21">
        <v>5.6490039271296699E-2</v>
      </c>
      <c r="AS16" s="21">
        <v>4.79174747124681E-2</v>
      </c>
      <c r="AT16" s="21">
        <v>3.8637352412047701E-2</v>
      </c>
      <c r="AU16" s="21">
        <v>4.6780352791589999E-2</v>
      </c>
    </row>
    <row r="17" spans="2:47" x14ac:dyDescent="0.3">
      <c r="B17" s="18" t="s">
        <v>143</v>
      </c>
      <c r="C17" s="22">
        <v>0.66297273021418701</v>
      </c>
      <c r="D17" s="22">
        <v>0.668625852464096</v>
      </c>
      <c r="E17" s="22">
        <v>0.656802540609848</v>
      </c>
      <c r="F17" s="22"/>
      <c r="G17" s="22">
        <v>0.71534601572548495</v>
      </c>
      <c r="H17" s="22">
        <v>0.62277737088644702</v>
      </c>
      <c r="I17" s="22">
        <v>0.67536397207895604</v>
      </c>
      <c r="J17" s="22">
        <v>0.66941592511387404</v>
      </c>
      <c r="K17" s="22">
        <v>0.61094898701406897</v>
      </c>
      <c r="L17" s="22">
        <v>0.68066078033341304</v>
      </c>
      <c r="M17" s="22"/>
      <c r="N17" s="22">
        <v>0.73567317282712097</v>
      </c>
      <c r="O17" s="22">
        <v>0.70329413787682304</v>
      </c>
      <c r="P17" s="22">
        <v>0.62256675353635205</v>
      </c>
      <c r="Q17" s="22">
        <v>0.58346119077379399</v>
      </c>
      <c r="R17" s="22"/>
      <c r="S17" s="22">
        <v>0.64639789824194605</v>
      </c>
      <c r="T17" s="22">
        <v>0.71321389698134097</v>
      </c>
      <c r="U17" s="22">
        <v>0.64172902095071005</v>
      </c>
      <c r="V17" s="22">
        <v>0.58618721425065801</v>
      </c>
      <c r="W17" s="22">
        <v>0.66165510713166897</v>
      </c>
      <c r="X17" s="22">
        <v>0.65609322392987102</v>
      </c>
      <c r="Y17" s="22">
        <v>0.63643459364510502</v>
      </c>
      <c r="Z17" s="22">
        <v>0.49838297878316401</v>
      </c>
      <c r="AA17" s="22">
        <v>0.74391342587230702</v>
      </c>
      <c r="AB17" s="22">
        <v>0.76266592746883899</v>
      </c>
      <c r="AC17" s="22"/>
      <c r="AD17" s="22">
        <v>0.62402527930217799</v>
      </c>
      <c r="AE17" s="22">
        <v>0.73511383086134297</v>
      </c>
      <c r="AF17" s="22">
        <v>0.48621031000588799</v>
      </c>
      <c r="AG17" s="22">
        <v>0.63656526963389704</v>
      </c>
      <c r="AH17" s="22"/>
      <c r="AI17" s="22">
        <v>0.65797030226181197</v>
      </c>
      <c r="AJ17" s="22">
        <v>0.72692762755884099</v>
      </c>
      <c r="AK17" s="22">
        <v>0.55769508915730204</v>
      </c>
      <c r="AL17" s="22"/>
      <c r="AM17" s="22">
        <v>0.78460034221868402</v>
      </c>
      <c r="AN17" s="22">
        <v>0.63543541134965797</v>
      </c>
      <c r="AO17" s="22">
        <v>0.65973888254177604</v>
      </c>
      <c r="AP17" s="22"/>
      <c r="AQ17" s="22">
        <v>0.63297158604328596</v>
      </c>
      <c r="AR17" s="22">
        <v>0.65081713634182004</v>
      </c>
      <c r="AS17" s="22">
        <v>0.709209793567675</v>
      </c>
      <c r="AT17" s="22">
        <v>0.77549816151311302</v>
      </c>
      <c r="AU17" s="22">
        <v>0.67379863339235402</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240</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228</v>
      </c>
      <c r="C9" s="17">
        <v>8.93831643827563E-2</v>
      </c>
      <c r="D9" s="17">
        <v>0.117938246356946</v>
      </c>
      <c r="E9" s="17">
        <v>6.1846312450478898E-2</v>
      </c>
      <c r="F9" s="17"/>
      <c r="G9" s="17">
        <v>0.141077364047174</v>
      </c>
      <c r="H9" s="17">
        <v>0.18085733974192</v>
      </c>
      <c r="I9" s="17">
        <v>0.10957953084374</v>
      </c>
      <c r="J9" s="17">
        <v>5.25261115761246E-2</v>
      </c>
      <c r="K9" s="17">
        <v>3.1144252293387999E-2</v>
      </c>
      <c r="L9" s="17">
        <v>3.4344860617906897E-2</v>
      </c>
      <c r="M9" s="17"/>
      <c r="N9" s="17">
        <v>0.126318104832045</v>
      </c>
      <c r="O9" s="17">
        <v>8.4469077132221099E-2</v>
      </c>
      <c r="P9" s="17">
        <v>0.10207803511934201</v>
      </c>
      <c r="Q9" s="17">
        <v>4.1351679791430701E-2</v>
      </c>
      <c r="R9" s="17"/>
      <c r="S9" s="17">
        <v>0.153899356048808</v>
      </c>
      <c r="T9" s="17">
        <v>7.4012140783713404E-2</v>
      </c>
      <c r="U9" s="17">
        <v>5.6870929183402801E-2</v>
      </c>
      <c r="V9" s="17">
        <v>7.1424992127130396E-2</v>
      </c>
      <c r="W9" s="17">
        <v>2.8835172473346E-2</v>
      </c>
      <c r="X9" s="17">
        <v>0.10045406445737599</v>
      </c>
      <c r="Y9" s="17">
        <v>9.7191728665834295E-2</v>
      </c>
      <c r="Z9" s="17">
        <v>0.16381049522934499</v>
      </c>
      <c r="AA9" s="17">
        <v>9.3635823316384995E-2</v>
      </c>
      <c r="AB9" s="17">
        <v>1.5651581304091999E-2</v>
      </c>
      <c r="AC9" s="17"/>
      <c r="AD9" s="17">
        <v>7.5900644136910694E-2</v>
      </c>
      <c r="AE9" s="17">
        <v>0.124592871991123</v>
      </c>
      <c r="AF9" s="17">
        <v>6.0849079453407E-2</v>
      </c>
      <c r="AG9" s="17">
        <v>3.4845461893243598E-2</v>
      </c>
      <c r="AH9" s="17"/>
      <c r="AI9" s="17">
        <v>7.2059728299461501E-2</v>
      </c>
      <c r="AJ9" s="17">
        <v>0.15157371078547099</v>
      </c>
      <c r="AK9" s="17">
        <v>8.0183569268752905E-2</v>
      </c>
      <c r="AL9" s="17"/>
      <c r="AM9" s="17">
        <v>8.5661347558103507E-2</v>
      </c>
      <c r="AN9" s="17">
        <v>4.9057975259449098E-2</v>
      </c>
      <c r="AO9" s="17">
        <v>0.157396622631646</v>
      </c>
      <c r="AP9" s="17"/>
      <c r="AQ9" s="17">
        <v>4.6339288627990499E-2</v>
      </c>
      <c r="AR9" s="17">
        <v>6.1132605013310103E-2</v>
      </c>
      <c r="AS9" s="17">
        <v>0.115449932020986</v>
      </c>
      <c r="AT9" s="17">
        <v>0.26103251318432602</v>
      </c>
      <c r="AU9" s="17">
        <v>7.5930100202455497E-2</v>
      </c>
    </row>
    <row r="10" spans="2:47" x14ac:dyDescent="0.3">
      <c r="B10" s="18" t="s">
        <v>229</v>
      </c>
      <c r="C10" s="17">
        <v>0.19581313833192801</v>
      </c>
      <c r="D10" s="17">
        <v>0.21083819331430001</v>
      </c>
      <c r="E10" s="17">
        <v>0.181625277203985</v>
      </c>
      <c r="F10" s="17"/>
      <c r="G10" s="17">
        <v>0.21242763947254301</v>
      </c>
      <c r="H10" s="17">
        <v>0.28716912753984097</v>
      </c>
      <c r="I10" s="17">
        <v>0.23625110115786499</v>
      </c>
      <c r="J10" s="17">
        <v>0.189399292861371</v>
      </c>
      <c r="K10" s="17">
        <v>8.9558201542768404E-2</v>
      </c>
      <c r="L10" s="17">
        <v>0.15520309917532399</v>
      </c>
      <c r="M10" s="17"/>
      <c r="N10" s="17">
        <v>0.25651642993121399</v>
      </c>
      <c r="O10" s="17">
        <v>0.19752665866551</v>
      </c>
      <c r="P10" s="17">
        <v>0.160719761626757</v>
      </c>
      <c r="Q10" s="17">
        <v>0.16326995652496401</v>
      </c>
      <c r="R10" s="17"/>
      <c r="S10" s="17">
        <v>0.23614828922812101</v>
      </c>
      <c r="T10" s="17">
        <v>0.15024678305338399</v>
      </c>
      <c r="U10" s="17">
        <v>0.19919185745155399</v>
      </c>
      <c r="V10" s="17">
        <v>0.18961749832541</v>
      </c>
      <c r="W10" s="17">
        <v>0.22305429088245801</v>
      </c>
      <c r="X10" s="17">
        <v>0.20678739523499301</v>
      </c>
      <c r="Y10" s="17">
        <v>0.14429793922388501</v>
      </c>
      <c r="Z10" s="17">
        <v>0.13722539736139899</v>
      </c>
      <c r="AA10" s="17">
        <v>0.24317749426473301</v>
      </c>
      <c r="AB10" s="17">
        <v>0.173592914689991</v>
      </c>
      <c r="AC10" s="17"/>
      <c r="AD10" s="17">
        <v>0.16093389448281101</v>
      </c>
      <c r="AE10" s="17">
        <v>0.24140537573325399</v>
      </c>
      <c r="AF10" s="17">
        <v>0.21530560325380099</v>
      </c>
      <c r="AG10" s="17">
        <v>0.14290805389477601</v>
      </c>
      <c r="AH10" s="17"/>
      <c r="AI10" s="17">
        <v>0.19940823149251999</v>
      </c>
      <c r="AJ10" s="17">
        <v>0.25063410165556699</v>
      </c>
      <c r="AK10" s="17">
        <v>0.18317254656486301</v>
      </c>
      <c r="AL10" s="17"/>
      <c r="AM10" s="17">
        <v>0.20443619972984001</v>
      </c>
      <c r="AN10" s="17">
        <v>0.17130834993813299</v>
      </c>
      <c r="AO10" s="17">
        <v>0.24134953534523401</v>
      </c>
      <c r="AP10" s="17"/>
      <c r="AQ10" s="17">
        <v>0.13526008111718699</v>
      </c>
      <c r="AR10" s="17">
        <v>0.17737669498487799</v>
      </c>
      <c r="AS10" s="17">
        <v>0.28486538396039102</v>
      </c>
      <c r="AT10" s="17">
        <v>0.20350354521248501</v>
      </c>
      <c r="AU10" s="17">
        <v>0.43521663075970801</v>
      </c>
    </row>
    <row r="11" spans="2:47" x14ac:dyDescent="0.3">
      <c r="B11" s="18" t="s">
        <v>230</v>
      </c>
      <c r="C11" s="17">
        <v>0.21867378404988599</v>
      </c>
      <c r="D11" s="17">
        <v>0.22939907433293</v>
      </c>
      <c r="E11" s="17">
        <v>0.20870594656484001</v>
      </c>
      <c r="F11" s="17"/>
      <c r="G11" s="17">
        <v>0.19695577188886301</v>
      </c>
      <c r="H11" s="17">
        <v>0.18948937386466499</v>
      </c>
      <c r="I11" s="17">
        <v>0.21555785253801099</v>
      </c>
      <c r="J11" s="17">
        <v>0.26180899695492399</v>
      </c>
      <c r="K11" s="17">
        <v>0.25289917286480101</v>
      </c>
      <c r="L11" s="17">
        <v>0.20105425362587601</v>
      </c>
      <c r="M11" s="17"/>
      <c r="N11" s="17">
        <v>0.18829367671921901</v>
      </c>
      <c r="O11" s="17">
        <v>0.24983964668955</v>
      </c>
      <c r="P11" s="17">
        <v>0.23231088433899</v>
      </c>
      <c r="Q11" s="17">
        <v>0.21144463024834201</v>
      </c>
      <c r="R11" s="17"/>
      <c r="S11" s="17">
        <v>0.22925049027088701</v>
      </c>
      <c r="T11" s="17">
        <v>0.21956809763318</v>
      </c>
      <c r="U11" s="17">
        <v>0.18227569141191899</v>
      </c>
      <c r="V11" s="17">
        <v>0.20976868503075599</v>
      </c>
      <c r="W11" s="17">
        <v>0.183470955160079</v>
      </c>
      <c r="X11" s="17">
        <v>0.181730790432235</v>
      </c>
      <c r="Y11" s="17">
        <v>0.220604566772723</v>
      </c>
      <c r="Z11" s="17">
        <v>0.29932137789837798</v>
      </c>
      <c r="AA11" s="17">
        <v>0.245034293442111</v>
      </c>
      <c r="AB11" s="17">
        <v>0.25073421669413298</v>
      </c>
      <c r="AC11" s="17"/>
      <c r="AD11" s="17">
        <v>0.261632951738894</v>
      </c>
      <c r="AE11" s="17">
        <v>0.16840004756975599</v>
      </c>
      <c r="AF11" s="17">
        <v>0.26580092949379602</v>
      </c>
      <c r="AG11" s="17">
        <v>0.22226790128917701</v>
      </c>
      <c r="AH11" s="17"/>
      <c r="AI11" s="17">
        <v>0.244916817098282</v>
      </c>
      <c r="AJ11" s="17">
        <v>0.16598736103516701</v>
      </c>
      <c r="AK11" s="17">
        <v>0.24691904911104301</v>
      </c>
      <c r="AL11" s="17"/>
      <c r="AM11" s="17">
        <v>0.17928481395850401</v>
      </c>
      <c r="AN11" s="17">
        <v>0.25094009984426702</v>
      </c>
      <c r="AO11" s="17">
        <v>0.22726941005422699</v>
      </c>
      <c r="AP11" s="17"/>
      <c r="AQ11" s="17">
        <v>0.22637585638657401</v>
      </c>
      <c r="AR11" s="17">
        <v>0.216585566464357</v>
      </c>
      <c r="AS11" s="17">
        <v>0.19907314099314399</v>
      </c>
      <c r="AT11" s="17">
        <v>0.21183137767707899</v>
      </c>
      <c r="AU11" s="17">
        <v>0.16138715586354699</v>
      </c>
    </row>
    <row r="12" spans="2:47" x14ac:dyDescent="0.3">
      <c r="B12" s="18" t="s">
        <v>231</v>
      </c>
      <c r="C12" s="17">
        <v>0.254870030971247</v>
      </c>
      <c r="D12" s="17">
        <v>0.226278228912796</v>
      </c>
      <c r="E12" s="17">
        <v>0.28111401895172899</v>
      </c>
      <c r="F12" s="17"/>
      <c r="G12" s="17">
        <v>0.24145969115326801</v>
      </c>
      <c r="H12" s="17">
        <v>0.18333779632734601</v>
      </c>
      <c r="I12" s="17">
        <v>0.225660962689678</v>
      </c>
      <c r="J12" s="17">
        <v>0.23385137644999601</v>
      </c>
      <c r="K12" s="17">
        <v>0.326409299153122</v>
      </c>
      <c r="L12" s="17">
        <v>0.31387735190141602</v>
      </c>
      <c r="M12" s="17"/>
      <c r="N12" s="17">
        <v>0.21970463663950099</v>
      </c>
      <c r="O12" s="17">
        <v>0.27261441202533498</v>
      </c>
      <c r="P12" s="17">
        <v>0.26354309024846601</v>
      </c>
      <c r="Q12" s="17">
        <v>0.263982097478693</v>
      </c>
      <c r="R12" s="17"/>
      <c r="S12" s="17">
        <v>0.206843742802547</v>
      </c>
      <c r="T12" s="17">
        <v>0.26704294424346098</v>
      </c>
      <c r="U12" s="17">
        <v>0.24866442269335001</v>
      </c>
      <c r="V12" s="17">
        <v>0.27165721294946299</v>
      </c>
      <c r="W12" s="17">
        <v>0.25214351473897201</v>
      </c>
      <c r="X12" s="17">
        <v>0.28164075319764098</v>
      </c>
      <c r="Y12" s="17">
        <v>0.27064362957059002</v>
      </c>
      <c r="Z12" s="17">
        <v>0.28218534003523799</v>
      </c>
      <c r="AA12" s="17">
        <v>0.24646002966356301</v>
      </c>
      <c r="AB12" s="17">
        <v>0.26439234452358201</v>
      </c>
      <c r="AC12" s="17"/>
      <c r="AD12" s="17">
        <v>0.20296994887987799</v>
      </c>
      <c r="AE12" s="17">
        <v>0.258107414254025</v>
      </c>
      <c r="AF12" s="17">
        <v>0.24209741374528199</v>
      </c>
      <c r="AG12" s="17">
        <v>0.31100711865120001</v>
      </c>
      <c r="AH12" s="17"/>
      <c r="AI12" s="17">
        <v>0.22856407284133001</v>
      </c>
      <c r="AJ12" s="17">
        <v>0.26336411194210602</v>
      </c>
      <c r="AK12" s="17">
        <v>0.22228182141276001</v>
      </c>
      <c r="AL12" s="17"/>
      <c r="AM12" s="17">
        <v>0.28987588366755401</v>
      </c>
      <c r="AN12" s="17">
        <v>0.28295162624032599</v>
      </c>
      <c r="AO12" s="17">
        <v>0.192692190661263</v>
      </c>
      <c r="AP12" s="17"/>
      <c r="AQ12" s="17">
        <v>0.26890810612504601</v>
      </c>
      <c r="AR12" s="17">
        <v>0.286510761594166</v>
      </c>
      <c r="AS12" s="17">
        <v>0.22297085041224199</v>
      </c>
      <c r="AT12" s="17">
        <v>0.19226697822591701</v>
      </c>
      <c r="AU12" s="17">
        <v>8.8444246588039802E-2</v>
      </c>
    </row>
    <row r="13" spans="2:47" x14ac:dyDescent="0.3">
      <c r="B13" s="18" t="s">
        <v>232</v>
      </c>
      <c r="C13" s="17">
        <v>0.19165521432854701</v>
      </c>
      <c r="D13" s="17">
        <v>0.17061334751589599</v>
      </c>
      <c r="E13" s="17">
        <v>0.21246848331690599</v>
      </c>
      <c r="F13" s="17"/>
      <c r="G13" s="17">
        <v>0.17069610454685999</v>
      </c>
      <c r="H13" s="17">
        <v>0.14202289592572001</v>
      </c>
      <c r="I13" s="17">
        <v>0.166480589713351</v>
      </c>
      <c r="J13" s="17">
        <v>0.198788089434975</v>
      </c>
      <c r="K13" s="17">
        <v>0.205070922680894</v>
      </c>
      <c r="L13" s="17">
        <v>0.25097930990972001</v>
      </c>
      <c r="M13" s="17"/>
      <c r="N13" s="17">
        <v>0.18043481942547299</v>
      </c>
      <c r="O13" s="17">
        <v>0.14558443573924801</v>
      </c>
      <c r="P13" s="17">
        <v>0.195088532713139</v>
      </c>
      <c r="Q13" s="17">
        <v>0.24424472288104199</v>
      </c>
      <c r="R13" s="17"/>
      <c r="S13" s="17">
        <v>0.13980714444523101</v>
      </c>
      <c r="T13" s="17">
        <v>0.238330120546043</v>
      </c>
      <c r="U13" s="17">
        <v>0.235112861938509</v>
      </c>
      <c r="V13" s="17">
        <v>0.238923963915254</v>
      </c>
      <c r="W13" s="17">
        <v>0.248052642093193</v>
      </c>
      <c r="X13" s="17">
        <v>0.15854906519703399</v>
      </c>
      <c r="Y13" s="17">
        <v>0.23768849309682899</v>
      </c>
      <c r="Z13" s="17">
        <v>7.6763580211345203E-2</v>
      </c>
      <c r="AA13" s="17">
        <v>0.126470905947068</v>
      </c>
      <c r="AB13" s="17">
        <v>0.204915556212309</v>
      </c>
      <c r="AC13" s="17"/>
      <c r="AD13" s="17">
        <v>0.25294649752929999</v>
      </c>
      <c r="AE13" s="17">
        <v>0.17887802157482</v>
      </c>
      <c r="AF13" s="17">
        <v>0.18037933424936201</v>
      </c>
      <c r="AG13" s="17">
        <v>0.18120087630822301</v>
      </c>
      <c r="AH13" s="17"/>
      <c r="AI13" s="17">
        <v>0.223396765637487</v>
      </c>
      <c r="AJ13" s="17">
        <v>0.14853242849576501</v>
      </c>
      <c r="AK13" s="17">
        <v>0.22375499701160201</v>
      </c>
      <c r="AL13" s="17"/>
      <c r="AM13" s="17">
        <v>0.192134392585882</v>
      </c>
      <c r="AN13" s="17">
        <v>0.20470022050425099</v>
      </c>
      <c r="AO13" s="17">
        <v>0.15205533337666099</v>
      </c>
      <c r="AP13" s="17"/>
      <c r="AQ13" s="17">
        <v>0.25034297231614799</v>
      </c>
      <c r="AR13" s="17">
        <v>0.209039410723315</v>
      </c>
      <c r="AS13" s="17">
        <v>0.14663899045127099</v>
      </c>
      <c r="AT13" s="17">
        <v>0.10740016760884501</v>
      </c>
      <c r="AU13" s="17">
        <v>0.19885657787591099</v>
      </c>
    </row>
    <row r="14" spans="2:47" x14ac:dyDescent="0.3">
      <c r="B14" s="18" t="s">
        <v>94</v>
      </c>
      <c r="C14" s="17">
        <v>4.9604667935635102E-2</v>
      </c>
      <c r="D14" s="17">
        <v>4.4932909567130398E-2</v>
      </c>
      <c r="E14" s="17">
        <v>5.4239961512061001E-2</v>
      </c>
      <c r="F14" s="17"/>
      <c r="G14" s="17">
        <v>3.7383428891292203E-2</v>
      </c>
      <c r="H14" s="17">
        <v>1.7123466600507901E-2</v>
      </c>
      <c r="I14" s="17">
        <v>4.6469963057356498E-2</v>
      </c>
      <c r="J14" s="17">
        <v>6.3626132722609002E-2</v>
      </c>
      <c r="K14" s="17">
        <v>9.49181514650278E-2</v>
      </c>
      <c r="L14" s="17">
        <v>4.4541124769755802E-2</v>
      </c>
      <c r="M14" s="17"/>
      <c r="N14" s="17">
        <v>2.8732332452548699E-2</v>
      </c>
      <c r="O14" s="17">
        <v>4.9965769748136497E-2</v>
      </c>
      <c r="P14" s="17">
        <v>4.6259695953305903E-2</v>
      </c>
      <c r="Q14" s="17">
        <v>7.5706913075529195E-2</v>
      </c>
      <c r="R14" s="17"/>
      <c r="S14" s="17">
        <v>3.40509772044051E-2</v>
      </c>
      <c r="T14" s="17">
        <v>5.0799913740219402E-2</v>
      </c>
      <c r="U14" s="17">
        <v>7.7884237321264704E-2</v>
      </c>
      <c r="V14" s="17">
        <v>1.86076476519875E-2</v>
      </c>
      <c r="W14" s="17">
        <v>6.4443424651950895E-2</v>
      </c>
      <c r="X14" s="17">
        <v>7.08379314807219E-2</v>
      </c>
      <c r="Y14" s="17">
        <v>2.9573642670138699E-2</v>
      </c>
      <c r="Z14" s="17">
        <v>4.0693809264294299E-2</v>
      </c>
      <c r="AA14" s="17">
        <v>4.5221453366139197E-2</v>
      </c>
      <c r="AB14" s="17">
        <v>9.0713386575892896E-2</v>
      </c>
      <c r="AC14" s="17"/>
      <c r="AD14" s="17">
        <v>4.5616063232206398E-2</v>
      </c>
      <c r="AE14" s="17">
        <v>2.86162688770219E-2</v>
      </c>
      <c r="AF14" s="17">
        <v>3.5567639804351799E-2</v>
      </c>
      <c r="AG14" s="17">
        <v>0.107770587963381</v>
      </c>
      <c r="AH14" s="17"/>
      <c r="AI14" s="17">
        <v>3.16543846309187E-2</v>
      </c>
      <c r="AJ14" s="17">
        <v>1.9908286085924699E-2</v>
      </c>
      <c r="AK14" s="17">
        <v>4.3688016630978398E-2</v>
      </c>
      <c r="AL14" s="17"/>
      <c r="AM14" s="17">
        <v>4.8607362500117303E-2</v>
      </c>
      <c r="AN14" s="17">
        <v>4.1041728213574297E-2</v>
      </c>
      <c r="AO14" s="17">
        <v>2.9236907930969398E-2</v>
      </c>
      <c r="AP14" s="17"/>
      <c r="AQ14" s="17">
        <v>7.2773695427054697E-2</v>
      </c>
      <c r="AR14" s="17">
        <v>4.9354961219974902E-2</v>
      </c>
      <c r="AS14" s="17">
        <v>3.1001702161966401E-2</v>
      </c>
      <c r="AT14" s="17">
        <v>2.3965418091347598E-2</v>
      </c>
      <c r="AU14" s="17">
        <v>4.0165288710337997E-2</v>
      </c>
    </row>
    <row r="15" spans="2:47" x14ac:dyDescent="0.3">
      <c r="B15" s="18" t="s">
        <v>233</v>
      </c>
      <c r="C15" s="21">
        <v>0.28519630271468499</v>
      </c>
      <c r="D15" s="21">
        <v>0.32877643967124598</v>
      </c>
      <c r="E15" s="21">
        <v>0.243471589654464</v>
      </c>
      <c r="F15" s="21"/>
      <c r="G15" s="21">
        <v>0.35350500351971698</v>
      </c>
      <c r="H15" s="21">
        <v>0.468026467281761</v>
      </c>
      <c r="I15" s="21">
        <v>0.34583063200160502</v>
      </c>
      <c r="J15" s="21">
        <v>0.241925404437495</v>
      </c>
      <c r="K15" s="21">
        <v>0.12070245383615601</v>
      </c>
      <c r="L15" s="21">
        <v>0.189547959793231</v>
      </c>
      <c r="M15" s="21"/>
      <c r="N15" s="21">
        <v>0.38283453476325902</v>
      </c>
      <c r="O15" s="21">
        <v>0.28199573579773102</v>
      </c>
      <c r="P15" s="21">
        <v>0.26279779674609899</v>
      </c>
      <c r="Q15" s="21">
        <v>0.20462163631639499</v>
      </c>
      <c r="R15" s="21"/>
      <c r="S15" s="21">
        <v>0.39004764527692898</v>
      </c>
      <c r="T15" s="21">
        <v>0.224258923837097</v>
      </c>
      <c r="U15" s="21">
        <v>0.25606278663495702</v>
      </c>
      <c r="V15" s="21">
        <v>0.26104249045254002</v>
      </c>
      <c r="W15" s="21">
        <v>0.25188946335580398</v>
      </c>
      <c r="X15" s="21">
        <v>0.30724145969236899</v>
      </c>
      <c r="Y15" s="21">
        <v>0.24148966788971901</v>
      </c>
      <c r="Z15" s="21">
        <v>0.30103589259074398</v>
      </c>
      <c r="AA15" s="21">
        <v>0.33681331758111799</v>
      </c>
      <c r="AB15" s="21">
        <v>0.189244495994083</v>
      </c>
      <c r="AC15" s="21"/>
      <c r="AD15" s="21">
        <v>0.23683453861972201</v>
      </c>
      <c r="AE15" s="21">
        <v>0.365998247724377</v>
      </c>
      <c r="AF15" s="21">
        <v>0.276154682707208</v>
      </c>
      <c r="AG15" s="21">
        <v>0.17775351578801901</v>
      </c>
      <c r="AH15" s="21"/>
      <c r="AI15" s="21">
        <v>0.27146795979198202</v>
      </c>
      <c r="AJ15" s="21">
        <v>0.40220781244103798</v>
      </c>
      <c r="AK15" s="21">
        <v>0.26335611583361601</v>
      </c>
      <c r="AL15" s="21"/>
      <c r="AM15" s="21">
        <v>0.29009754728794301</v>
      </c>
      <c r="AN15" s="21">
        <v>0.22036632519758201</v>
      </c>
      <c r="AO15" s="21">
        <v>0.39874615797688001</v>
      </c>
      <c r="AP15" s="21"/>
      <c r="AQ15" s="21">
        <v>0.18159936974517801</v>
      </c>
      <c r="AR15" s="21">
        <v>0.23850929999818801</v>
      </c>
      <c r="AS15" s="21">
        <v>0.40031531598137698</v>
      </c>
      <c r="AT15" s="21">
        <v>0.464536058396811</v>
      </c>
      <c r="AU15" s="21">
        <v>0.51114673096216401</v>
      </c>
    </row>
    <row r="16" spans="2:47" x14ac:dyDescent="0.3">
      <c r="B16" s="18" t="s">
        <v>234</v>
      </c>
      <c r="C16" s="21">
        <v>0.44652524529979498</v>
      </c>
      <c r="D16" s="21">
        <v>0.39689157642869299</v>
      </c>
      <c r="E16" s="21">
        <v>0.49358250226863498</v>
      </c>
      <c r="F16" s="21"/>
      <c r="G16" s="21">
        <v>0.412155795700128</v>
      </c>
      <c r="H16" s="21">
        <v>0.32536069225306602</v>
      </c>
      <c r="I16" s="21">
        <v>0.392141552403028</v>
      </c>
      <c r="J16" s="21">
        <v>0.43263946588497099</v>
      </c>
      <c r="K16" s="21">
        <v>0.531480221834015</v>
      </c>
      <c r="L16" s="21">
        <v>0.56485666181113703</v>
      </c>
      <c r="M16" s="21"/>
      <c r="N16" s="21">
        <v>0.40013945606497298</v>
      </c>
      <c r="O16" s="21">
        <v>0.41819884776458299</v>
      </c>
      <c r="P16" s="21">
        <v>0.45863162296160498</v>
      </c>
      <c r="Q16" s="21">
        <v>0.50822682035973399</v>
      </c>
      <c r="R16" s="21"/>
      <c r="S16" s="21">
        <v>0.34665088724777898</v>
      </c>
      <c r="T16" s="21">
        <v>0.50537306478950395</v>
      </c>
      <c r="U16" s="21">
        <v>0.48377728463185898</v>
      </c>
      <c r="V16" s="21">
        <v>0.51058117686471605</v>
      </c>
      <c r="W16" s="21">
        <v>0.50019615683216501</v>
      </c>
      <c r="X16" s="21">
        <v>0.44018981839467403</v>
      </c>
      <c r="Y16" s="21">
        <v>0.50833212266741801</v>
      </c>
      <c r="Z16" s="21">
        <v>0.35894892024658398</v>
      </c>
      <c r="AA16" s="21">
        <v>0.37293093561063101</v>
      </c>
      <c r="AB16" s="21">
        <v>0.46930790073589101</v>
      </c>
      <c r="AC16" s="21"/>
      <c r="AD16" s="21">
        <v>0.455916446409178</v>
      </c>
      <c r="AE16" s="21">
        <v>0.43698543582884503</v>
      </c>
      <c r="AF16" s="21">
        <v>0.42247674799464402</v>
      </c>
      <c r="AG16" s="21">
        <v>0.49220799495942302</v>
      </c>
      <c r="AH16" s="21"/>
      <c r="AI16" s="21">
        <v>0.45196083847881702</v>
      </c>
      <c r="AJ16" s="21">
        <v>0.41189654043787</v>
      </c>
      <c r="AK16" s="21">
        <v>0.44603681842436199</v>
      </c>
      <c r="AL16" s="21"/>
      <c r="AM16" s="21">
        <v>0.48201027625343601</v>
      </c>
      <c r="AN16" s="21">
        <v>0.48765184674457701</v>
      </c>
      <c r="AO16" s="21">
        <v>0.34474752403792402</v>
      </c>
      <c r="AP16" s="21"/>
      <c r="AQ16" s="21">
        <v>0.519251078441193</v>
      </c>
      <c r="AR16" s="21">
        <v>0.495550172317481</v>
      </c>
      <c r="AS16" s="21">
        <v>0.36960984086351301</v>
      </c>
      <c r="AT16" s="21">
        <v>0.299667145834763</v>
      </c>
      <c r="AU16" s="21">
        <v>0.287300824463951</v>
      </c>
    </row>
    <row r="17" spans="2:47" x14ac:dyDescent="0.3">
      <c r="B17" s="18" t="s">
        <v>143</v>
      </c>
      <c r="C17" s="22">
        <v>-0.16132894258510999</v>
      </c>
      <c r="D17" s="22">
        <v>-6.8115136757446598E-2</v>
      </c>
      <c r="E17" s="22">
        <v>-0.25011091261417201</v>
      </c>
      <c r="F17" s="22"/>
      <c r="G17" s="22">
        <v>-5.8650792180410798E-2</v>
      </c>
      <c r="H17" s="22">
        <v>0.14266577502869501</v>
      </c>
      <c r="I17" s="22">
        <v>-4.63109204014234E-2</v>
      </c>
      <c r="J17" s="22">
        <v>-0.19071406144747599</v>
      </c>
      <c r="K17" s="22">
        <v>-0.41077776799785898</v>
      </c>
      <c r="L17" s="22">
        <v>-0.375308702017906</v>
      </c>
      <c r="M17" s="22"/>
      <c r="N17" s="22">
        <v>-1.7304921301713901E-2</v>
      </c>
      <c r="O17" s="22">
        <v>-0.136203111966852</v>
      </c>
      <c r="P17" s="22">
        <v>-0.19583382621550699</v>
      </c>
      <c r="Q17" s="22">
        <v>-0.30360518404333903</v>
      </c>
      <c r="R17" s="22"/>
      <c r="S17" s="22">
        <v>4.3396758029150502E-2</v>
      </c>
      <c r="T17" s="22">
        <v>-0.281114140952406</v>
      </c>
      <c r="U17" s="22">
        <v>-0.22771449799690199</v>
      </c>
      <c r="V17" s="22">
        <v>-0.249538686412176</v>
      </c>
      <c r="W17" s="22">
        <v>-0.248306693476361</v>
      </c>
      <c r="X17" s="22">
        <v>-0.13294835870230501</v>
      </c>
      <c r="Y17" s="22">
        <v>-0.26684245477769902</v>
      </c>
      <c r="Z17" s="22">
        <v>-5.7913027655839701E-2</v>
      </c>
      <c r="AA17" s="22">
        <v>-3.6117618029513097E-2</v>
      </c>
      <c r="AB17" s="22">
        <v>-0.28006340474180802</v>
      </c>
      <c r="AC17" s="22"/>
      <c r="AD17" s="22">
        <v>-0.21908190778945699</v>
      </c>
      <c r="AE17" s="22">
        <v>-7.0987188104468094E-2</v>
      </c>
      <c r="AF17" s="22">
        <v>-0.14632206528743599</v>
      </c>
      <c r="AG17" s="22">
        <v>-0.31445447917140401</v>
      </c>
      <c r="AH17" s="22"/>
      <c r="AI17" s="22">
        <v>-0.180492878686836</v>
      </c>
      <c r="AJ17" s="22">
        <v>-9.6887279968320694E-3</v>
      </c>
      <c r="AK17" s="22">
        <v>-0.18268070259074601</v>
      </c>
      <c r="AL17" s="22"/>
      <c r="AM17" s="22">
        <v>-0.191912728965493</v>
      </c>
      <c r="AN17" s="22">
        <v>-0.26728552154699498</v>
      </c>
      <c r="AO17" s="22">
        <v>5.3998633938956202E-2</v>
      </c>
      <c r="AP17" s="22"/>
      <c r="AQ17" s="22">
        <v>-0.33765170869601502</v>
      </c>
      <c r="AR17" s="22">
        <v>-0.25704087231929301</v>
      </c>
      <c r="AS17" s="22">
        <v>3.0705475117864301E-2</v>
      </c>
      <c r="AT17" s="22">
        <v>0.164868912562049</v>
      </c>
      <c r="AU17" s="22">
        <v>0.22384590649821301</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241</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228</v>
      </c>
      <c r="C9" s="17">
        <v>5.0010276260668701E-2</v>
      </c>
      <c r="D9" s="17">
        <v>5.7622713277645198E-2</v>
      </c>
      <c r="E9" s="17">
        <v>4.2722329905880402E-2</v>
      </c>
      <c r="F9" s="17"/>
      <c r="G9" s="17">
        <v>7.3320330271267706E-2</v>
      </c>
      <c r="H9" s="17">
        <v>9.6842248783116897E-2</v>
      </c>
      <c r="I9" s="17">
        <v>8.6069561317927701E-2</v>
      </c>
      <c r="J9" s="17">
        <v>3.1175743187997498E-2</v>
      </c>
      <c r="K9" s="17">
        <v>1.25554096014595E-2</v>
      </c>
      <c r="L9" s="17">
        <v>8.2394462825500399E-3</v>
      </c>
      <c r="M9" s="17"/>
      <c r="N9" s="17">
        <v>7.0147651217229906E-2</v>
      </c>
      <c r="O9" s="17">
        <v>3.2123780352910698E-2</v>
      </c>
      <c r="P9" s="17">
        <v>7.6114673404627103E-2</v>
      </c>
      <c r="Q9" s="17">
        <v>2.48922030901811E-2</v>
      </c>
      <c r="R9" s="17"/>
      <c r="S9" s="17">
        <v>0.10973970050526601</v>
      </c>
      <c r="T9" s="17">
        <v>5.2146520836915601E-2</v>
      </c>
      <c r="U9" s="17">
        <v>1.89327924593246E-2</v>
      </c>
      <c r="V9" s="17">
        <v>4.6280788672547098E-2</v>
      </c>
      <c r="W9" s="17">
        <v>3.1392372798116297E-2</v>
      </c>
      <c r="X9" s="17">
        <v>5.5794269709510402E-2</v>
      </c>
      <c r="Y9" s="17">
        <v>0</v>
      </c>
      <c r="Z9" s="17">
        <v>9.4398465206944795E-2</v>
      </c>
      <c r="AA9" s="17">
        <v>4.6790429617767103E-2</v>
      </c>
      <c r="AB9" s="17">
        <v>0</v>
      </c>
      <c r="AC9" s="17"/>
      <c r="AD9" s="17">
        <v>4.2140109374435498E-2</v>
      </c>
      <c r="AE9" s="17">
        <v>6.7244498795395596E-2</v>
      </c>
      <c r="AF9" s="17">
        <v>2.66137258194411E-2</v>
      </c>
      <c r="AG9" s="17">
        <v>1.39223573472679E-2</v>
      </c>
      <c r="AH9" s="17"/>
      <c r="AI9" s="17">
        <v>5.5526974910414299E-2</v>
      </c>
      <c r="AJ9" s="17">
        <v>7.7842457134281201E-2</v>
      </c>
      <c r="AK9" s="17">
        <v>2.8884244042603799E-2</v>
      </c>
      <c r="AL9" s="17"/>
      <c r="AM9" s="17">
        <v>3.2051327696815402E-2</v>
      </c>
      <c r="AN9" s="17">
        <v>3.8328631575613899E-2</v>
      </c>
      <c r="AO9" s="17">
        <v>8.5360946462349499E-2</v>
      </c>
      <c r="AP9" s="17"/>
      <c r="AQ9" s="17">
        <v>3.9840976400211899E-2</v>
      </c>
      <c r="AR9" s="17">
        <v>2.0710994923937399E-2</v>
      </c>
      <c r="AS9" s="17">
        <v>5.1928279248835502E-2</v>
      </c>
      <c r="AT9" s="17">
        <v>0.11585718818908899</v>
      </c>
      <c r="AU9" s="17">
        <v>0.12058544470787699</v>
      </c>
    </row>
    <row r="10" spans="2:47" x14ac:dyDescent="0.3">
      <c r="B10" s="18" t="s">
        <v>229</v>
      </c>
      <c r="C10" s="17">
        <v>0.14316665015736099</v>
      </c>
      <c r="D10" s="17">
        <v>0.162320693941923</v>
      </c>
      <c r="E10" s="17">
        <v>0.124864190171071</v>
      </c>
      <c r="F10" s="17"/>
      <c r="G10" s="17">
        <v>0.22280617364836</v>
      </c>
      <c r="H10" s="17">
        <v>0.27389921755834301</v>
      </c>
      <c r="I10" s="17">
        <v>0.14773211756896301</v>
      </c>
      <c r="J10" s="17">
        <v>9.7374018011556596E-2</v>
      </c>
      <c r="K10" s="17">
        <v>5.6409894182471901E-2</v>
      </c>
      <c r="L10" s="17">
        <v>7.7138556850176204E-2</v>
      </c>
      <c r="M10" s="17"/>
      <c r="N10" s="17">
        <v>0.18504332944997601</v>
      </c>
      <c r="O10" s="17">
        <v>0.18037823436005901</v>
      </c>
      <c r="P10" s="17">
        <v>0.110963445531536</v>
      </c>
      <c r="Q10" s="17">
        <v>8.6573365338292296E-2</v>
      </c>
      <c r="R10" s="17"/>
      <c r="S10" s="17">
        <v>0.18647205060178201</v>
      </c>
      <c r="T10" s="17">
        <v>0.11654937177744699</v>
      </c>
      <c r="U10" s="17">
        <v>0.11961653185193601</v>
      </c>
      <c r="V10" s="17">
        <v>0.122825229063979</v>
      </c>
      <c r="W10" s="17">
        <v>6.1885254513867997E-2</v>
      </c>
      <c r="X10" s="17">
        <v>0.16767902164788601</v>
      </c>
      <c r="Y10" s="17">
        <v>0.188180796203298</v>
      </c>
      <c r="Z10" s="17">
        <v>0.139244708186506</v>
      </c>
      <c r="AA10" s="17">
        <v>0.19328090308430801</v>
      </c>
      <c r="AB10" s="17">
        <v>5.5536346864191802E-2</v>
      </c>
      <c r="AC10" s="17"/>
      <c r="AD10" s="17">
        <v>0.112944447813158</v>
      </c>
      <c r="AE10" s="17">
        <v>0.19901096678385799</v>
      </c>
      <c r="AF10" s="17">
        <v>0.117989903785388</v>
      </c>
      <c r="AG10" s="17">
        <v>8.9889425671667703E-2</v>
      </c>
      <c r="AH10" s="17"/>
      <c r="AI10" s="17">
        <v>0.11507233598658</v>
      </c>
      <c r="AJ10" s="17">
        <v>0.24348265201347499</v>
      </c>
      <c r="AK10" s="17">
        <v>7.1911592478514905E-2</v>
      </c>
      <c r="AL10" s="17"/>
      <c r="AM10" s="17">
        <v>0.14277973138087499</v>
      </c>
      <c r="AN10" s="17">
        <v>0.125612864887375</v>
      </c>
      <c r="AO10" s="17">
        <v>0.18119706834465499</v>
      </c>
      <c r="AP10" s="17"/>
      <c r="AQ10" s="17">
        <v>7.2023290714565105E-2</v>
      </c>
      <c r="AR10" s="17">
        <v>0.12972558514702201</v>
      </c>
      <c r="AS10" s="17">
        <v>0.207712468829758</v>
      </c>
      <c r="AT10" s="17">
        <v>0.231565805778884</v>
      </c>
      <c r="AU10" s="17">
        <v>0.32256607844583202</v>
      </c>
    </row>
    <row r="11" spans="2:47" x14ac:dyDescent="0.3">
      <c r="B11" s="18" t="s">
        <v>230</v>
      </c>
      <c r="C11" s="17">
        <v>0.15206782305177999</v>
      </c>
      <c r="D11" s="17">
        <v>0.163267457203503</v>
      </c>
      <c r="E11" s="17">
        <v>0.14150460788792499</v>
      </c>
      <c r="F11" s="17"/>
      <c r="G11" s="17">
        <v>0.12922002976497399</v>
      </c>
      <c r="H11" s="17">
        <v>0.16539068699325399</v>
      </c>
      <c r="I11" s="17">
        <v>0.173512310933919</v>
      </c>
      <c r="J11" s="17">
        <v>0.13759516460808499</v>
      </c>
      <c r="K11" s="17">
        <v>0.14181134091422701</v>
      </c>
      <c r="L11" s="17">
        <v>0.15765117842322099</v>
      </c>
      <c r="M11" s="17"/>
      <c r="N11" s="17">
        <v>0.146028865188744</v>
      </c>
      <c r="O11" s="17">
        <v>0.14089180782393501</v>
      </c>
      <c r="P11" s="17">
        <v>0.17593539235430999</v>
      </c>
      <c r="Q11" s="17">
        <v>0.14827249890104999</v>
      </c>
      <c r="R11" s="17"/>
      <c r="S11" s="17">
        <v>0.18791415247357199</v>
      </c>
      <c r="T11" s="17">
        <v>0.14384228399926399</v>
      </c>
      <c r="U11" s="17">
        <v>0.118783173280577</v>
      </c>
      <c r="V11" s="17">
        <v>0.13211730702459701</v>
      </c>
      <c r="W11" s="17">
        <v>0.20429291418571599</v>
      </c>
      <c r="X11" s="17">
        <v>0.15860866131751</v>
      </c>
      <c r="Y11" s="17">
        <v>0.15407455329202899</v>
      </c>
      <c r="Z11" s="17">
        <v>0.19616327760791899</v>
      </c>
      <c r="AA11" s="17">
        <v>0.132668728546321</v>
      </c>
      <c r="AB11" s="17">
        <v>8.0935169056664702E-2</v>
      </c>
      <c r="AC11" s="17"/>
      <c r="AD11" s="17">
        <v>0.179434458829274</v>
      </c>
      <c r="AE11" s="17">
        <v>0.149138422388578</v>
      </c>
      <c r="AF11" s="17">
        <v>0.11400817828920901</v>
      </c>
      <c r="AG11" s="17">
        <v>0.16925215338985</v>
      </c>
      <c r="AH11" s="17"/>
      <c r="AI11" s="17">
        <v>0.20658122689337799</v>
      </c>
      <c r="AJ11" s="17">
        <v>0.13893689798657199</v>
      </c>
      <c r="AK11" s="17">
        <v>0.111710378796847</v>
      </c>
      <c r="AL11" s="17"/>
      <c r="AM11" s="17">
        <v>0.150826845761977</v>
      </c>
      <c r="AN11" s="17">
        <v>0.16989891650771999</v>
      </c>
      <c r="AO11" s="17">
        <v>0.14850793426946199</v>
      </c>
      <c r="AP11" s="17"/>
      <c r="AQ11" s="17">
        <v>0.16285773416381</v>
      </c>
      <c r="AR11" s="17">
        <v>0.14809831178639599</v>
      </c>
      <c r="AS11" s="17">
        <v>0.149618456709183</v>
      </c>
      <c r="AT11" s="17">
        <v>0.15362658674205801</v>
      </c>
      <c r="AU11" s="17">
        <v>0.172970826484349</v>
      </c>
    </row>
    <row r="12" spans="2:47" x14ac:dyDescent="0.3">
      <c r="B12" s="18" t="s">
        <v>231</v>
      </c>
      <c r="C12" s="17">
        <v>0.27810637637513103</v>
      </c>
      <c r="D12" s="17">
        <v>0.28529897625934197</v>
      </c>
      <c r="E12" s="17">
        <v>0.27168806920578598</v>
      </c>
      <c r="F12" s="17"/>
      <c r="G12" s="17">
        <v>0.186579304337924</v>
      </c>
      <c r="H12" s="17">
        <v>0.23778040275807899</v>
      </c>
      <c r="I12" s="17">
        <v>0.28257746225730501</v>
      </c>
      <c r="J12" s="17">
        <v>0.28199213606143397</v>
      </c>
      <c r="K12" s="17">
        <v>0.29000687763308702</v>
      </c>
      <c r="L12" s="17">
        <v>0.35604293373439599</v>
      </c>
      <c r="M12" s="17"/>
      <c r="N12" s="17">
        <v>0.28805582799398699</v>
      </c>
      <c r="O12" s="17">
        <v>0.29692146824701998</v>
      </c>
      <c r="P12" s="17">
        <v>0.23855462360099799</v>
      </c>
      <c r="Q12" s="17">
        <v>0.28426178147325598</v>
      </c>
      <c r="R12" s="17"/>
      <c r="S12" s="17">
        <v>0.20130383161221799</v>
      </c>
      <c r="T12" s="17">
        <v>0.31759465727474101</v>
      </c>
      <c r="U12" s="17">
        <v>0.25920977794927103</v>
      </c>
      <c r="V12" s="17">
        <v>0.28378691218372598</v>
      </c>
      <c r="W12" s="17">
        <v>0.28257633592811898</v>
      </c>
      <c r="X12" s="17">
        <v>0.21732865670057799</v>
      </c>
      <c r="Y12" s="17">
        <v>0.32317094293920701</v>
      </c>
      <c r="Z12" s="17">
        <v>0.34155824170604498</v>
      </c>
      <c r="AA12" s="17">
        <v>0.28797566998006902</v>
      </c>
      <c r="AB12" s="17">
        <v>0.36971603022592803</v>
      </c>
      <c r="AC12" s="17"/>
      <c r="AD12" s="17">
        <v>0.29120368733407598</v>
      </c>
      <c r="AE12" s="17">
        <v>0.24050717067721999</v>
      </c>
      <c r="AF12" s="17">
        <v>0.28523536706330099</v>
      </c>
      <c r="AG12" s="17">
        <v>0.29920958557090899</v>
      </c>
      <c r="AH12" s="17"/>
      <c r="AI12" s="17">
        <v>0.28092042518922</v>
      </c>
      <c r="AJ12" s="17">
        <v>0.219248305688028</v>
      </c>
      <c r="AK12" s="17">
        <v>0.28676700280720802</v>
      </c>
      <c r="AL12" s="17"/>
      <c r="AM12" s="17">
        <v>0.27105112699039402</v>
      </c>
      <c r="AN12" s="17">
        <v>0.30147037246445801</v>
      </c>
      <c r="AO12" s="17">
        <v>0.25335339720330402</v>
      </c>
      <c r="AP12" s="17"/>
      <c r="AQ12" s="17">
        <v>0.26977525743370101</v>
      </c>
      <c r="AR12" s="17">
        <v>0.28498231342951302</v>
      </c>
      <c r="AS12" s="17">
        <v>0.265538971422284</v>
      </c>
      <c r="AT12" s="17">
        <v>0.26545465782109501</v>
      </c>
      <c r="AU12" s="17">
        <v>0.185021072486031</v>
      </c>
    </row>
    <row r="13" spans="2:47" x14ac:dyDescent="0.3">
      <c r="B13" s="18" t="s">
        <v>232</v>
      </c>
      <c r="C13" s="17">
        <v>0.33386755731430001</v>
      </c>
      <c r="D13" s="17">
        <v>0.30182544143518197</v>
      </c>
      <c r="E13" s="17">
        <v>0.36362075154970103</v>
      </c>
      <c r="F13" s="17"/>
      <c r="G13" s="17">
        <v>0.37906089429116802</v>
      </c>
      <c r="H13" s="17">
        <v>0.199114412975783</v>
      </c>
      <c r="I13" s="17">
        <v>0.27569818598007201</v>
      </c>
      <c r="J13" s="17">
        <v>0.39325293939443201</v>
      </c>
      <c r="K13" s="17">
        <v>0.42947665602935597</v>
      </c>
      <c r="L13" s="17">
        <v>0.34737599562287402</v>
      </c>
      <c r="M13" s="17"/>
      <c r="N13" s="17">
        <v>0.28946487583980901</v>
      </c>
      <c r="O13" s="17">
        <v>0.31333779750704499</v>
      </c>
      <c r="P13" s="17">
        <v>0.34933956409387601</v>
      </c>
      <c r="Q13" s="17">
        <v>0.387981476902728</v>
      </c>
      <c r="R13" s="17"/>
      <c r="S13" s="17">
        <v>0.27589604690976399</v>
      </c>
      <c r="T13" s="17">
        <v>0.33145099225760399</v>
      </c>
      <c r="U13" s="17">
        <v>0.45330027505107301</v>
      </c>
      <c r="V13" s="17">
        <v>0.37874795545755602</v>
      </c>
      <c r="W13" s="17">
        <v>0.36733421622491402</v>
      </c>
      <c r="X13" s="17">
        <v>0.33058287430578998</v>
      </c>
      <c r="Y13" s="17">
        <v>0.31443743061861401</v>
      </c>
      <c r="Z13" s="17">
        <v>0.20856295219290799</v>
      </c>
      <c r="AA13" s="17">
        <v>0.29385383078007599</v>
      </c>
      <c r="AB13" s="17">
        <v>0.41042213372566</v>
      </c>
      <c r="AC13" s="17"/>
      <c r="AD13" s="17">
        <v>0.33926876921954502</v>
      </c>
      <c r="AE13" s="17">
        <v>0.30528254322626303</v>
      </c>
      <c r="AF13" s="17">
        <v>0.43607130411820599</v>
      </c>
      <c r="AG13" s="17">
        <v>0.35230849793116498</v>
      </c>
      <c r="AH13" s="17"/>
      <c r="AI13" s="17">
        <v>0.31653798340348399</v>
      </c>
      <c r="AJ13" s="17">
        <v>0.29088515210007798</v>
      </c>
      <c r="AK13" s="17">
        <v>0.47042487524992699</v>
      </c>
      <c r="AL13" s="17"/>
      <c r="AM13" s="17">
        <v>0.351999340669162</v>
      </c>
      <c r="AN13" s="17">
        <v>0.33178836633486702</v>
      </c>
      <c r="AO13" s="17">
        <v>0.31447200182153701</v>
      </c>
      <c r="AP13" s="17"/>
      <c r="AQ13" s="17">
        <v>0.39595466781266198</v>
      </c>
      <c r="AR13" s="17">
        <v>0.38144230115086403</v>
      </c>
      <c r="AS13" s="17">
        <v>0.28382803927410499</v>
      </c>
      <c r="AT13" s="17">
        <v>0.20953034337752599</v>
      </c>
      <c r="AU13" s="17">
        <v>0.19885657787591099</v>
      </c>
    </row>
    <row r="14" spans="2:47" x14ac:dyDescent="0.3">
      <c r="B14" s="18" t="s">
        <v>94</v>
      </c>
      <c r="C14" s="17">
        <v>4.2781316840759198E-2</v>
      </c>
      <c r="D14" s="17">
        <v>2.9664717882404001E-2</v>
      </c>
      <c r="E14" s="17">
        <v>5.56000512796367E-2</v>
      </c>
      <c r="F14" s="17"/>
      <c r="G14" s="17">
        <v>9.0132676863061995E-3</v>
      </c>
      <c r="H14" s="17">
        <v>2.69730309314236E-2</v>
      </c>
      <c r="I14" s="17">
        <v>3.44103619418131E-2</v>
      </c>
      <c r="J14" s="17">
        <v>5.8609998736494501E-2</v>
      </c>
      <c r="K14" s="17">
        <v>6.9739821639399097E-2</v>
      </c>
      <c r="L14" s="17">
        <v>5.3551889086781601E-2</v>
      </c>
      <c r="M14" s="17"/>
      <c r="N14" s="17">
        <v>2.1259450310253301E-2</v>
      </c>
      <c r="O14" s="17">
        <v>3.6346911709030497E-2</v>
      </c>
      <c r="P14" s="17">
        <v>4.9092301014651799E-2</v>
      </c>
      <c r="Q14" s="17">
        <v>6.8018674294493098E-2</v>
      </c>
      <c r="R14" s="17"/>
      <c r="S14" s="17">
        <v>3.8674217897397702E-2</v>
      </c>
      <c r="T14" s="17">
        <v>3.8416173854028499E-2</v>
      </c>
      <c r="U14" s="17">
        <v>3.0157449407818601E-2</v>
      </c>
      <c r="V14" s="17">
        <v>3.6241807597595002E-2</v>
      </c>
      <c r="W14" s="17">
        <v>5.2518906349266703E-2</v>
      </c>
      <c r="X14" s="17">
        <v>7.0006516318724593E-2</v>
      </c>
      <c r="Y14" s="17">
        <v>2.0136276946850998E-2</v>
      </c>
      <c r="Z14" s="17">
        <v>2.0072355099676201E-2</v>
      </c>
      <c r="AA14" s="17">
        <v>4.5430437991459197E-2</v>
      </c>
      <c r="AB14" s="17">
        <v>8.3390320127555498E-2</v>
      </c>
      <c r="AC14" s="17"/>
      <c r="AD14" s="17">
        <v>3.5008527429511903E-2</v>
      </c>
      <c r="AE14" s="17">
        <v>3.8816398128685599E-2</v>
      </c>
      <c r="AF14" s="17">
        <v>2.00815209244544E-2</v>
      </c>
      <c r="AG14" s="17">
        <v>7.5417980089140302E-2</v>
      </c>
      <c r="AH14" s="17"/>
      <c r="AI14" s="17">
        <v>2.5361053616923802E-2</v>
      </c>
      <c r="AJ14" s="17">
        <v>2.9604535077566399E-2</v>
      </c>
      <c r="AK14" s="17">
        <v>3.0301906624900302E-2</v>
      </c>
      <c r="AL14" s="17"/>
      <c r="AM14" s="17">
        <v>5.1291627500777301E-2</v>
      </c>
      <c r="AN14" s="17">
        <v>3.2900848229966799E-2</v>
      </c>
      <c r="AO14" s="17">
        <v>1.7108651898692401E-2</v>
      </c>
      <c r="AP14" s="17"/>
      <c r="AQ14" s="17">
        <v>5.9548073475049298E-2</v>
      </c>
      <c r="AR14" s="17">
        <v>3.5040493562267697E-2</v>
      </c>
      <c r="AS14" s="17">
        <v>4.1373784515833498E-2</v>
      </c>
      <c r="AT14" s="17">
        <v>2.3965418091347598E-2</v>
      </c>
      <c r="AU14" s="17">
        <v>0</v>
      </c>
    </row>
    <row r="15" spans="2:47" x14ac:dyDescent="0.3">
      <c r="B15" s="18" t="s">
        <v>233</v>
      </c>
      <c r="C15" s="21">
        <v>0.193176926418029</v>
      </c>
      <c r="D15" s="21">
        <v>0.21994340721956801</v>
      </c>
      <c r="E15" s="21">
        <v>0.16758652007695099</v>
      </c>
      <c r="F15" s="21"/>
      <c r="G15" s="21">
        <v>0.29612650391962803</v>
      </c>
      <c r="H15" s="21">
        <v>0.37074146634145999</v>
      </c>
      <c r="I15" s="21">
        <v>0.23380167888689099</v>
      </c>
      <c r="J15" s="21">
        <v>0.128549761199554</v>
      </c>
      <c r="K15" s="21">
        <v>6.8965303783931398E-2</v>
      </c>
      <c r="L15" s="21">
        <v>8.5378003132726199E-2</v>
      </c>
      <c r="M15" s="21"/>
      <c r="N15" s="21">
        <v>0.25519098066720602</v>
      </c>
      <c r="O15" s="21">
        <v>0.21250201471297001</v>
      </c>
      <c r="P15" s="21">
        <v>0.187078118936163</v>
      </c>
      <c r="Q15" s="21">
        <v>0.11146556842847299</v>
      </c>
      <c r="R15" s="21"/>
      <c r="S15" s="21">
        <v>0.296211751107048</v>
      </c>
      <c r="T15" s="21">
        <v>0.16869589261436199</v>
      </c>
      <c r="U15" s="21">
        <v>0.13854932431125999</v>
      </c>
      <c r="V15" s="21">
        <v>0.169106017736526</v>
      </c>
      <c r="W15" s="21">
        <v>9.3277627311984204E-2</v>
      </c>
      <c r="X15" s="21">
        <v>0.22347329135739699</v>
      </c>
      <c r="Y15" s="21">
        <v>0.188180796203298</v>
      </c>
      <c r="Z15" s="21">
        <v>0.233643173393451</v>
      </c>
      <c r="AA15" s="21">
        <v>0.24007133270207501</v>
      </c>
      <c r="AB15" s="21">
        <v>5.5536346864191802E-2</v>
      </c>
      <c r="AC15" s="21"/>
      <c r="AD15" s="21">
        <v>0.15508455718759301</v>
      </c>
      <c r="AE15" s="21">
        <v>0.266255465579254</v>
      </c>
      <c r="AF15" s="21">
        <v>0.144603629604829</v>
      </c>
      <c r="AG15" s="21">
        <v>0.103811783018936</v>
      </c>
      <c r="AH15" s="21"/>
      <c r="AI15" s="21">
        <v>0.17059931089699401</v>
      </c>
      <c r="AJ15" s="21">
        <v>0.32132510914775603</v>
      </c>
      <c r="AK15" s="21">
        <v>0.10079583652111899</v>
      </c>
      <c r="AL15" s="21"/>
      <c r="AM15" s="21">
        <v>0.17483105907769</v>
      </c>
      <c r="AN15" s="21">
        <v>0.163941496462989</v>
      </c>
      <c r="AO15" s="21">
        <v>0.26655801480700397</v>
      </c>
      <c r="AP15" s="21"/>
      <c r="AQ15" s="21">
        <v>0.111864267114777</v>
      </c>
      <c r="AR15" s="21">
        <v>0.150436580070959</v>
      </c>
      <c r="AS15" s="21">
        <v>0.259640748078594</v>
      </c>
      <c r="AT15" s="21">
        <v>0.34742299396797299</v>
      </c>
      <c r="AU15" s="21">
        <v>0.44315152315370898</v>
      </c>
    </row>
    <row r="16" spans="2:47" x14ac:dyDescent="0.3">
      <c r="B16" s="18" t="s">
        <v>234</v>
      </c>
      <c r="C16" s="21">
        <v>0.61197393368943098</v>
      </c>
      <c r="D16" s="21">
        <v>0.58712441769452495</v>
      </c>
      <c r="E16" s="21">
        <v>0.635308820755487</v>
      </c>
      <c r="F16" s="21"/>
      <c r="G16" s="21">
        <v>0.56564019862909198</v>
      </c>
      <c r="H16" s="21">
        <v>0.43689481573386202</v>
      </c>
      <c r="I16" s="21">
        <v>0.55827564823737696</v>
      </c>
      <c r="J16" s="21">
        <v>0.67524507545586598</v>
      </c>
      <c r="K16" s="21">
        <v>0.719483533662443</v>
      </c>
      <c r="L16" s="21">
        <v>0.70341892935727102</v>
      </c>
      <c r="M16" s="21"/>
      <c r="N16" s="21">
        <v>0.57752070383379595</v>
      </c>
      <c r="O16" s="21">
        <v>0.61025926575406497</v>
      </c>
      <c r="P16" s="21">
        <v>0.587894187694875</v>
      </c>
      <c r="Q16" s="21">
        <v>0.67224325837598398</v>
      </c>
      <c r="R16" s="21"/>
      <c r="S16" s="21">
        <v>0.47719987852198198</v>
      </c>
      <c r="T16" s="21">
        <v>0.649045649532345</v>
      </c>
      <c r="U16" s="21">
        <v>0.71251005300034398</v>
      </c>
      <c r="V16" s="21">
        <v>0.662534867641282</v>
      </c>
      <c r="W16" s="21">
        <v>0.64991055215303295</v>
      </c>
      <c r="X16" s="21">
        <v>0.54791153100636802</v>
      </c>
      <c r="Y16" s="21">
        <v>0.63760837355782096</v>
      </c>
      <c r="Z16" s="21">
        <v>0.55012119389895298</v>
      </c>
      <c r="AA16" s="21">
        <v>0.58182950076014595</v>
      </c>
      <c r="AB16" s="21">
        <v>0.78013816395158797</v>
      </c>
      <c r="AC16" s="21"/>
      <c r="AD16" s="21">
        <v>0.63047245655362105</v>
      </c>
      <c r="AE16" s="21">
        <v>0.54578971390348197</v>
      </c>
      <c r="AF16" s="21">
        <v>0.72130667118150704</v>
      </c>
      <c r="AG16" s="21">
        <v>0.65151808350207396</v>
      </c>
      <c r="AH16" s="21"/>
      <c r="AI16" s="21">
        <v>0.59745840859270305</v>
      </c>
      <c r="AJ16" s="21">
        <v>0.51013345778810504</v>
      </c>
      <c r="AK16" s="21">
        <v>0.75719187805713395</v>
      </c>
      <c r="AL16" s="21"/>
      <c r="AM16" s="21">
        <v>0.62305046765955596</v>
      </c>
      <c r="AN16" s="21">
        <v>0.63325873879932504</v>
      </c>
      <c r="AO16" s="21">
        <v>0.56782539902484097</v>
      </c>
      <c r="AP16" s="21"/>
      <c r="AQ16" s="21">
        <v>0.66572992524636299</v>
      </c>
      <c r="AR16" s="21">
        <v>0.66642461458037705</v>
      </c>
      <c r="AS16" s="21">
        <v>0.54936701069638905</v>
      </c>
      <c r="AT16" s="21">
        <v>0.47498500119862103</v>
      </c>
      <c r="AU16" s="21">
        <v>0.38387765036194199</v>
      </c>
    </row>
    <row r="17" spans="2:47" x14ac:dyDescent="0.3">
      <c r="B17" s="18" t="s">
        <v>143</v>
      </c>
      <c r="C17" s="22">
        <v>-0.41879700727140201</v>
      </c>
      <c r="D17" s="22">
        <v>-0.36718101047495599</v>
      </c>
      <c r="E17" s="22">
        <v>-0.46772230067853598</v>
      </c>
      <c r="F17" s="22"/>
      <c r="G17" s="22">
        <v>-0.26951369470946401</v>
      </c>
      <c r="H17" s="22">
        <v>-6.6153349392402402E-2</v>
      </c>
      <c r="I17" s="22">
        <v>-0.324473969350486</v>
      </c>
      <c r="J17" s="22">
        <v>-0.54669531425631201</v>
      </c>
      <c r="K17" s="22">
        <v>-0.65051822987851105</v>
      </c>
      <c r="L17" s="22">
        <v>-0.61804092622454498</v>
      </c>
      <c r="M17" s="22"/>
      <c r="N17" s="22">
        <v>-0.32232972316658998</v>
      </c>
      <c r="O17" s="22">
        <v>-0.39775725104109499</v>
      </c>
      <c r="P17" s="22">
        <v>-0.40081606875871201</v>
      </c>
      <c r="Q17" s="22">
        <v>-0.56077768994751098</v>
      </c>
      <c r="R17" s="22"/>
      <c r="S17" s="22">
        <v>-0.180988127414934</v>
      </c>
      <c r="T17" s="22">
        <v>-0.48034975691798298</v>
      </c>
      <c r="U17" s="22">
        <v>-0.57396072868908399</v>
      </c>
      <c r="V17" s="22">
        <v>-0.49342884990475699</v>
      </c>
      <c r="W17" s="22">
        <v>-0.55663292484104898</v>
      </c>
      <c r="X17" s="22">
        <v>-0.32443823964897101</v>
      </c>
      <c r="Y17" s="22">
        <v>-0.44942757735452299</v>
      </c>
      <c r="Z17" s="22">
        <v>-0.316478020505502</v>
      </c>
      <c r="AA17" s="22">
        <v>-0.34175816805807102</v>
      </c>
      <c r="AB17" s="22">
        <v>-0.72460181708739602</v>
      </c>
      <c r="AC17" s="22"/>
      <c r="AD17" s="22">
        <v>-0.47538789936602799</v>
      </c>
      <c r="AE17" s="22">
        <v>-0.27953424832422902</v>
      </c>
      <c r="AF17" s="22">
        <v>-0.57670304157667795</v>
      </c>
      <c r="AG17" s="22">
        <v>-0.54770630048313895</v>
      </c>
      <c r="AH17" s="22"/>
      <c r="AI17" s="22">
        <v>-0.42685909769570901</v>
      </c>
      <c r="AJ17" s="22">
        <v>-0.18880834864034901</v>
      </c>
      <c r="AK17" s="22">
        <v>-0.65639604153601605</v>
      </c>
      <c r="AL17" s="22"/>
      <c r="AM17" s="22">
        <v>-0.44821940858186499</v>
      </c>
      <c r="AN17" s="22">
        <v>-0.46931724233633598</v>
      </c>
      <c r="AO17" s="22">
        <v>-0.301267384217837</v>
      </c>
      <c r="AP17" s="22"/>
      <c r="AQ17" s="22">
        <v>-0.55386565813158595</v>
      </c>
      <c r="AR17" s="22">
        <v>-0.51598803450941799</v>
      </c>
      <c r="AS17" s="22">
        <v>-0.28972626261779599</v>
      </c>
      <c r="AT17" s="22">
        <v>-0.12756200723064801</v>
      </c>
      <c r="AU17" s="22">
        <v>5.9273872791767199E-2</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242</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228</v>
      </c>
      <c r="C9" s="17">
        <v>0.14711499077550699</v>
      </c>
      <c r="D9" s="17">
        <v>0.16746018513278199</v>
      </c>
      <c r="E9" s="17">
        <v>0.12766430010410601</v>
      </c>
      <c r="F9" s="17"/>
      <c r="G9" s="17">
        <v>0.24689194596977301</v>
      </c>
      <c r="H9" s="17">
        <v>0.20470031696917501</v>
      </c>
      <c r="I9" s="17">
        <v>0.15489649064389399</v>
      </c>
      <c r="J9" s="17">
        <v>0.10739656722409301</v>
      </c>
      <c r="K9" s="17">
        <v>8.1838870707411596E-2</v>
      </c>
      <c r="L9" s="17">
        <v>0.104841926068981</v>
      </c>
      <c r="M9" s="17"/>
      <c r="N9" s="17">
        <v>0.197506030113031</v>
      </c>
      <c r="O9" s="17">
        <v>0.122669152076402</v>
      </c>
      <c r="P9" s="17">
        <v>0.14959123607958899</v>
      </c>
      <c r="Q9" s="17">
        <v>0.11490119453139</v>
      </c>
      <c r="R9" s="17"/>
      <c r="S9" s="17">
        <v>0.21292230283379299</v>
      </c>
      <c r="T9" s="17">
        <v>0.12012884995544</v>
      </c>
      <c r="U9" s="17">
        <v>0.102628778513321</v>
      </c>
      <c r="V9" s="17">
        <v>0.150248419529665</v>
      </c>
      <c r="W9" s="17">
        <v>6.1508816906448702E-2</v>
      </c>
      <c r="X9" s="17">
        <v>0.13898556428609601</v>
      </c>
      <c r="Y9" s="17">
        <v>9.3611378523397307E-2</v>
      </c>
      <c r="Z9" s="17">
        <v>0.234996077766119</v>
      </c>
      <c r="AA9" s="17">
        <v>0.200517431356286</v>
      </c>
      <c r="AB9" s="17">
        <v>0.12931421763239101</v>
      </c>
      <c r="AC9" s="17"/>
      <c r="AD9" s="17">
        <v>0.10968429737980601</v>
      </c>
      <c r="AE9" s="17">
        <v>0.20842382244063201</v>
      </c>
      <c r="AF9" s="17">
        <v>0.117730667474774</v>
      </c>
      <c r="AG9" s="17">
        <v>0.11758677951024001</v>
      </c>
      <c r="AH9" s="17"/>
      <c r="AI9" s="17">
        <v>0.13501335586243801</v>
      </c>
      <c r="AJ9" s="17">
        <v>0.21645455929327001</v>
      </c>
      <c r="AK9" s="17">
        <v>0.114337655081822</v>
      </c>
      <c r="AL9" s="17"/>
      <c r="AM9" s="17">
        <v>0.18197035571490899</v>
      </c>
      <c r="AN9" s="17">
        <v>0.12876942443640599</v>
      </c>
      <c r="AO9" s="17">
        <v>0.15383386985754699</v>
      </c>
      <c r="AP9" s="17"/>
      <c r="AQ9" s="17">
        <v>0.112380866005115</v>
      </c>
      <c r="AR9" s="17">
        <v>0.109685128362562</v>
      </c>
      <c r="AS9" s="17">
        <v>0.20849818071624901</v>
      </c>
      <c r="AT9" s="17">
        <v>0.23147813046631599</v>
      </c>
      <c r="AU9" s="17">
        <v>0.22817660216772101</v>
      </c>
    </row>
    <row r="10" spans="2:47" x14ac:dyDescent="0.3">
      <c r="B10" s="18" t="s">
        <v>229</v>
      </c>
      <c r="C10" s="17">
        <v>0.37673467253738901</v>
      </c>
      <c r="D10" s="17">
        <v>0.39810262910761501</v>
      </c>
      <c r="E10" s="17">
        <v>0.354730454991872</v>
      </c>
      <c r="F10" s="17"/>
      <c r="G10" s="17">
        <v>0.29970033956660502</v>
      </c>
      <c r="H10" s="17">
        <v>0.492709861229085</v>
      </c>
      <c r="I10" s="17">
        <v>0.39043519227008999</v>
      </c>
      <c r="J10" s="17">
        <v>0.35345506151724898</v>
      </c>
      <c r="K10" s="17">
        <v>0.372510730107521</v>
      </c>
      <c r="L10" s="17">
        <v>0.34455601203540898</v>
      </c>
      <c r="M10" s="17"/>
      <c r="N10" s="17">
        <v>0.38461532981667901</v>
      </c>
      <c r="O10" s="17">
        <v>0.41196046888280302</v>
      </c>
      <c r="P10" s="17">
        <v>0.37205107149139</v>
      </c>
      <c r="Q10" s="17">
        <v>0.343244996847753</v>
      </c>
      <c r="R10" s="17"/>
      <c r="S10" s="17">
        <v>0.42386828411372601</v>
      </c>
      <c r="T10" s="17">
        <v>0.36108522921360298</v>
      </c>
      <c r="U10" s="17">
        <v>0.36236265185359401</v>
      </c>
      <c r="V10" s="17">
        <v>0.268150852436978</v>
      </c>
      <c r="W10" s="17">
        <v>0.363566897966344</v>
      </c>
      <c r="X10" s="17">
        <v>0.40262036722085898</v>
      </c>
      <c r="Y10" s="17">
        <v>0.420933501877503</v>
      </c>
      <c r="Z10" s="17">
        <v>0.40537470302800399</v>
      </c>
      <c r="AA10" s="17">
        <v>0.36199831415806799</v>
      </c>
      <c r="AB10" s="17">
        <v>0.414958142928053</v>
      </c>
      <c r="AC10" s="17"/>
      <c r="AD10" s="17">
        <v>0.365678771196424</v>
      </c>
      <c r="AE10" s="17">
        <v>0.37695732370587898</v>
      </c>
      <c r="AF10" s="17">
        <v>0.354033457148478</v>
      </c>
      <c r="AG10" s="17">
        <v>0.32250232288769798</v>
      </c>
      <c r="AH10" s="17"/>
      <c r="AI10" s="17">
        <v>0.38565501651705703</v>
      </c>
      <c r="AJ10" s="17">
        <v>0.41119683373750399</v>
      </c>
      <c r="AK10" s="17">
        <v>0.35363460980595102</v>
      </c>
      <c r="AL10" s="17"/>
      <c r="AM10" s="17">
        <v>0.37614339973911498</v>
      </c>
      <c r="AN10" s="17">
        <v>0.35902503971861099</v>
      </c>
      <c r="AO10" s="17">
        <v>0.41705679121664202</v>
      </c>
      <c r="AP10" s="17"/>
      <c r="AQ10" s="17">
        <v>0.33621046318175002</v>
      </c>
      <c r="AR10" s="17">
        <v>0.34278581619170301</v>
      </c>
      <c r="AS10" s="17">
        <v>0.42711857823605298</v>
      </c>
      <c r="AT10" s="17">
        <v>0.41460973255002598</v>
      </c>
      <c r="AU10" s="17">
        <v>0.427827726853305</v>
      </c>
    </row>
    <row r="11" spans="2:47" x14ac:dyDescent="0.3">
      <c r="B11" s="18" t="s">
        <v>230</v>
      </c>
      <c r="C11" s="17">
        <v>0.319082876220664</v>
      </c>
      <c r="D11" s="17">
        <v>0.287819054673909</v>
      </c>
      <c r="E11" s="17">
        <v>0.35007658613883602</v>
      </c>
      <c r="F11" s="17"/>
      <c r="G11" s="17">
        <v>0.30843310145480302</v>
      </c>
      <c r="H11" s="17">
        <v>0.19459101114284599</v>
      </c>
      <c r="I11" s="17">
        <v>0.28748836769950997</v>
      </c>
      <c r="J11" s="17">
        <v>0.37369805073555301</v>
      </c>
      <c r="K11" s="17">
        <v>0.32791845389774898</v>
      </c>
      <c r="L11" s="17">
        <v>0.40176350758468998</v>
      </c>
      <c r="M11" s="17"/>
      <c r="N11" s="17">
        <v>0.28907694300104803</v>
      </c>
      <c r="O11" s="17">
        <v>0.30774593623469798</v>
      </c>
      <c r="P11" s="17">
        <v>0.35657815219912598</v>
      </c>
      <c r="Q11" s="17">
        <v>0.32064386630119801</v>
      </c>
      <c r="R11" s="17"/>
      <c r="S11" s="17">
        <v>0.280848751311505</v>
      </c>
      <c r="T11" s="17">
        <v>0.31895107740291601</v>
      </c>
      <c r="U11" s="17">
        <v>0.40778208058253101</v>
      </c>
      <c r="V11" s="17">
        <v>0.368021731967828</v>
      </c>
      <c r="W11" s="17">
        <v>0.35807905210227398</v>
      </c>
      <c r="X11" s="17">
        <v>0.29942943065943101</v>
      </c>
      <c r="Y11" s="17">
        <v>0.34089300043057602</v>
      </c>
      <c r="Z11" s="17">
        <v>0.208291495029023</v>
      </c>
      <c r="AA11" s="17">
        <v>0.28631465198084299</v>
      </c>
      <c r="AB11" s="17">
        <v>0.30429166487272902</v>
      </c>
      <c r="AC11" s="17"/>
      <c r="AD11" s="17">
        <v>0.38840627539372202</v>
      </c>
      <c r="AE11" s="17">
        <v>0.27868237238907601</v>
      </c>
      <c r="AF11" s="17">
        <v>0.31688060532104301</v>
      </c>
      <c r="AG11" s="17">
        <v>0.30791191445056398</v>
      </c>
      <c r="AH11" s="17"/>
      <c r="AI11" s="17">
        <v>0.35922902534312201</v>
      </c>
      <c r="AJ11" s="17">
        <v>0.25533227095347599</v>
      </c>
      <c r="AK11" s="17">
        <v>0.35095033334638898</v>
      </c>
      <c r="AL11" s="17"/>
      <c r="AM11" s="17">
        <v>0.29539033241941598</v>
      </c>
      <c r="AN11" s="17">
        <v>0.35139784162422799</v>
      </c>
      <c r="AO11" s="17">
        <v>0.30427513838049902</v>
      </c>
      <c r="AP11" s="17"/>
      <c r="AQ11" s="17">
        <v>0.348862384879847</v>
      </c>
      <c r="AR11" s="17">
        <v>0.38016289852254898</v>
      </c>
      <c r="AS11" s="17">
        <v>0.23973333108148401</v>
      </c>
      <c r="AT11" s="17">
        <v>0.245558988922813</v>
      </c>
      <c r="AU11" s="17">
        <v>0.241676078482045</v>
      </c>
    </row>
    <row r="12" spans="2:47" x14ac:dyDescent="0.3">
      <c r="B12" s="18" t="s">
        <v>231</v>
      </c>
      <c r="C12" s="17">
        <v>6.3215008956444496E-2</v>
      </c>
      <c r="D12" s="17">
        <v>6.8479859268951504E-2</v>
      </c>
      <c r="E12" s="17">
        <v>5.8232577570461297E-2</v>
      </c>
      <c r="F12" s="17"/>
      <c r="G12" s="17">
        <v>0.111753146088857</v>
      </c>
      <c r="H12" s="17">
        <v>5.5239308598095997E-2</v>
      </c>
      <c r="I12" s="17">
        <v>6.1486402179621202E-2</v>
      </c>
      <c r="J12" s="17">
        <v>5.2387838121284398E-2</v>
      </c>
      <c r="K12" s="17">
        <v>9.1015786965851594E-2</v>
      </c>
      <c r="L12" s="17">
        <v>2.92037717963552E-2</v>
      </c>
      <c r="M12" s="17"/>
      <c r="N12" s="17">
        <v>6.8829826538942998E-2</v>
      </c>
      <c r="O12" s="17">
        <v>4.8292137895486698E-2</v>
      </c>
      <c r="P12" s="17">
        <v>3.38345277331943E-2</v>
      </c>
      <c r="Q12" s="17">
        <v>9.9789915526331194E-2</v>
      </c>
      <c r="R12" s="17"/>
      <c r="S12" s="17">
        <v>2.8228238076217601E-2</v>
      </c>
      <c r="T12" s="17">
        <v>6.4923303134271998E-2</v>
      </c>
      <c r="U12" s="17">
        <v>4.22833285488547E-2</v>
      </c>
      <c r="V12" s="17">
        <v>0.12937051170459299</v>
      </c>
      <c r="W12" s="17">
        <v>9.9764340396774703E-2</v>
      </c>
      <c r="X12" s="17">
        <v>6.8245811218926797E-2</v>
      </c>
      <c r="Y12" s="17">
        <v>4.3440585939996897E-2</v>
      </c>
      <c r="Z12" s="17">
        <v>7.4303405626369903E-2</v>
      </c>
      <c r="AA12" s="17">
        <v>4.7156842141116102E-2</v>
      </c>
      <c r="AB12" s="17">
        <v>6.8433508479591898E-2</v>
      </c>
      <c r="AC12" s="17"/>
      <c r="AD12" s="17">
        <v>7.2773507195716694E-2</v>
      </c>
      <c r="AE12" s="17">
        <v>6.11109320953796E-2</v>
      </c>
      <c r="AF12" s="17">
        <v>8.1119775623133494E-2</v>
      </c>
      <c r="AG12" s="17">
        <v>9.0871703609400098E-2</v>
      </c>
      <c r="AH12" s="17"/>
      <c r="AI12" s="17">
        <v>6.6880253640971304E-2</v>
      </c>
      <c r="AJ12" s="17">
        <v>5.9895096645736598E-2</v>
      </c>
      <c r="AK12" s="17">
        <v>6.0615376350110099E-2</v>
      </c>
      <c r="AL12" s="17"/>
      <c r="AM12" s="17">
        <v>5.5553421524556598E-2</v>
      </c>
      <c r="AN12" s="17">
        <v>7.4431187517988898E-2</v>
      </c>
      <c r="AO12" s="17">
        <v>5.6127585251495901E-2</v>
      </c>
      <c r="AP12" s="17"/>
      <c r="AQ12" s="17">
        <v>7.7767935910189406E-2</v>
      </c>
      <c r="AR12" s="17">
        <v>6.7995694282215399E-2</v>
      </c>
      <c r="AS12" s="17">
        <v>5.5462243171054498E-2</v>
      </c>
      <c r="AT12" s="17">
        <v>5.8590668636463603E-2</v>
      </c>
      <c r="AU12" s="17">
        <v>0</v>
      </c>
    </row>
    <row r="13" spans="2:47" x14ac:dyDescent="0.3">
      <c r="B13" s="18" t="s">
        <v>232</v>
      </c>
      <c r="C13" s="17">
        <v>3.5292813716127497E-2</v>
      </c>
      <c r="D13" s="17">
        <v>3.46164593871836E-2</v>
      </c>
      <c r="E13" s="17">
        <v>3.60208408072464E-2</v>
      </c>
      <c r="F13" s="17"/>
      <c r="G13" s="17">
        <v>2.42081992336554E-2</v>
      </c>
      <c r="H13" s="17">
        <v>1.8200496620026801E-2</v>
      </c>
      <c r="I13" s="17">
        <v>2.9919759067430399E-2</v>
      </c>
      <c r="J13" s="17">
        <v>5.4001571903598097E-2</v>
      </c>
      <c r="K13" s="17">
        <v>3.1006960190701299E-2</v>
      </c>
      <c r="L13" s="17">
        <v>4.8424588193941402E-2</v>
      </c>
      <c r="M13" s="17"/>
      <c r="N13" s="17">
        <v>1.86290797252237E-2</v>
      </c>
      <c r="O13" s="17">
        <v>3.43017343029446E-2</v>
      </c>
      <c r="P13" s="17">
        <v>4.6771554789226101E-2</v>
      </c>
      <c r="Q13" s="17">
        <v>4.4924933146009698E-2</v>
      </c>
      <c r="R13" s="17"/>
      <c r="S13" s="17">
        <v>3.1912057206487002E-2</v>
      </c>
      <c r="T13" s="17">
        <v>5.7417383116493401E-2</v>
      </c>
      <c r="U13" s="17">
        <v>4.3318463629801802E-2</v>
      </c>
      <c r="V13" s="17">
        <v>1.92978108360616E-2</v>
      </c>
      <c r="W13" s="17">
        <v>3.7185654347873603E-2</v>
      </c>
      <c r="X13" s="17">
        <v>0</v>
      </c>
      <c r="Y13" s="17">
        <v>6.17969547442761E-2</v>
      </c>
      <c r="Z13" s="17">
        <v>3.7930427019288199E-2</v>
      </c>
      <c r="AA13" s="17">
        <v>3.7062351982731001E-2</v>
      </c>
      <c r="AB13" s="17">
        <v>1.6235560775918201E-2</v>
      </c>
      <c r="AC13" s="17"/>
      <c r="AD13" s="17">
        <v>2.7254591950177199E-2</v>
      </c>
      <c r="AE13" s="17">
        <v>2.4072471491835501E-2</v>
      </c>
      <c r="AF13" s="17">
        <v>6.8891408231190304E-2</v>
      </c>
      <c r="AG13" s="17">
        <v>4.5784952969130703E-2</v>
      </c>
      <c r="AH13" s="17"/>
      <c r="AI13" s="17">
        <v>2.1323292989975401E-2</v>
      </c>
      <c r="AJ13" s="17">
        <v>2.0384978141513702E-2</v>
      </c>
      <c r="AK13" s="17">
        <v>7.1018346818966294E-2</v>
      </c>
      <c r="AL13" s="17"/>
      <c r="AM13" s="17">
        <v>1.7281418150418299E-2</v>
      </c>
      <c r="AN13" s="17">
        <v>3.05566422571109E-2</v>
      </c>
      <c r="AO13" s="17">
        <v>4.0197283763810703E-2</v>
      </c>
      <c r="AP13" s="17"/>
      <c r="AQ13" s="17">
        <v>5.3428799811992597E-2</v>
      </c>
      <c r="AR13" s="17">
        <v>3.6232543370673102E-2</v>
      </c>
      <c r="AS13" s="17">
        <v>2.3938004156344499E-2</v>
      </c>
      <c r="AT13" s="17">
        <v>8.0543836918071203E-3</v>
      </c>
      <c r="AU13" s="17">
        <v>4.6780352791589999E-2</v>
      </c>
    </row>
    <row r="14" spans="2:47" x14ac:dyDescent="0.3">
      <c r="B14" s="18" t="s">
        <v>94</v>
      </c>
      <c r="C14" s="17">
        <v>5.8559637793868503E-2</v>
      </c>
      <c r="D14" s="17">
        <v>4.3521812429559298E-2</v>
      </c>
      <c r="E14" s="17">
        <v>7.3275240387478499E-2</v>
      </c>
      <c r="F14" s="17"/>
      <c r="G14" s="17">
        <v>9.0132676863061995E-3</v>
      </c>
      <c r="H14" s="17">
        <v>3.4559005440771097E-2</v>
      </c>
      <c r="I14" s="17">
        <v>7.5773788139454304E-2</v>
      </c>
      <c r="J14" s="17">
        <v>5.9060910498222402E-2</v>
      </c>
      <c r="K14" s="17">
        <v>9.5709198130765394E-2</v>
      </c>
      <c r="L14" s="17">
        <v>7.1210194320624504E-2</v>
      </c>
      <c r="M14" s="17"/>
      <c r="N14" s="17">
        <v>4.1342790805075698E-2</v>
      </c>
      <c r="O14" s="17">
        <v>7.5030570607666602E-2</v>
      </c>
      <c r="P14" s="17">
        <v>4.1173457707474499E-2</v>
      </c>
      <c r="Q14" s="17">
        <v>7.6495093647318907E-2</v>
      </c>
      <c r="R14" s="17"/>
      <c r="S14" s="17">
        <v>2.2220366458271499E-2</v>
      </c>
      <c r="T14" s="17">
        <v>7.7494157177275896E-2</v>
      </c>
      <c r="U14" s="17">
        <v>4.1624696871896801E-2</v>
      </c>
      <c r="V14" s="17">
        <v>6.4910673524873702E-2</v>
      </c>
      <c r="W14" s="17">
        <v>7.9895238280285497E-2</v>
      </c>
      <c r="X14" s="17">
        <v>9.0718826614686401E-2</v>
      </c>
      <c r="Y14" s="17">
        <v>3.9324578484251103E-2</v>
      </c>
      <c r="Z14" s="17">
        <v>3.9103891531195797E-2</v>
      </c>
      <c r="AA14" s="17">
        <v>6.6950408380955395E-2</v>
      </c>
      <c r="AB14" s="17">
        <v>6.6766905311316793E-2</v>
      </c>
      <c r="AC14" s="17"/>
      <c r="AD14" s="17">
        <v>3.6202556884153303E-2</v>
      </c>
      <c r="AE14" s="17">
        <v>5.0753077877197197E-2</v>
      </c>
      <c r="AF14" s="17">
        <v>6.1344086201381001E-2</v>
      </c>
      <c r="AG14" s="17">
        <v>0.115342326572968</v>
      </c>
      <c r="AH14" s="17"/>
      <c r="AI14" s="17">
        <v>3.1899055646436601E-2</v>
      </c>
      <c r="AJ14" s="17">
        <v>3.67362612284996E-2</v>
      </c>
      <c r="AK14" s="17">
        <v>4.9443678596761201E-2</v>
      </c>
      <c r="AL14" s="17"/>
      <c r="AM14" s="17">
        <v>7.3661072451585596E-2</v>
      </c>
      <c r="AN14" s="17">
        <v>5.5819864445655801E-2</v>
      </c>
      <c r="AO14" s="17">
        <v>2.8509331530004799E-2</v>
      </c>
      <c r="AP14" s="17"/>
      <c r="AQ14" s="17">
        <v>7.1349550211106699E-2</v>
      </c>
      <c r="AR14" s="17">
        <v>6.3137919270297202E-2</v>
      </c>
      <c r="AS14" s="17">
        <v>4.5249662638815399E-2</v>
      </c>
      <c r="AT14" s="17">
        <v>4.1708095732573697E-2</v>
      </c>
      <c r="AU14" s="17">
        <v>5.5539239705338903E-2</v>
      </c>
    </row>
    <row r="15" spans="2:47" x14ac:dyDescent="0.3">
      <c r="B15" s="18" t="s">
        <v>233</v>
      </c>
      <c r="C15" s="21">
        <v>0.52384966331289595</v>
      </c>
      <c r="D15" s="21">
        <v>0.565562814240397</v>
      </c>
      <c r="E15" s="21">
        <v>0.48239475509597801</v>
      </c>
      <c r="F15" s="21"/>
      <c r="G15" s="21">
        <v>0.54659228553637895</v>
      </c>
      <c r="H15" s="21">
        <v>0.69741017819826001</v>
      </c>
      <c r="I15" s="21">
        <v>0.54533168291398404</v>
      </c>
      <c r="J15" s="21">
        <v>0.460851628741342</v>
      </c>
      <c r="K15" s="21">
        <v>0.45434960081493297</v>
      </c>
      <c r="L15" s="21">
        <v>0.44939793810438899</v>
      </c>
      <c r="M15" s="21"/>
      <c r="N15" s="21">
        <v>0.58212135992970904</v>
      </c>
      <c r="O15" s="21">
        <v>0.53462962095920397</v>
      </c>
      <c r="P15" s="21">
        <v>0.52164230757097996</v>
      </c>
      <c r="Q15" s="21">
        <v>0.45814619137914298</v>
      </c>
      <c r="R15" s="21"/>
      <c r="S15" s="21">
        <v>0.636790586947519</v>
      </c>
      <c r="T15" s="21">
        <v>0.48121407916904302</v>
      </c>
      <c r="U15" s="21">
        <v>0.46499143036691498</v>
      </c>
      <c r="V15" s="21">
        <v>0.418399271966644</v>
      </c>
      <c r="W15" s="21">
        <v>0.425075714872792</v>
      </c>
      <c r="X15" s="21">
        <v>0.54160593150695602</v>
      </c>
      <c r="Y15" s="21">
        <v>0.51454488040089996</v>
      </c>
      <c r="Z15" s="21">
        <v>0.64037078079412302</v>
      </c>
      <c r="AA15" s="21">
        <v>0.56251574551435402</v>
      </c>
      <c r="AB15" s="21">
        <v>0.54427236056044404</v>
      </c>
      <c r="AC15" s="21"/>
      <c r="AD15" s="21">
        <v>0.47536306857623001</v>
      </c>
      <c r="AE15" s="21">
        <v>0.58538114614651204</v>
      </c>
      <c r="AF15" s="21">
        <v>0.47176412462325301</v>
      </c>
      <c r="AG15" s="21">
        <v>0.44008910239793703</v>
      </c>
      <c r="AH15" s="21"/>
      <c r="AI15" s="21">
        <v>0.52066837237949504</v>
      </c>
      <c r="AJ15" s="21">
        <v>0.627651393030774</v>
      </c>
      <c r="AK15" s="21">
        <v>0.46797226488777299</v>
      </c>
      <c r="AL15" s="21"/>
      <c r="AM15" s="21">
        <v>0.55811375545402397</v>
      </c>
      <c r="AN15" s="21">
        <v>0.48779446415501698</v>
      </c>
      <c r="AO15" s="21">
        <v>0.57089066107418895</v>
      </c>
      <c r="AP15" s="21"/>
      <c r="AQ15" s="21">
        <v>0.44859132918686401</v>
      </c>
      <c r="AR15" s="21">
        <v>0.45247094455426501</v>
      </c>
      <c r="AS15" s="21">
        <v>0.63561675895230196</v>
      </c>
      <c r="AT15" s="21">
        <v>0.64608786301634202</v>
      </c>
      <c r="AU15" s="21">
        <v>0.65600432902102601</v>
      </c>
    </row>
    <row r="16" spans="2:47" x14ac:dyDescent="0.3">
      <c r="B16" s="18" t="s">
        <v>234</v>
      </c>
      <c r="C16" s="21">
        <v>9.8507822672572007E-2</v>
      </c>
      <c r="D16" s="21">
        <v>0.103096318656135</v>
      </c>
      <c r="E16" s="21">
        <v>9.4253418377707704E-2</v>
      </c>
      <c r="F16" s="21"/>
      <c r="G16" s="21">
        <v>0.135961345322512</v>
      </c>
      <c r="H16" s="21">
        <v>7.3439805218122794E-2</v>
      </c>
      <c r="I16" s="21">
        <v>9.1406161247051601E-2</v>
      </c>
      <c r="J16" s="21">
        <v>0.106389410024882</v>
      </c>
      <c r="K16" s="21">
        <v>0.12202274715655299</v>
      </c>
      <c r="L16" s="21">
        <v>7.7628359990296603E-2</v>
      </c>
      <c r="M16" s="21"/>
      <c r="N16" s="21">
        <v>8.7458906264166705E-2</v>
      </c>
      <c r="O16" s="21">
        <v>8.2593872198431201E-2</v>
      </c>
      <c r="P16" s="21">
        <v>8.0606082522420505E-2</v>
      </c>
      <c r="Q16" s="21">
        <v>0.144714848672341</v>
      </c>
      <c r="R16" s="21"/>
      <c r="S16" s="21">
        <v>6.0140295282704599E-2</v>
      </c>
      <c r="T16" s="21">
        <v>0.122340686250765</v>
      </c>
      <c r="U16" s="21">
        <v>8.5601792178656405E-2</v>
      </c>
      <c r="V16" s="21">
        <v>0.14866832254065501</v>
      </c>
      <c r="W16" s="21">
        <v>0.136949994744648</v>
      </c>
      <c r="X16" s="21">
        <v>6.8245811218926797E-2</v>
      </c>
      <c r="Y16" s="21">
        <v>0.105237540684273</v>
      </c>
      <c r="Z16" s="21">
        <v>0.112233832645658</v>
      </c>
      <c r="AA16" s="21">
        <v>8.4219194123847194E-2</v>
      </c>
      <c r="AB16" s="21">
        <v>8.4669069255510099E-2</v>
      </c>
      <c r="AC16" s="21"/>
      <c r="AD16" s="21">
        <v>0.100028099145894</v>
      </c>
      <c r="AE16" s="21">
        <v>8.5183403587215101E-2</v>
      </c>
      <c r="AF16" s="21">
        <v>0.15001118385432399</v>
      </c>
      <c r="AG16" s="21">
        <v>0.13665665657853099</v>
      </c>
      <c r="AH16" s="21"/>
      <c r="AI16" s="21">
        <v>8.8203546630946705E-2</v>
      </c>
      <c r="AJ16" s="21">
        <v>8.02800747872503E-2</v>
      </c>
      <c r="AK16" s="21">
        <v>0.13163372316907601</v>
      </c>
      <c r="AL16" s="21"/>
      <c r="AM16" s="21">
        <v>7.2834839674974894E-2</v>
      </c>
      <c r="AN16" s="21">
        <v>0.1049878297751</v>
      </c>
      <c r="AO16" s="21">
        <v>9.6324869015306597E-2</v>
      </c>
      <c r="AP16" s="21"/>
      <c r="AQ16" s="21">
        <v>0.13119673572218199</v>
      </c>
      <c r="AR16" s="21">
        <v>0.10422823765288899</v>
      </c>
      <c r="AS16" s="21">
        <v>7.9400247327398907E-2</v>
      </c>
      <c r="AT16" s="21">
        <v>6.6645052328270699E-2</v>
      </c>
      <c r="AU16" s="21">
        <v>4.6780352791589999E-2</v>
      </c>
    </row>
    <row r="17" spans="2:47" x14ac:dyDescent="0.3">
      <c r="B17" s="18" t="s">
        <v>143</v>
      </c>
      <c r="C17" s="22">
        <v>0.42534184064032299</v>
      </c>
      <c r="D17" s="22">
        <v>0.46246649558426201</v>
      </c>
      <c r="E17" s="22">
        <v>0.38814133671827</v>
      </c>
      <c r="F17" s="22"/>
      <c r="G17" s="22">
        <v>0.41063094021386698</v>
      </c>
      <c r="H17" s="22">
        <v>0.62397037298013702</v>
      </c>
      <c r="I17" s="22">
        <v>0.45392552166693301</v>
      </c>
      <c r="J17" s="22">
        <v>0.35446221871646</v>
      </c>
      <c r="K17" s="22">
        <v>0.33232685365837999</v>
      </c>
      <c r="L17" s="22">
        <v>0.371769578114093</v>
      </c>
      <c r="M17" s="22"/>
      <c r="N17" s="22">
        <v>0.49466245366554301</v>
      </c>
      <c r="O17" s="22">
        <v>0.45203574876077302</v>
      </c>
      <c r="P17" s="22">
        <v>0.44103622504855899</v>
      </c>
      <c r="Q17" s="22">
        <v>0.31343134270680201</v>
      </c>
      <c r="R17" s="22"/>
      <c r="S17" s="22">
        <v>0.57665029166481396</v>
      </c>
      <c r="T17" s="22">
        <v>0.35887339291827802</v>
      </c>
      <c r="U17" s="22">
        <v>0.37938963818825899</v>
      </c>
      <c r="V17" s="22">
        <v>0.26973094942598902</v>
      </c>
      <c r="W17" s="22">
        <v>0.28812572012814403</v>
      </c>
      <c r="X17" s="22">
        <v>0.47336012028802898</v>
      </c>
      <c r="Y17" s="22">
        <v>0.40930733971662703</v>
      </c>
      <c r="Z17" s="22">
        <v>0.52813694814846501</v>
      </c>
      <c r="AA17" s="22">
        <v>0.47829655139050697</v>
      </c>
      <c r="AB17" s="22">
        <v>0.45960329130493399</v>
      </c>
      <c r="AC17" s="22"/>
      <c r="AD17" s="22">
        <v>0.37533496943033701</v>
      </c>
      <c r="AE17" s="22">
        <v>0.50019774255929705</v>
      </c>
      <c r="AF17" s="22">
        <v>0.32175294076892902</v>
      </c>
      <c r="AG17" s="22">
        <v>0.30343244581940698</v>
      </c>
      <c r="AH17" s="22"/>
      <c r="AI17" s="22">
        <v>0.432464825748548</v>
      </c>
      <c r="AJ17" s="22">
        <v>0.54737131824352403</v>
      </c>
      <c r="AK17" s="22">
        <v>0.33633854171869698</v>
      </c>
      <c r="AL17" s="22"/>
      <c r="AM17" s="22">
        <v>0.48527891577904902</v>
      </c>
      <c r="AN17" s="22">
        <v>0.38280663437991702</v>
      </c>
      <c r="AO17" s="22">
        <v>0.474565792058882</v>
      </c>
      <c r="AP17" s="22"/>
      <c r="AQ17" s="22">
        <v>0.31739459346468202</v>
      </c>
      <c r="AR17" s="22">
        <v>0.34824270690137599</v>
      </c>
      <c r="AS17" s="22">
        <v>0.55621651162490304</v>
      </c>
      <c r="AT17" s="22">
        <v>0.57944281068807202</v>
      </c>
      <c r="AU17" s="22">
        <v>0.60922397622943603</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243</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228</v>
      </c>
      <c r="C9" s="17">
        <v>0.301379160859645</v>
      </c>
      <c r="D9" s="17">
        <v>0.28962484831208901</v>
      </c>
      <c r="E9" s="17">
        <v>0.31339945204160602</v>
      </c>
      <c r="F9" s="17"/>
      <c r="G9" s="17">
        <v>0.487726021635702</v>
      </c>
      <c r="H9" s="17">
        <v>0.34257879836659699</v>
      </c>
      <c r="I9" s="17">
        <v>0.383149010608551</v>
      </c>
      <c r="J9" s="17">
        <v>0.27099116316129201</v>
      </c>
      <c r="K9" s="17">
        <v>0.25920395263070101</v>
      </c>
      <c r="L9" s="17">
        <v>0.13253685967572301</v>
      </c>
      <c r="M9" s="17"/>
      <c r="N9" s="17">
        <v>0.35805394769413001</v>
      </c>
      <c r="O9" s="17">
        <v>0.28922890263992401</v>
      </c>
      <c r="P9" s="17">
        <v>0.29399650606761002</v>
      </c>
      <c r="Q9" s="17">
        <v>0.26533097906109598</v>
      </c>
      <c r="R9" s="17"/>
      <c r="S9" s="17">
        <v>0.40309449734547798</v>
      </c>
      <c r="T9" s="17">
        <v>0.279722518875615</v>
      </c>
      <c r="U9" s="17">
        <v>0.28273097305398798</v>
      </c>
      <c r="V9" s="17">
        <v>0.27908317442911301</v>
      </c>
      <c r="W9" s="17">
        <v>0.32115473042625797</v>
      </c>
      <c r="X9" s="17">
        <v>0.33257728643736201</v>
      </c>
      <c r="Y9" s="17">
        <v>0.22254258140028099</v>
      </c>
      <c r="Z9" s="17">
        <v>0.23252976549999901</v>
      </c>
      <c r="AA9" s="17">
        <v>0.30022099567411198</v>
      </c>
      <c r="AB9" s="17">
        <v>0.24204479936429599</v>
      </c>
      <c r="AC9" s="17"/>
      <c r="AD9" s="17">
        <v>0.15302237112533101</v>
      </c>
      <c r="AE9" s="17">
        <v>0.38427438946493298</v>
      </c>
      <c r="AF9" s="17">
        <v>0.23351300865779201</v>
      </c>
      <c r="AG9" s="17">
        <v>0.31225143695290702</v>
      </c>
      <c r="AH9" s="17"/>
      <c r="AI9" s="17">
        <v>0.178190984047398</v>
      </c>
      <c r="AJ9" s="17">
        <v>0.37492445470931302</v>
      </c>
      <c r="AK9" s="17">
        <v>0.26400715640390199</v>
      </c>
      <c r="AL9" s="17"/>
      <c r="AM9" s="17">
        <v>0.49314814855403499</v>
      </c>
      <c r="AN9" s="17">
        <v>0.25017511383749103</v>
      </c>
      <c r="AO9" s="17">
        <v>0.263744088385859</v>
      </c>
      <c r="AP9" s="17"/>
      <c r="AQ9" s="17">
        <v>0.222479055975177</v>
      </c>
      <c r="AR9" s="17">
        <v>0.28244501244237302</v>
      </c>
      <c r="AS9" s="17">
        <v>0.34473943724316197</v>
      </c>
      <c r="AT9" s="17">
        <v>0.49113149964414898</v>
      </c>
      <c r="AU9" s="17">
        <v>0.41449662785240199</v>
      </c>
    </row>
    <row r="10" spans="2:47" x14ac:dyDescent="0.3">
      <c r="B10" s="18" t="s">
        <v>229</v>
      </c>
      <c r="C10" s="17">
        <v>0.40281547061746997</v>
      </c>
      <c r="D10" s="17">
        <v>0.40615827834662399</v>
      </c>
      <c r="E10" s="17">
        <v>0.39836079990599799</v>
      </c>
      <c r="F10" s="17"/>
      <c r="G10" s="17">
        <v>0.31449474719450199</v>
      </c>
      <c r="H10" s="17">
        <v>0.45832707141849899</v>
      </c>
      <c r="I10" s="17">
        <v>0.38603577937387701</v>
      </c>
      <c r="J10" s="17">
        <v>0.394472399537802</v>
      </c>
      <c r="K10" s="17">
        <v>0.38406112431952599</v>
      </c>
      <c r="L10" s="17">
        <v>0.449075156450505</v>
      </c>
      <c r="M10" s="17"/>
      <c r="N10" s="17">
        <v>0.43553014159160502</v>
      </c>
      <c r="O10" s="17">
        <v>0.42020384155436302</v>
      </c>
      <c r="P10" s="17">
        <v>0.36467229136197998</v>
      </c>
      <c r="Q10" s="17">
        <v>0.38646982688416198</v>
      </c>
      <c r="R10" s="17"/>
      <c r="S10" s="17">
        <v>0.37442505287573602</v>
      </c>
      <c r="T10" s="17">
        <v>0.40048219005679903</v>
      </c>
      <c r="U10" s="17">
        <v>0.34440346409486899</v>
      </c>
      <c r="V10" s="17">
        <v>0.39680947438713499</v>
      </c>
      <c r="W10" s="17">
        <v>0.31940428952781302</v>
      </c>
      <c r="X10" s="17">
        <v>0.44648414800991998</v>
      </c>
      <c r="Y10" s="17">
        <v>0.46391570596177301</v>
      </c>
      <c r="Z10" s="17">
        <v>0.38172460645781098</v>
      </c>
      <c r="AA10" s="17">
        <v>0.40909759633814202</v>
      </c>
      <c r="AB10" s="17">
        <v>0.53646427409513298</v>
      </c>
      <c r="AC10" s="17"/>
      <c r="AD10" s="17">
        <v>0.46007394595441398</v>
      </c>
      <c r="AE10" s="17">
        <v>0.38310608079155101</v>
      </c>
      <c r="AF10" s="17">
        <v>0.45363264074327903</v>
      </c>
      <c r="AG10" s="17">
        <v>0.35225603409589301</v>
      </c>
      <c r="AH10" s="17"/>
      <c r="AI10" s="17">
        <v>0.48283570213836502</v>
      </c>
      <c r="AJ10" s="17">
        <v>0.40038397634557399</v>
      </c>
      <c r="AK10" s="17">
        <v>0.40898849720135599</v>
      </c>
      <c r="AL10" s="17"/>
      <c r="AM10" s="17">
        <v>0.31863072496768602</v>
      </c>
      <c r="AN10" s="17">
        <v>0.425036290944033</v>
      </c>
      <c r="AO10" s="17">
        <v>0.43937595645868799</v>
      </c>
      <c r="AP10" s="17"/>
      <c r="AQ10" s="17">
        <v>0.42335766575612499</v>
      </c>
      <c r="AR10" s="17">
        <v>0.388200203959289</v>
      </c>
      <c r="AS10" s="17">
        <v>0.43515787007894302</v>
      </c>
      <c r="AT10" s="17">
        <v>0.30251855587837101</v>
      </c>
      <c r="AU10" s="17">
        <v>0.37132826297836302</v>
      </c>
    </row>
    <row r="11" spans="2:47" x14ac:dyDescent="0.3">
      <c r="B11" s="18" t="s">
        <v>230</v>
      </c>
      <c r="C11" s="17">
        <v>0.17834246025431999</v>
      </c>
      <c r="D11" s="17">
        <v>0.18006384810460599</v>
      </c>
      <c r="E11" s="17">
        <v>0.1770328502132</v>
      </c>
      <c r="F11" s="17"/>
      <c r="G11" s="17">
        <v>0.117315319619421</v>
      </c>
      <c r="H11" s="17">
        <v>0.122196457227133</v>
      </c>
      <c r="I11" s="17">
        <v>0.14986381269999599</v>
      </c>
      <c r="J11" s="17">
        <v>0.21482660694594399</v>
      </c>
      <c r="K11" s="17">
        <v>0.17138629910924599</v>
      </c>
      <c r="L11" s="17">
        <v>0.26185312015651302</v>
      </c>
      <c r="M11" s="17"/>
      <c r="N11" s="17">
        <v>0.11963005853087</v>
      </c>
      <c r="O11" s="17">
        <v>0.179584427570184</v>
      </c>
      <c r="P11" s="17">
        <v>0.21661292995741099</v>
      </c>
      <c r="Q11" s="17">
        <v>0.19490124443756299</v>
      </c>
      <c r="R11" s="17"/>
      <c r="S11" s="17">
        <v>0.13558696629471401</v>
      </c>
      <c r="T11" s="17">
        <v>0.191551379045377</v>
      </c>
      <c r="U11" s="17">
        <v>0.26594324546399301</v>
      </c>
      <c r="V11" s="17">
        <v>0.17579794287893699</v>
      </c>
      <c r="W11" s="17">
        <v>0.24475897117131601</v>
      </c>
      <c r="X11" s="17">
        <v>0.10901878776775301</v>
      </c>
      <c r="Y11" s="17">
        <v>0.20067992962639</v>
      </c>
      <c r="Z11" s="17">
        <v>0.238475655758844</v>
      </c>
      <c r="AA11" s="17">
        <v>0.162946974777681</v>
      </c>
      <c r="AB11" s="17">
        <v>0.11063448919817299</v>
      </c>
      <c r="AC11" s="17"/>
      <c r="AD11" s="17">
        <v>0.23348570585081199</v>
      </c>
      <c r="AE11" s="17">
        <v>0.14529820736128299</v>
      </c>
      <c r="AF11" s="17">
        <v>0.17119764460305401</v>
      </c>
      <c r="AG11" s="17">
        <v>0.19297512455053101</v>
      </c>
      <c r="AH11" s="17"/>
      <c r="AI11" s="17">
        <v>0.20705870110456601</v>
      </c>
      <c r="AJ11" s="17">
        <v>0.13646128405253</v>
      </c>
      <c r="AK11" s="17">
        <v>0.18505917489203</v>
      </c>
      <c r="AL11" s="17"/>
      <c r="AM11" s="17">
        <v>0.113266731121832</v>
      </c>
      <c r="AN11" s="17">
        <v>0.21434121159116201</v>
      </c>
      <c r="AO11" s="17">
        <v>0.17199617657048599</v>
      </c>
      <c r="AP11" s="17"/>
      <c r="AQ11" s="17">
        <v>0.192074206797752</v>
      </c>
      <c r="AR11" s="17">
        <v>0.21495618578627099</v>
      </c>
      <c r="AS11" s="17">
        <v>0.13727058199004699</v>
      </c>
      <c r="AT11" s="17">
        <v>0.124113937958683</v>
      </c>
      <c r="AU11" s="17">
        <v>5.5698218839654402E-2</v>
      </c>
    </row>
    <row r="12" spans="2:47" x14ac:dyDescent="0.3">
      <c r="B12" s="18" t="s">
        <v>231</v>
      </c>
      <c r="C12" s="17">
        <v>3.7999692705969E-2</v>
      </c>
      <c r="D12" s="17">
        <v>3.5712483084712601E-2</v>
      </c>
      <c r="E12" s="17">
        <v>4.0296833902877999E-2</v>
      </c>
      <c r="F12" s="17"/>
      <c r="G12" s="17">
        <v>3.7014787726735297E-2</v>
      </c>
      <c r="H12" s="17">
        <v>2.2163106924959299E-2</v>
      </c>
      <c r="I12" s="17">
        <v>2.36101435520998E-2</v>
      </c>
      <c r="J12" s="17">
        <v>3.0103451725284398E-2</v>
      </c>
      <c r="K12" s="17">
        <v>5.8208253925693801E-2</v>
      </c>
      <c r="L12" s="17">
        <v>5.5847310618198698E-2</v>
      </c>
      <c r="M12" s="17"/>
      <c r="N12" s="17">
        <v>3.86375795829118E-2</v>
      </c>
      <c r="O12" s="17">
        <v>2.93312219192889E-2</v>
      </c>
      <c r="P12" s="17">
        <v>4.5490736643940703E-2</v>
      </c>
      <c r="Q12" s="17">
        <v>4.0493859685722403E-2</v>
      </c>
      <c r="R12" s="17"/>
      <c r="S12" s="17">
        <v>1.6149162646074699E-2</v>
      </c>
      <c r="T12" s="17">
        <v>3.9202622781924899E-2</v>
      </c>
      <c r="U12" s="17">
        <v>3.1384781418354303E-2</v>
      </c>
      <c r="V12" s="17">
        <v>8.2915894934817005E-2</v>
      </c>
      <c r="W12" s="17">
        <v>2.5223703513641501E-2</v>
      </c>
      <c r="X12" s="17">
        <v>3.5828366709047703E-2</v>
      </c>
      <c r="Y12" s="17">
        <v>2.7154646420875801E-2</v>
      </c>
      <c r="Z12" s="17">
        <v>4.1256111536235297E-2</v>
      </c>
      <c r="AA12" s="17">
        <v>6.08495716845176E-2</v>
      </c>
      <c r="AB12" s="17">
        <v>1.16280604573072E-2</v>
      </c>
      <c r="AC12" s="17"/>
      <c r="AD12" s="17">
        <v>6.7856796095571506E-2</v>
      </c>
      <c r="AE12" s="17">
        <v>3.8150180720481298E-2</v>
      </c>
      <c r="AF12" s="17">
        <v>2.88858402765622E-2</v>
      </c>
      <c r="AG12" s="17">
        <v>2.9286311474931E-2</v>
      </c>
      <c r="AH12" s="17"/>
      <c r="AI12" s="17">
        <v>5.9201285712244603E-2</v>
      </c>
      <c r="AJ12" s="17">
        <v>4.19649170905654E-2</v>
      </c>
      <c r="AK12" s="17">
        <v>3.5878737625546997E-2</v>
      </c>
      <c r="AL12" s="17"/>
      <c r="AM12" s="17">
        <v>1.6821087948679099E-2</v>
      </c>
      <c r="AN12" s="17">
        <v>4.6100396196134097E-2</v>
      </c>
      <c r="AO12" s="17">
        <v>4.2806480366606801E-2</v>
      </c>
      <c r="AP12" s="17"/>
      <c r="AQ12" s="17">
        <v>4.7273664780559298E-2</v>
      </c>
      <c r="AR12" s="17">
        <v>4.4909275488183902E-2</v>
      </c>
      <c r="AS12" s="17">
        <v>2.54168500763804E-2</v>
      </c>
      <c r="AT12" s="17">
        <v>3.9590601987868797E-2</v>
      </c>
      <c r="AU12" s="17">
        <v>4.5832574763857097E-2</v>
      </c>
    </row>
    <row r="13" spans="2:47" x14ac:dyDescent="0.3">
      <c r="B13" s="18" t="s">
        <v>232</v>
      </c>
      <c r="C13" s="17">
        <v>3.6008248206688603E-2</v>
      </c>
      <c r="D13" s="17">
        <v>4.7616852507816103E-2</v>
      </c>
      <c r="E13" s="17">
        <v>2.4812922188952698E-2</v>
      </c>
      <c r="F13" s="17"/>
      <c r="G13" s="17">
        <v>2.4998553222198301E-2</v>
      </c>
      <c r="H13" s="17">
        <v>3.1724906832245402E-2</v>
      </c>
      <c r="I13" s="17">
        <v>1.68603852809435E-2</v>
      </c>
      <c r="J13" s="17">
        <v>5.7386183325717502E-2</v>
      </c>
      <c r="K13" s="17">
        <v>3.1351023773210203E-2</v>
      </c>
      <c r="L13" s="17">
        <v>4.7980904515978397E-2</v>
      </c>
      <c r="M13" s="17"/>
      <c r="N13" s="17">
        <v>2.2456046875476799E-2</v>
      </c>
      <c r="O13" s="17">
        <v>3.01624574080025E-2</v>
      </c>
      <c r="P13" s="17">
        <v>5.5092663005892703E-2</v>
      </c>
      <c r="Q13" s="17">
        <v>4.0650128015865102E-2</v>
      </c>
      <c r="R13" s="17"/>
      <c r="S13" s="17">
        <v>2.8837582592904001E-2</v>
      </c>
      <c r="T13" s="17">
        <v>4.4435909072764401E-2</v>
      </c>
      <c r="U13" s="17">
        <v>4.3318463629801802E-2</v>
      </c>
      <c r="V13" s="17">
        <v>3.77664053393394E-2</v>
      </c>
      <c r="W13" s="17">
        <v>3.7185654347873603E-2</v>
      </c>
      <c r="X13" s="17">
        <v>1.16592990034041E-2</v>
      </c>
      <c r="Y13" s="17">
        <v>4.6587118329494602E-2</v>
      </c>
      <c r="Z13" s="17">
        <v>6.6254722540332503E-2</v>
      </c>
      <c r="AA13" s="17">
        <v>2.2450318252853201E-2</v>
      </c>
      <c r="AB13" s="17">
        <v>5.0398198925748303E-2</v>
      </c>
      <c r="AC13" s="17"/>
      <c r="AD13" s="17">
        <v>5.3877886783971499E-2</v>
      </c>
      <c r="AE13" s="17">
        <v>1.78411838884708E-2</v>
      </c>
      <c r="AF13" s="17">
        <v>7.9235208247173394E-2</v>
      </c>
      <c r="AG13" s="17">
        <v>4.4484659727501701E-2</v>
      </c>
      <c r="AH13" s="17"/>
      <c r="AI13" s="17">
        <v>4.06180640162443E-2</v>
      </c>
      <c r="AJ13" s="17">
        <v>1.94052035480318E-2</v>
      </c>
      <c r="AK13" s="17">
        <v>8.0817979143376198E-2</v>
      </c>
      <c r="AL13" s="17"/>
      <c r="AM13" s="17">
        <v>1.6527391936810101E-2</v>
      </c>
      <c r="AN13" s="17">
        <v>2.8032293507979401E-2</v>
      </c>
      <c r="AO13" s="17">
        <v>5.6111730662540701E-2</v>
      </c>
      <c r="AP13" s="17"/>
      <c r="AQ13" s="17">
        <v>5.4634244720615802E-2</v>
      </c>
      <c r="AR13" s="17">
        <v>3.3739192665109101E-2</v>
      </c>
      <c r="AS13" s="17">
        <v>1.8446006398681301E-2</v>
      </c>
      <c r="AT13" s="17">
        <v>1.8679986439580999E-2</v>
      </c>
      <c r="AU13" s="17">
        <v>0.112644315565724</v>
      </c>
    </row>
    <row r="14" spans="2:47" x14ac:dyDescent="0.3">
      <c r="B14" s="18" t="s">
        <v>94</v>
      </c>
      <c r="C14" s="17">
        <v>4.3454967355908099E-2</v>
      </c>
      <c r="D14" s="17">
        <v>4.0823689644152297E-2</v>
      </c>
      <c r="E14" s="17">
        <v>4.60971417473654E-2</v>
      </c>
      <c r="F14" s="17"/>
      <c r="G14" s="17">
        <v>1.8450570601441899E-2</v>
      </c>
      <c r="H14" s="17">
        <v>2.3009659230565301E-2</v>
      </c>
      <c r="I14" s="17">
        <v>4.0480868484532598E-2</v>
      </c>
      <c r="J14" s="17">
        <v>3.2220195303959899E-2</v>
      </c>
      <c r="K14" s="17">
        <v>9.5789346241622095E-2</v>
      </c>
      <c r="L14" s="17">
        <v>5.2706648583082299E-2</v>
      </c>
      <c r="M14" s="17"/>
      <c r="N14" s="17">
        <v>2.5692225725006099E-2</v>
      </c>
      <c r="O14" s="17">
        <v>5.1489148908238302E-2</v>
      </c>
      <c r="P14" s="17">
        <v>2.41348729631655E-2</v>
      </c>
      <c r="Q14" s="17">
        <v>7.21539619155908E-2</v>
      </c>
      <c r="R14" s="17"/>
      <c r="S14" s="17">
        <v>4.1906738245092702E-2</v>
      </c>
      <c r="T14" s="17">
        <v>4.4605380167518999E-2</v>
      </c>
      <c r="U14" s="17">
        <v>3.2219072338994598E-2</v>
      </c>
      <c r="V14" s="17">
        <v>2.7627108030658099E-2</v>
      </c>
      <c r="W14" s="17">
        <v>5.2272651013098401E-2</v>
      </c>
      <c r="X14" s="17">
        <v>6.4432112072513495E-2</v>
      </c>
      <c r="Y14" s="17">
        <v>3.9120018261186197E-2</v>
      </c>
      <c r="Z14" s="17">
        <v>3.9759138206778399E-2</v>
      </c>
      <c r="AA14" s="17">
        <v>4.44345432726952E-2</v>
      </c>
      <c r="AB14" s="17">
        <v>4.8830177959342698E-2</v>
      </c>
      <c r="AC14" s="17"/>
      <c r="AD14" s="17">
        <v>3.1683294189899798E-2</v>
      </c>
      <c r="AE14" s="17">
        <v>3.1329957773280702E-2</v>
      </c>
      <c r="AF14" s="17">
        <v>3.3535657472138297E-2</v>
      </c>
      <c r="AG14" s="17">
        <v>6.8746433198236201E-2</v>
      </c>
      <c r="AH14" s="17"/>
      <c r="AI14" s="17">
        <v>3.2095262981182197E-2</v>
      </c>
      <c r="AJ14" s="17">
        <v>2.6860164253985099E-2</v>
      </c>
      <c r="AK14" s="17">
        <v>2.52484547337899E-2</v>
      </c>
      <c r="AL14" s="17"/>
      <c r="AM14" s="17">
        <v>4.1605915470958099E-2</v>
      </c>
      <c r="AN14" s="17">
        <v>3.6314693923200997E-2</v>
      </c>
      <c r="AO14" s="17">
        <v>2.5965567555819899E-2</v>
      </c>
      <c r="AP14" s="17"/>
      <c r="AQ14" s="17">
        <v>6.0181161969770101E-2</v>
      </c>
      <c r="AR14" s="17">
        <v>3.5750129658773902E-2</v>
      </c>
      <c r="AS14" s="17">
        <v>3.89692542127862E-2</v>
      </c>
      <c r="AT14" s="17">
        <v>2.3965418091347598E-2</v>
      </c>
      <c r="AU14" s="17">
        <v>0</v>
      </c>
    </row>
    <row r="15" spans="2:47" x14ac:dyDescent="0.3">
      <c r="B15" s="18" t="s">
        <v>233</v>
      </c>
      <c r="C15" s="21">
        <v>0.70419463147711503</v>
      </c>
      <c r="D15" s="21">
        <v>0.695783126658713</v>
      </c>
      <c r="E15" s="21">
        <v>0.71176025194760395</v>
      </c>
      <c r="F15" s="21"/>
      <c r="G15" s="21">
        <v>0.80222076883020299</v>
      </c>
      <c r="H15" s="21">
        <v>0.80090586978509704</v>
      </c>
      <c r="I15" s="21">
        <v>0.76918478998242801</v>
      </c>
      <c r="J15" s="21">
        <v>0.66546356269909501</v>
      </c>
      <c r="K15" s="21">
        <v>0.64326507695022805</v>
      </c>
      <c r="L15" s="21">
        <v>0.58161201612622804</v>
      </c>
      <c r="M15" s="21"/>
      <c r="N15" s="21">
        <v>0.79358408928573498</v>
      </c>
      <c r="O15" s="21">
        <v>0.70943274419428604</v>
      </c>
      <c r="P15" s="21">
        <v>0.65866879742958995</v>
      </c>
      <c r="Q15" s="21">
        <v>0.65180080594525802</v>
      </c>
      <c r="R15" s="21"/>
      <c r="S15" s="21">
        <v>0.777519550221214</v>
      </c>
      <c r="T15" s="21">
        <v>0.68020470893241403</v>
      </c>
      <c r="U15" s="21">
        <v>0.62713443714885597</v>
      </c>
      <c r="V15" s="21">
        <v>0.675892648816248</v>
      </c>
      <c r="W15" s="21">
        <v>0.64055901995407105</v>
      </c>
      <c r="X15" s="21">
        <v>0.77906143444728204</v>
      </c>
      <c r="Y15" s="21">
        <v>0.68645828736205405</v>
      </c>
      <c r="Z15" s="21">
        <v>0.61425437195780996</v>
      </c>
      <c r="AA15" s="21">
        <v>0.709318592012253</v>
      </c>
      <c r="AB15" s="21">
        <v>0.77850907345942899</v>
      </c>
      <c r="AC15" s="21"/>
      <c r="AD15" s="21">
        <v>0.61309631707974499</v>
      </c>
      <c r="AE15" s="21">
        <v>0.76738047025648404</v>
      </c>
      <c r="AF15" s="21">
        <v>0.68714564940107203</v>
      </c>
      <c r="AG15" s="21">
        <v>0.66450747104880004</v>
      </c>
      <c r="AH15" s="21"/>
      <c r="AI15" s="21">
        <v>0.66102668618576299</v>
      </c>
      <c r="AJ15" s="21">
        <v>0.775308431054888</v>
      </c>
      <c r="AK15" s="21">
        <v>0.67299565360525704</v>
      </c>
      <c r="AL15" s="21"/>
      <c r="AM15" s="21">
        <v>0.81177887352172096</v>
      </c>
      <c r="AN15" s="21">
        <v>0.67521140478152297</v>
      </c>
      <c r="AO15" s="21">
        <v>0.70312004484454704</v>
      </c>
      <c r="AP15" s="21"/>
      <c r="AQ15" s="21">
        <v>0.64583672173130302</v>
      </c>
      <c r="AR15" s="21">
        <v>0.67064521640166197</v>
      </c>
      <c r="AS15" s="21">
        <v>0.77989730732210505</v>
      </c>
      <c r="AT15" s="21">
        <v>0.79365005552251999</v>
      </c>
      <c r="AU15" s="21">
        <v>0.78582489083076501</v>
      </c>
    </row>
    <row r="16" spans="2:47" x14ac:dyDescent="0.3">
      <c r="B16" s="18" t="s">
        <v>234</v>
      </c>
      <c r="C16" s="21">
        <v>7.4007940912657597E-2</v>
      </c>
      <c r="D16" s="21">
        <v>8.3329335592528697E-2</v>
      </c>
      <c r="E16" s="21">
        <v>6.5109756091830798E-2</v>
      </c>
      <c r="F16" s="21"/>
      <c r="G16" s="21">
        <v>6.2013340948933501E-2</v>
      </c>
      <c r="H16" s="21">
        <v>5.38880137572047E-2</v>
      </c>
      <c r="I16" s="21">
        <v>4.0470528833043397E-2</v>
      </c>
      <c r="J16" s="21">
        <v>8.7489635051001893E-2</v>
      </c>
      <c r="K16" s="21">
        <v>8.9559277698903997E-2</v>
      </c>
      <c r="L16" s="21">
        <v>0.103828215134177</v>
      </c>
      <c r="M16" s="21"/>
      <c r="N16" s="21">
        <v>6.1093626458388603E-2</v>
      </c>
      <c r="O16" s="21">
        <v>5.9493679327291403E-2</v>
      </c>
      <c r="P16" s="21">
        <v>0.100583399649833</v>
      </c>
      <c r="Q16" s="21">
        <v>8.1143987701587497E-2</v>
      </c>
      <c r="R16" s="21"/>
      <c r="S16" s="21">
        <v>4.4986745238978797E-2</v>
      </c>
      <c r="T16" s="21">
        <v>8.3638531854689294E-2</v>
      </c>
      <c r="U16" s="21">
        <v>7.4703245048156106E-2</v>
      </c>
      <c r="V16" s="21">
        <v>0.120682300274156</v>
      </c>
      <c r="W16" s="21">
        <v>6.2409357861515101E-2</v>
      </c>
      <c r="X16" s="21">
        <v>4.7487665712451797E-2</v>
      </c>
      <c r="Y16" s="21">
        <v>7.3741764750370406E-2</v>
      </c>
      <c r="Z16" s="21">
        <v>0.107510834076568</v>
      </c>
      <c r="AA16" s="21">
        <v>8.3299889937370794E-2</v>
      </c>
      <c r="AB16" s="21">
        <v>6.2026259383055497E-2</v>
      </c>
      <c r="AC16" s="21"/>
      <c r="AD16" s="21">
        <v>0.121734682879543</v>
      </c>
      <c r="AE16" s="21">
        <v>5.5991364608952203E-2</v>
      </c>
      <c r="AF16" s="21">
        <v>0.108121048523736</v>
      </c>
      <c r="AG16" s="21">
        <v>7.37709712024327E-2</v>
      </c>
      <c r="AH16" s="21"/>
      <c r="AI16" s="21">
        <v>9.9819349728488799E-2</v>
      </c>
      <c r="AJ16" s="21">
        <v>6.1370120638597203E-2</v>
      </c>
      <c r="AK16" s="21">
        <v>0.116696716768923</v>
      </c>
      <c r="AL16" s="21"/>
      <c r="AM16" s="21">
        <v>3.3348479885489203E-2</v>
      </c>
      <c r="AN16" s="21">
        <v>7.4132689704113505E-2</v>
      </c>
      <c r="AO16" s="21">
        <v>9.8918211029147496E-2</v>
      </c>
      <c r="AP16" s="21"/>
      <c r="AQ16" s="21">
        <v>0.101907909501175</v>
      </c>
      <c r="AR16" s="21">
        <v>7.8648468153293002E-2</v>
      </c>
      <c r="AS16" s="21">
        <v>4.3862856475061697E-2</v>
      </c>
      <c r="AT16" s="21">
        <v>5.8270588427449803E-2</v>
      </c>
      <c r="AU16" s="21">
        <v>0.15847689032958101</v>
      </c>
    </row>
    <row r="17" spans="2:47" x14ac:dyDescent="0.3">
      <c r="B17" s="18" t="s">
        <v>143</v>
      </c>
      <c r="C17" s="22">
        <v>0.63018669056445697</v>
      </c>
      <c r="D17" s="22">
        <v>0.61245379106618503</v>
      </c>
      <c r="E17" s="22">
        <v>0.64665049585577306</v>
      </c>
      <c r="F17" s="22"/>
      <c r="G17" s="22">
        <v>0.74020742788127003</v>
      </c>
      <c r="H17" s="22">
        <v>0.74701785602789195</v>
      </c>
      <c r="I17" s="22">
        <v>0.72871426114938498</v>
      </c>
      <c r="J17" s="22">
        <v>0.57797392764809297</v>
      </c>
      <c r="K17" s="22">
        <v>0.55370579925132402</v>
      </c>
      <c r="L17" s="22">
        <v>0.47778380099205098</v>
      </c>
      <c r="M17" s="22"/>
      <c r="N17" s="22">
        <v>0.73249046282734598</v>
      </c>
      <c r="O17" s="22">
        <v>0.64993906486699504</v>
      </c>
      <c r="P17" s="22">
        <v>0.55808539777975597</v>
      </c>
      <c r="Q17" s="22">
        <v>0.57065681824367098</v>
      </c>
      <c r="R17" s="22"/>
      <c r="S17" s="22">
        <v>0.73253280498223605</v>
      </c>
      <c r="T17" s="22">
        <v>0.59656617707772497</v>
      </c>
      <c r="U17" s="22">
        <v>0.55243119210070002</v>
      </c>
      <c r="V17" s="22">
        <v>0.55521034854209195</v>
      </c>
      <c r="W17" s="22">
        <v>0.57814966209255603</v>
      </c>
      <c r="X17" s="22">
        <v>0.73157376873483004</v>
      </c>
      <c r="Y17" s="22">
        <v>0.61271652261168297</v>
      </c>
      <c r="Z17" s="22">
        <v>0.50674353788124205</v>
      </c>
      <c r="AA17" s="22">
        <v>0.62601870207488297</v>
      </c>
      <c r="AB17" s="22">
        <v>0.71648281407637304</v>
      </c>
      <c r="AC17" s="22"/>
      <c r="AD17" s="22">
        <v>0.49136163420020201</v>
      </c>
      <c r="AE17" s="22">
        <v>0.71138910564753199</v>
      </c>
      <c r="AF17" s="22">
        <v>0.57902460087733598</v>
      </c>
      <c r="AG17" s="22">
        <v>0.590736499846368</v>
      </c>
      <c r="AH17" s="22"/>
      <c r="AI17" s="22">
        <v>0.56120733645727405</v>
      </c>
      <c r="AJ17" s="22">
        <v>0.71393831041629097</v>
      </c>
      <c r="AK17" s="22">
        <v>0.55629893683633402</v>
      </c>
      <c r="AL17" s="22"/>
      <c r="AM17" s="22">
        <v>0.77843039363623101</v>
      </c>
      <c r="AN17" s="22">
        <v>0.60107871507740995</v>
      </c>
      <c r="AO17" s="22">
        <v>0.60420183381539905</v>
      </c>
      <c r="AP17" s="22"/>
      <c r="AQ17" s="22">
        <v>0.54392881223012801</v>
      </c>
      <c r="AR17" s="22">
        <v>0.59199674824836901</v>
      </c>
      <c r="AS17" s="22">
        <v>0.736034450847043</v>
      </c>
      <c r="AT17" s="22">
        <v>0.73537946709506996</v>
      </c>
      <c r="AU17" s="22">
        <v>0.627348000501184</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U2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258</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244</v>
      </c>
      <c r="C9" s="17">
        <v>0.36964153440727998</v>
      </c>
      <c r="D9" s="17">
        <v>0.375430785757154</v>
      </c>
      <c r="E9" s="17">
        <v>0.36274493345748399</v>
      </c>
      <c r="F9" s="17"/>
      <c r="G9" s="17">
        <v>0.30783392199253701</v>
      </c>
      <c r="H9" s="17">
        <v>0.27036619906984699</v>
      </c>
      <c r="I9" s="17">
        <v>0.37165853172716901</v>
      </c>
      <c r="J9" s="17">
        <v>0.447972504730906</v>
      </c>
      <c r="K9" s="17">
        <v>0.43025965673307098</v>
      </c>
      <c r="L9" s="17">
        <v>0.38448500373195299</v>
      </c>
      <c r="M9" s="17"/>
      <c r="N9" s="17">
        <v>0.343981511085444</v>
      </c>
      <c r="O9" s="17">
        <v>0.40128713472814898</v>
      </c>
      <c r="P9" s="17">
        <v>0.35272001452059898</v>
      </c>
      <c r="Q9" s="17">
        <v>0.37059528013569398</v>
      </c>
      <c r="R9" s="17"/>
      <c r="S9" s="17">
        <v>0.30926730725986601</v>
      </c>
      <c r="T9" s="17">
        <v>0.40535346115696003</v>
      </c>
      <c r="U9" s="17">
        <v>0.44919874760809603</v>
      </c>
      <c r="V9" s="17">
        <v>0.40460728025333997</v>
      </c>
      <c r="W9" s="17">
        <v>0.36426084545772702</v>
      </c>
      <c r="X9" s="17">
        <v>0.39112053106537997</v>
      </c>
      <c r="Y9" s="17">
        <v>0.31004186544485102</v>
      </c>
      <c r="Z9" s="17">
        <v>0.25872449716891799</v>
      </c>
      <c r="AA9" s="17">
        <v>0.38702460689652302</v>
      </c>
      <c r="AB9" s="17">
        <v>0.371129501268055</v>
      </c>
      <c r="AC9" s="17"/>
      <c r="AD9" s="17">
        <v>0.30562421994793498</v>
      </c>
      <c r="AE9" s="17">
        <v>0.36519676818806901</v>
      </c>
      <c r="AF9" s="17">
        <v>0.36777724660113698</v>
      </c>
      <c r="AG9" s="17">
        <v>0.38322613915335302</v>
      </c>
      <c r="AH9" s="17"/>
      <c r="AI9" s="17">
        <v>0.35664902108749102</v>
      </c>
      <c r="AJ9" s="17">
        <v>0.32210141811315801</v>
      </c>
      <c r="AK9" s="17">
        <v>0.38577171365649898</v>
      </c>
      <c r="AL9" s="17"/>
      <c r="AM9" s="17">
        <v>0.43616801372082298</v>
      </c>
      <c r="AN9" s="17">
        <v>0.40563851872861001</v>
      </c>
      <c r="AO9" s="17">
        <v>0.31476500534992502</v>
      </c>
      <c r="AP9" s="17"/>
      <c r="AQ9" s="17">
        <v>0.34384336791694198</v>
      </c>
      <c r="AR9" s="17">
        <v>0.41036938667817602</v>
      </c>
      <c r="AS9" s="17">
        <v>0.39775113165415199</v>
      </c>
      <c r="AT9" s="17">
        <v>0.24001895516597899</v>
      </c>
      <c r="AU9" s="17">
        <v>0.19153590208788401</v>
      </c>
    </row>
    <row r="10" spans="2:47" ht="28.8" x14ac:dyDescent="0.3">
      <c r="B10" s="18" t="s">
        <v>245</v>
      </c>
      <c r="C10" s="17">
        <v>0.36565791567400802</v>
      </c>
      <c r="D10" s="17">
        <v>0.34855653810804899</v>
      </c>
      <c r="E10" s="17">
        <v>0.38299873813497098</v>
      </c>
      <c r="F10" s="17"/>
      <c r="G10" s="17">
        <v>0.26344048943322401</v>
      </c>
      <c r="H10" s="17">
        <v>0.275752760364261</v>
      </c>
      <c r="I10" s="17">
        <v>0.32068081829716499</v>
      </c>
      <c r="J10" s="17">
        <v>0.40503875411412199</v>
      </c>
      <c r="K10" s="17">
        <v>0.42654886171850498</v>
      </c>
      <c r="L10" s="17">
        <v>0.46884691699470499</v>
      </c>
      <c r="M10" s="17"/>
      <c r="N10" s="17">
        <v>0.330244071341465</v>
      </c>
      <c r="O10" s="17">
        <v>0.34674243190633802</v>
      </c>
      <c r="P10" s="17">
        <v>0.399394409656466</v>
      </c>
      <c r="Q10" s="17">
        <v>0.39335508763976001</v>
      </c>
      <c r="R10" s="17"/>
      <c r="S10" s="17">
        <v>0.28427524014111299</v>
      </c>
      <c r="T10" s="17">
        <v>0.38127895751632201</v>
      </c>
      <c r="U10" s="17">
        <v>0.37020399036352603</v>
      </c>
      <c r="V10" s="17">
        <v>0.34964303300375099</v>
      </c>
      <c r="W10" s="17">
        <v>0.32696430409350602</v>
      </c>
      <c r="X10" s="17">
        <v>0.38700748567100401</v>
      </c>
      <c r="Y10" s="17">
        <v>0.42016008602869798</v>
      </c>
      <c r="Z10" s="17">
        <v>0.32587526104606102</v>
      </c>
      <c r="AA10" s="17">
        <v>0.41687310639772102</v>
      </c>
      <c r="AB10" s="17">
        <v>0.422978146088478</v>
      </c>
      <c r="AC10" s="17"/>
      <c r="AD10" s="17">
        <v>0.41545219219343499</v>
      </c>
      <c r="AE10" s="17">
        <v>0.32582240245622701</v>
      </c>
      <c r="AF10" s="17">
        <v>0.47509031485416198</v>
      </c>
      <c r="AG10" s="17">
        <v>0.34584576994731397</v>
      </c>
      <c r="AH10" s="17"/>
      <c r="AI10" s="17">
        <v>0.41095562162469901</v>
      </c>
      <c r="AJ10" s="17">
        <v>0.30776311473015899</v>
      </c>
      <c r="AK10" s="17">
        <v>0.46990620028564101</v>
      </c>
      <c r="AL10" s="17"/>
      <c r="AM10" s="17">
        <v>0.23869754868000601</v>
      </c>
      <c r="AN10" s="17">
        <v>0.40121960336728302</v>
      </c>
      <c r="AO10" s="17">
        <v>0.41008601174223402</v>
      </c>
      <c r="AP10" s="17"/>
      <c r="AQ10" s="17">
        <v>0.44749401763945201</v>
      </c>
      <c r="AR10" s="17">
        <v>0.32884466590439498</v>
      </c>
      <c r="AS10" s="17">
        <v>0.34017848342308699</v>
      </c>
      <c r="AT10" s="17">
        <v>0.29837091590590398</v>
      </c>
      <c r="AU10" s="17">
        <v>0.33061283185166901</v>
      </c>
    </row>
    <row r="11" spans="2:47" ht="43.2" x14ac:dyDescent="0.3">
      <c r="B11" s="18" t="s">
        <v>246</v>
      </c>
      <c r="C11" s="17">
        <v>0.30864694886538602</v>
      </c>
      <c r="D11" s="17">
        <v>0.32428811400489199</v>
      </c>
      <c r="E11" s="17">
        <v>0.29408963516987402</v>
      </c>
      <c r="F11" s="17"/>
      <c r="G11" s="17">
        <v>0.269162237703926</v>
      </c>
      <c r="H11" s="17">
        <v>0.17929634436858399</v>
      </c>
      <c r="I11" s="17">
        <v>0.288995347962963</v>
      </c>
      <c r="J11" s="17">
        <v>0.31777845742909</v>
      </c>
      <c r="K11" s="17">
        <v>0.35651890636792299</v>
      </c>
      <c r="L11" s="17">
        <v>0.41516597496131502</v>
      </c>
      <c r="M11" s="17"/>
      <c r="N11" s="17">
        <v>0.25667380722847899</v>
      </c>
      <c r="O11" s="17">
        <v>0.32767168015349302</v>
      </c>
      <c r="P11" s="17">
        <v>0.305812776316569</v>
      </c>
      <c r="Q11" s="17">
        <v>0.34968088215930498</v>
      </c>
      <c r="R11" s="17"/>
      <c r="S11" s="17">
        <v>0.21742967854466599</v>
      </c>
      <c r="T11" s="17">
        <v>0.30695960957308499</v>
      </c>
      <c r="U11" s="17">
        <v>0.28604322726255299</v>
      </c>
      <c r="V11" s="17">
        <v>0.35618554012667702</v>
      </c>
      <c r="W11" s="17">
        <v>0.30620294664555597</v>
      </c>
      <c r="X11" s="17">
        <v>0.31042829426962498</v>
      </c>
      <c r="Y11" s="17">
        <v>0.35780355276614101</v>
      </c>
      <c r="Z11" s="17">
        <v>0.37224385422258699</v>
      </c>
      <c r="AA11" s="17">
        <v>0.30218059175489698</v>
      </c>
      <c r="AB11" s="17">
        <v>0.40386463616075502</v>
      </c>
      <c r="AC11" s="17"/>
      <c r="AD11" s="17">
        <v>0.35265685771196298</v>
      </c>
      <c r="AE11" s="17">
        <v>0.26069617298940501</v>
      </c>
      <c r="AF11" s="17">
        <v>0.42034232173224001</v>
      </c>
      <c r="AG11" s="17">
        <v>0.30849594485686299</v>
      </c>
      <c r="AH11" s="17"/>
      <c r="AI11" s="17">
        <v>0.32647331249346601</v>
      </c>
      <c r="AJ11" s="17">
        <v>0.22210061269644801</v>
      </c>
      <c r="AK11" s="17">
        <v>0.42227365086554203</v>
      </c>
      <c r="AL11" s="17"/>
      <c r="AM11" s="17">
        <v>0.30371865030453199</v>
      </c>
      <c r="AN11" s="17">
        <v>0.27921007460373198</v>
      </c>
      <c r="AO11" s="17">
        <v>0.33800544421428502</v>
      </c>
      <c r="AP11" s="17"/>
      <c r="AQ11" s="17">
        <v>0.38706776164402601</v>
      </c>
      <c r="AR11" s="17">
        <v>0.317858739718201</v>
      </c>
      <c r="AS11" s="17">
        <v>0.267750455912803</v>
      </c>
      <c r="AT11" s="17">
        <v>0.193082709244109</v>
      </c>
      <c r="AU11" s="17">
        <v>0.194831706769164</v>
      </c>
    </row>
    <row r="12" spans="2:47" ht="28.8" x14ac:dyDescent="0.3">
      <c r="B12" s="18" t="s">
        <v>247</v>
      </c>
      <c r="C12" s="17">
        <v>0.286445430090146</v>
      </c>
      <c r="D12" s="17">
        <v>0.266053572408606</v>
      </c>
      <c r="E12" s="17">
        <v>0.304793840148603</v>
      </c>
      <c r="F12" s="17"/>
      <c r="G12" s="17">
        <v>0.20033881437534401</v>
      </c>
      <c r="H12" s="17">
        <v>0.327824161276285</v>
      </c>
      <c r="I12" s="17">
        <v>0.245130447365244</v>
      </c>
      <c r="J12" s="17">
        <v>0.31440880294840301</v>
      </c>
      <c r="K12" s="17">
        <v>0.36279358348242202</v>
      </c>
      <c r="L12" s="17">
        <v>0.26913390141885901</v>
      </c>
      <c r="M12" s="17"/>
      <c r="N12" s="17">
        <v>0.326401674936181</v>
      </c>
      <c r="O12" s="17">
        <v>0.29619118440091102</v>
      </c>
      <c r="P12" s="17">
        <v>0.25529360991306699</v>
      </c>
      <c r="Q12" s="17">
        <v>0.25872932352497702</v>
      </c>
      <c r="R12" s="17"/>
      <c r="S12" s="17">
        <v>0.31772152678522098</v>
      </c>
      <c r="T12" s="17">
        <v>0.26518471295570301</v>
      </c>
      <c r="U12" s="17">
        <v>0.26014342303393001</v>
      </c>
      <c r="V12" s="17">
        <v>0.324156892100045</v>
      </c>
      <c r="W12" s="17">
        <v>0.211221180993347</v>
      </c>
      <c r="X12" s="17">
        <v>0.31035356472535902</v>
      </c>
      <c r="Y12" s="17">
        <v>0.312242124325946</v>
      </c>
      <c r="Z12" s="17">
        <v>0.22712828580714001</v>
      </c>
      <c r="AA12" s="17">
        <v>0.26803733636051802</v>
      </c>
      <c r="AB12" s="17">
        <v>0.33735244493774202</v>
      </c>
      <c r="AC12" s="17"/>
      <c r="AD12" s="17">
        <v>0.38679740709274602</v>
      </c>
      <c r="AE12" s="17">
        <v>0.25589857849409398</v>
      </c>
      <c r="AF12" s="17">
        <v>0.30820068980203102</v>
      </c>
      <c r="AG12" s="17">
        <v>0.26470148679637101</v>
      </c>
      <c r="AH12" s="17"/>
      <c r="AI12" s="17">
        <v>0.37727892486632297</v>
      </c>
      <c r="AJ12" s="17">
        <v>0.26246721484848001</v>
      </c>
      <c r="AK12" s="17">
        <v>0.30659417025580499</v>
      </c>
      <c r="AL12" s="17"/>
      <c r="AM12" s="17">
        <v>0.26332950530941901</v>
      </c>
      <c r="AN12" s="17">
        <v>0.28614448953260702</v>
      </c>
      <c r="AO12" s="17">
        <v>0.317788587648073</v>
      </c>
      <c r="AP12" s="17"/>
      <c r="AQ12" s="17">
        <v>0.26320772944875598</v>
      </c>
      <c r="AR12" s="17">
        <v>0.293168046022797</v>
      </c>
      <c r="AS12" s="17">
        <v>0.298694536270321</v>
      </c>
      <c r="AT12" s="17">
        <v>0.26727036317984698</v>
      </c>
      <c r="AU12" s="17">
        <v>0.288219609665883</v>
      </c>
    </row>
    <row r="13" spans="2:47" x14ac:dyDescent="0.3">
      <c r="B13" s="18" t="s">
        <v>248</v>
      </c>
      <c r="C13" s="17">
        <v>0.23765147804021999</v>
      </c>
      <c r="D13" s="17">
        <v>0.22782484202627901</v>
      </c>
      <c r="E13" s="17">
        <v>0.24767149722628301</v>
      </c>
      <c r="F13" s="17"/>
      <c r="G13" s="17">
        <v>0.18239031284235199</v>
      </c>
      <c r="H13" s="17">
        <v>0.120952892322853</v>
      </c>
      <c r="I13" s="17">
        <v>0.20981355003813501</v>
      </c>
      <c r="J13" s="17">
        <v>0.299676687240988</v>
      </c>
      <c r="K13" s="17">
        <v>0.23628596809645899</v>
      </c>
      <c r="L13" s="17">
        <v>0.34120959838283199</v>
      </c>
      <c r="M13" s="17"/>
      <c r="N13" s="17">
        <v>0.178106610788001</v>
      </c>
      <c r="O13" s="17">
        <v>0.245826313795801</v>
      </c>
      <c r="P13" s="17">
        <v>0.237474453148318</v>
      </c>
      <c r="Q13" s="17">
        <v>0.290766044057228</v>
      </c>
      <c r="R13" s="17"/>
      <c r="S13" s="17">
        <v>0.19408195978586201</v>
      </c>
      <c r="T13" s="17">
        <v>0.29471840864617899</v>
      </c>
      <c r="U13" s="17">
        <v>0.17272135706122399</v>
      </c>
      <c r="V13" s="17">
        <v>0.26973128457961398</v>
      </c>
      <c r="W13" s="17">
        <v>0.31488041513041298</v>
      </c>
      <c r="X13" s="17">
        <v>0.19113903215033301</v>
      </c>
      <c r="Y13" s="17">
        <v>0.243872357655632</v>
      </c>
      <c r="Z13" s="17">
        <v>0.20424052987465299</v>
      </c>
      <c r="AA13" s="17">
        <v>0.23487462737847101</v>
      </c>
      <c r="AB13" s="17">
        <v>0.25627863753897101</v>
      </c>
      <c r="AC13" s="17"/>
      <c r="AD13" s="17">
        <v>0.24893678401877301</v>
      </c>
      <c r="AE13" s="17">
        <v>0.20810142369558399</v>
      </c>
      <c r="AF13" s="17">
        <v>0.303811675025636</v>
      </c>
      <c r="AG13" s="17">
        <v>0.18949692095309401</v>
      </c>
      <c r="AH13" s="17"/>
      <c r="AI13" s="17">
        <v>0.24625443416840401</v>
      </c>
      <c r="AJ13" s="17">
        <v>0.20132200660073099</v>
      </c>
      <c r="AK13" s="17">
        <v>0.30017235212912302</v>
      </c>
      <c r="AL13" s="17"/>
      <c r="AM13" s="17">
        <v>0.194834378018128</v>
      </c>
      <c r="AN13" s="17">
        <v>0.27827896939187302</v>
      </c>
      <c r="AO13" s="17">
        <v>0.23184870958953199</v>
      </c>
      <c r="AP13" s="17"/>
      <c r="AQ13" s="17">
        <v>0.29028289211872199</v>
      </c>
      <c r="AR13" s="17">
        <v>0.25050846551150902</v>
      </c>
      <c r="AS13" s="17">
        <v>0.21935907352648601</v>
      </c>
      <c r="AT13" s="17">
        <v>0.13677210027074399</v>
      </c>
      <c r="AU13" s="17">
        <v>5.2387244884719297E-2</v>
      </c>
    </row>
    <row r="14" spans="2:47" ht="57.6" x14ac:dyDescent="0.3">
      <c r="B14" s="18" t="s">
        <v>249</v>
      </c>
      <c r="C14" s="17">
        <v>0.19948937545635201</v>
      </c>
      <c r="D14" s="17">
        <v>0.19177944196119401</v>
      </c>
      <c r="E14" s="17">
        <v>0.207377432785988</v>
      </c>
      <c r="F14" s="17"/>
      <c r="G14" s="17">
        <v>0.25203774113834498</v>
      </c>
      <c r="H14" s="17">
        <v>0.26721771015899698</v>
      </c>
      <c r="I14" s="17">
        <v>0.21584081266041499</v>
      </c>
      <c r="J14" s="17">
        <v>0.141533382687444</v>
      </c>
      <c r="K14" s="17">
        <v>0.17013412005621101</v>
      </c>
      <c r="L14" s="17">
        <v>0.163810382162839</v>
      </c>
      <c r="M14" s="17"/>
      <c r="N14" s="17">
        <v>0.24887608908778799</v>
      </c>
      <c r="O14" s="17">
        <v>0.181250681021001</v>
      </c>
      <c r="P14" s="17">
        <v>0.18219171307035001</v>
      </c>
      <c r="Q14" s="17">
        <v>0.17977949689192399</v>
      </c>
      <c r="R14" s="17"/>
      <c r="S14" s="17">
        <v>0.256693083381478</v>
      </c>
      <c r="T14" s="17">
        <v>0.193240913156878</v>
      </c>
      <c r="U14" s="17">
        <v>0.217514030292836</v>
      </c>
      <c r="V14" s="17">
        <v>0.17407875286605201</v>
      </c>
      <c r="W14" s="17">
        <v>0.12060247050674699</v>
      </c>
      <c r="X14" s="17">
        <v>0.18872262207447699</v>
      </c>
      <c r="Y14" s="17">
        <v>0.171282548955423</v>
      </c>
      <c r="Z14" s="17">
        <v>0.21694236794090899</v>
      </c>
      <c r="AA14" s="17">
        <v>0.20460922329728701</v>
      </c>
      <c r="AB14" s="17">
        <v>0.22218422409067801</v>
      </c>
      <c r="AC14" s="17"/>
      <c r="AD14" s="17">
        <v>0.16077701568224001</v>
      </c>
      <c r="AE14" s="17">
        <v>0.229161737586798</v>
      </c>
      <c r="AF14" s="17">
        <v>0.14383244051000199</v>
      </c>
      <c r="AG14" s="17">
        <v>0.19034360209805901</v>
      </c>
      <c r="AH14" s="17"/>
      <c r="AI14" s="17">
        <v>0.17828952647388899</v>
      </c>
      <c r="AJ14" s="17">
        <v>0.238233665745433</v>
      </c>
      <c r="AK14" s="17">
        <v>0.14093865745463</v>
      </c>
      <c r="AL14" s="17"/>
      <c r="AM14" s="17">
        <v>0.29742714099020601</v>
      </c>
      <c r="AN14" s="17">
        <v>0.17755071168112399</v>
      </c>
      <c r="AO14" s="17">
        <v>0.160250848974272</v>
      </c>
      <c r="AP14" s="17"/>
      <c r="AQ14" s="17">
        <v>0.15682021130850801</v>
      </c>
      <c r="AR14" s="17">
        <v>0.19191522284998699</v>
      </c>
      <c r="AS14" s="17">
        <v>0.234501224195488</v>
      </c>
      <c r="AT14" s="17">
        <v>0.29157807385701601</v>
      </c>
      <c r="AU14" s="17">
        <v>0.38488482979953897</v>
      </c>
    </row>
    <row r="15" spans="2:47" ht="28.8" x14ac:dyDescent="0.3">
      <c r="B15" s="18" t="s">
        <v>250</v>
      </c>
      <c r="C15" s="17">
        <v>0.19556612308431801</v>
      </c>
      <c r="D15" s="17">
        <v>0.172219976379101</v>
      </c>
      <c r="E15" s="17">
        <v>0.21862404106411401</v>
      </c>
      <c r="F15" s="17"/>
      <c r="G15" s="17">
        <v>0.164952823731215</v>
      </c>
      <c r="H15" s="17">
        <v>0.184772305135954</v>
      </c>
      <c r="I15" s="17">
        <v>0.18510180847577001</v>
      </c>
      <c r="J15" s="17">
        <v>0.15663965648235301</v>
      </c>
      <c r="K15" s="17">
        <v>0.23108052226926601</v>
      </c>
      <c r="L15" s="17">
        <v>0.24051135261175499</v>
      </c>
      <c r="M15" s="17"/>
      <c r="N15" s="17">
        <v>0.17917462978029899</v>
      </c>
      <c r="O15" s="17">
        <v>0.18385819351011401</v>
      </c>
      <c r="P15" s="17">
        <v>0.19864845827299099</v>
      </c>
      <c r="Q15" s="17">
        <v>0.21887631184388801</v>
      </c>
      <c r="R15" s="17"/>
      <c r="S15" s="17">
        <v>0.197042954580812</v>
      </c>
      <c r="T15" s="17">
        <v>0.173191966136167</v>
      </c>
      <c r="U15" s="17">
        <v>0.148350950583201</v>
      </c>
      <c r="V15" s="17">
        <v>0.16291768392836301</v>
      </c>
      <c r="W15" s="17">
        <v>0.19489897408405901</v>
      </c>
      <c r="X15" s="17">
        <v>0.229986862259113</v>
      </c>
      <c r="Y15" s="17">
        <v>0.20290633390215501</v>
      </c>
      <c r="Z15" s="17">
        <v>0.16013501062590599</v>
      </c>
      <c r="AA15" s="17">
        <v>0.26392037177073602</v>
      </c>
      <c r="AB15" s="17">
        <v>0.18863156163431899</v>
      </c>
      <c r="AC15" s="17"/>
      <c r="AD15" s="17">
        <v>0.22290146752054599</v>
      </c>
      <c r="AE15" s="17">
        <v>0.20741343440757601</v>
      </c>
      <c r="AF15" s="17">
        <v>0.20424947359828</v>
      </c>
      <c r="AG15" s="17">
        <v>0.195734531903175</v>
      </c>
      <c r="AH15" s="17"/>
      <c r="AI15" s="17">
        <v>0.21185665626018299</v>
      </c>
      <c r="AJ15" s="17">
        <v>0.19978193464254099</v>
      </c>
      <c r="AK15" s="17">
        <v>0.235144328228859</v>
      </c>
      <c r="AL15" s="17"/>
      <c r="AM15" s="17">
        <v>0.17050113237507999</v>
      </c>
      <c r="AN15" s="17">
        <v>0.2142084058316</v>
      </c>
      <c r="AO15" s="17">
        <v>0.19934571030843301</v>
      </c>
      <c r="AP15" s="17"/>
      <c r="AQ15" s="17">
        <v>0.228227034641205</v>
      </c>
      <c r="AR15" s="17">
        <v>0.18664628907676001</v>
      </c>
      <c r="AS15" s="17">
        <v>0.176455809624909</v>
      </c>
      <c r="AT15" s="17">
        <v>0.20874968252536799</v>
      </c>
      <c r="AU15" s="17">
        <v>0.167436067589599</v>
      </c>
    </row>
    <row r="16" spans="2:47" ht="43.2" x14ac:dyDescent="0.3">
      <c r="B16" s="18" t="s">
        <v>251</v>
      </c>
      <c r="C16" s="17">
        <v>0.17631937892010799</v>
      </c>
      <c r="D16" s="17">
        <v>0.18131984653574301</v>
      </c>
      <c r="E16" s="17">
        <v>0.17182272269670501</v>
      </c>
      <c r="F16" s="17"/>
      <c r="G16" s="17">
        <v>0.22193886915633301</v>
      </c>
      <c r="H16" s="17">
        <v>0.24188758484248099</v>
      </c>
      <c r="I16" s="17">
        <v>0.21881860065390599</v>
      </c>
      <c r="J16" s="17">
        <v>0.20829639653422199</v>
      </c>
      <c r="K16" s="17">
        <v>6.9775763476382993E-2</v>
      </c>
      <c r="L16" s="17">
        <v>0.104851294102762</v>
      </c>
      <c r="M16" s="17"/>
      <c r="N16" s="17">
        <v>0.24056805133092099</v>
      </c>
      <c r="O16" s="17">
        <v>0.149991207944147</v>
      </c>
      <c r="P16" s="17">
        <v>0.18809116221929001</v>
      </c>
      <c r="Q16" s="17">
        <v>0.12747932880655</v>
      </c>
      <c r="R16" s="17"/>
      <c r="S16" s="17">
        <v>0.216979200045333</v>
      </c>
      <c r="T16" s="17">
        <v>0.13974790051227201</v>
      </c>
      <c r="U16" s="17">
        <v>0.21992816264135701</v>
      </c>
      <c r="V16" s="17">
        <v>0.142039701168161</v>
      </c>
      <c r="W16" s="17">
        <v>0.15641060629096001</v>
      </c>
      <c r="X16" s="17">
        <v>0.211051416192791</v>
      </c>
      <c r="Y16" s="17">
        <v>9.8934771396541804E-2</v>
      </c>
      <c r="Z16" s="17">
        <v>0.119043931633285</v>
      </c>
      <c r="AA16" s="17">
        <v>0.20468571033584201</v>
      </c>
      <c r="AB16" s="17">
        <v>0.22183683391488099</v>
      </c>
      <c r="AC16" s="17"/>
      <c r="AD16" s="17">
        <v>0.14187131015835</v>
      </c>
      <c r="AE16" s="17">
        <v>0.24023152003815801</v>
      </c>
      <c r="AF16" s="17">
        <v>0.125799028756715</v>
      </c>
      <c r="AG16" s="17">
        <v>0.124999768626307</v>
      </c>
      <c r="AH16" s="17"/>
      <c r="AI16" s="17">
        <v>0.14683904668483999</v>
      </c>
      <c r="AJ16" s="17">
        <v>0.25750180422621899</v>
      </c>
      <c r="AK16" s="17">
        <v>0.10051186622842199</v>
      </c>
      <c r="AL16" s="17"/>
      <c r="AM16" s="17">
        <v>0.26750210283249398</v>
      </c>
      <c r="AN16" s="17">
        <v>0.14969475630975701</v>
      </c>
      <c r="AO16" s="17">
        <v>0.161995307572911</v>
      </c>
      <c r="AP16" s="17"/>
      <c r="AQ16" s="17">
        <v>0.13742935501817699</v>
      </c>
      <c r="AR16" s="17">
        <v>0.16591129383047201</v>
      </c>
      <c r="AS16" s="17">
        <v>0.20323942253678501</v>
      </c>
      <c r="AT16" s="17">
        <v>0.28072623339980501</v>
      </c>
      <c r="AU16" s="17">
        <v>0.32968568744378002</v>
      </c>
    </row>
    <row r="17" spans="2:47" ht="28.8" x14ac:dyDescent="0.3">
      <c r="B17" s="18" t="s">
        <v>252</v>
      </c>
      <c r="C17" s="17">
        <v>0.131751865451291</v>
      </c>
      <c r="D17" s="17">
        <v>0.147984335960092</v>
      </c>
      <c r="E17" s="17">
        <v>0.114236255874098</v>
      </c>
      <c r="F17" s="17"/>
      <c r="G17" s="17">
        <v>0.12998816219390799</v>
      </c>
      <c r="H17" s="17">
        <v>0.14981765502712299</v>
      </c>
      <c r="I17" s="17">
        <v>0.13586258908690399</v>
      </c>
      <c r="J17" s="17">
        <v>0.105785969836587</v>
      </c>
      <c r="K17" s="17">
        <v>0.13172576167562899</v>
      </c>
      <c r="L17" s="17">
        <v>0.13608078640985699</v>
      </c>
      <c r="M17" s="17"/>
      <c r="N17" s="17">
        <v>0.112181600070674</v>
      </c>
      <c r="O17" s="17">
        <v>0.14198091524925999</v>
      </c>
      <c r="P17" s="17">
        <v>0.148266733054226</v>
      </c>
      <c r="Q17" s="17">
        <v>0.13035149409091501</v>
      </c>
      <c r="R17" s="17"/>
      <c r="S17" s="17">
        <v>0.115998100887408</v>
      </c>
      <c r="T17" s="17">
        <v>9.2153647945439204E-2</v>
      </c>
      <c r="U17" s="17">
        <v>0.15729007828674599</v>
      </c>
      <c r="V17" s="17">
        <v>0.13770514107544099</v>
      </c>
      <c r="W17" s="17">
        <v>0.193299061243459</v>
      </c>
      <c r="X17" s="17">
        <v>4.57652153874313E-2</v>
      </c>
      <c r="Y17" s="17">
        <v>0.16284487278041901</v>
      </c>
      <c r="Z17" s="17">
        <v>0.276243983779006</v>
      </c>
      <c r="AA17" s="17">
        <v>0.119770882712638</v>
      </c>
      <c r="AB17" s="17">
        <v>0.15646404094503399</v>
      </c>
      <c r="AC17" s="17"/>
      <c r="AD17" s="17">
        <v>0.133047406571974</v>
      </c>
      <c r="AE17" s="17">
        <v>0.13329624562248199</v>
      </c>
      <c r="AF17" s="17">
        <v>0.150583398102207</v>
      </c>
      <c r="AG17" s="17">
        <v>0.11022826457741899</v>
      </c>
      <c r="AH17" s="17"/>
      <c r="AI17" s="17">
        <v>0.13068639956526601</v>
      </c>
      <c r="AJ17" s="17">
        <v>0.126100077912772</v>
      </c>
      <c r="AK17" s="17">
        <v>0.15239474759417601</v>
      </c>
      <c r="AL17" s="17"/>
      <c r="AM17" s="17">
        <v>9.5280320488673603E-2</v>
      </c>
      <c r="AN17" s="17">
        <v>0.12245427114454099</v>
      </c>
      <c r="AO17" s="17">
        <v>0.16428933376414501</v>
      </c>
      <c r="AP17" s="17"/>
      <c r="AQ17" s="17">
        <v>0.12194615648014399</v>
      </c>
      <c r="AR17" s="17">
        <v>0.14421922855444</v>
      </c>
      <c r="AS17" s="17">
        <v>0.11000412125443799</v>
      </c>
      <c r="AT17" s="17">
        <v>0.13517539604790699</v>
      </c>
      <c r="AU17" s="17">
        <v>0.166058546984894</v>
      </c>
    </row>
    <row r="18" spans="2:47" ht="28.8" x14ac:dyDescent="0.3">
      <c r="B18" s="18" t="s">
        <v>253</v>
      </c>
      <c r="C18" s="17">
        <v>0.111082858700285</v>
      </c>
      <c r="D18" s="17">
        <v>0.104501979431979</v>
      </c>
      <c r="E18" s="17">
        <v>0.11769585528212601</v>
      </c>
      <c r="F18" s="17"/>
      <c r="G18" s="17">
        <v>0.13338369808532999</v>
      </c>
      <c r="H18" s="17">
        <v>0.15573381005723699</v>
      </c>
      <c r="I18" s="17">
        <v>0.113366233338798</v>
      </c>
      <c r="J18" s="17">
        <v>0.140365005316469</v>
      </c>
      <c r="K18" s="17">
        <v>9.3807360934184902E-2</v>
      </c>
      <c r="L18" s="17">
        <v>4.64790439690832E-2</v>
      </c>
      <c r="M18" s="17"/>
      <c r="N18" s="17">
        <v>0.138736147623721</v>
      </c>
      <c r="O18" s="17">
        <v>0.121415524879121</v>
      </c>
      <c r="P18" s="17">
        <v>0.11212394059061601</v>
      </c>
      <c r="Q18" s="17">
        <v>6.7224638483446494E-2</v>
      </c>
      <c r="R18" s="17"/>
      <c r="S18" s="17">
        <v>0.139424589804784</v>
      </c>
      <c r="T18" s="17">
        <v>6.5466097387097397E-2</v>
      </c>
      <c r="U18" s="17">
        <v>0.129516630021455</v>
      </c>
      <c r="V18" s="17">
        <v>0.13746331669641901</v>
      </c>
      <c r="W18" s="17">
        <v>0.144129885411833</v>
      </c>
      <c r="X18" s="17">
        <v>0.10552562562538199</v>
      </c>
      <c r="Y18" s="17">
        <v>0.13100330209969599</v>
      </c>
      <c r="Z18" s="17">
        <v>0.139766648924189</v>
      </c>
      <c r="AA18" s="17">
        <v>7.1966493510953897E-2</v>
      </c>
      <c r="AB18" s="17">
        <v>6.7861167764335206E-2</v>
      </c>
      <c r="AC18" s="17"/>
      <c r="AD18" s="17">
        <v>8.3188336117253306E-2</v>
      </c>
      <c r="AE18" s="17">
        <v>0.13973222035767</v>
      </c>
      <c r="AF18" s="17">
        <v>5.3585895031500901E-2</v>
      </c>
      <c r="AG18" s="17">
        <v>0.141119640397351</v>
      </c>
      <c r="AH18" s="17"/>
      <c r="AI18" s="17">
        <v>9.4883469213244295E-2</v>
      </c>
      <c r="AJ18" s="17">
        <v>0.15343165895541899</v>
      </c>
      <c r="AK18" s="17">
        <v>7.3541573620506201E-2</v>
      </c>
      <c r="AL18" s="17"/>
      <c r="AM18" s="17">
        <v>0.18622583241976801</v>
      </c>
      <c r="AN18" s="17">
        <v>8.2989081006857798E-2</v>
      </c>
      <c r="AO18" s="17">
        <v>0.102353401270753</v>
      </c>
      <c r="AP18" s="17"/>
      <c r="AQ18" s="17">
        <v>8.7215630034516795E-2</v>
      </c>
      <c r="AR18" s="17">
        <v>8.4618918988653896E-2</v>
      </c>
      <c r="AS18" s="17">
        <v>0.16272413978831801</v>
      </c>
      <c r="AT18" s="17">
        <v>0.15365944490014899</v>
      </c>
      <c r="AU18" s="17">
        <v>0.122381608051775</v>
      </c>
    </row>
    <row r="19" spans="2:47" ht="43.2" x14ac:dyDescent="0.3">
      <c r="B19" s="18" t="s">
        <v>254</v>
      </c>
      <c r="C19" s="17">
        <v>0.105118840335736</v>
      </c>
      <c r="D19" s="17">
        <v>0.119398783943004</v>
      </c>
      <c r="E19" s="17">
        <v>9.1470504539682099E-2</v>
      </c>
      <c r="F19" s="17"/>
      <c r="G19" s="17">
        <v>0.12856379832965301</v>
      </c>
      <c r="H19" s="17">
        <v>0.170528718681252</v>
      </c>
      <c r="I19" s="17">
        <v>0.16208525343292601</v>
      </c>
      <c r="J19" s="17">
        <v>6.8609434479838804E-2</v>
      </c>
      <c r="K19" s="17">
        <v>5.9525089513655101E-2</v>
      </c>
      <c r="L19" s="17">
        <v>5.1186105563331301E-2</v>
      </c>
      <c r="M19" s="17"/>
      <c r="N19" s="17">
        <v>0.115530763610627</v>
      </c>
      <c r="O19" s="17">
        <v>9.1100270332474101E-2</v>
      </c>
      <c r="P19" s="17">
        <v>0.11112794201277799</v>
      </c>
      <c r="Q19" s="17">
        <v>0.105267643333164</v>
      </c>
      <c r="R19" s="17"/>
      <c r="S19" s="17">
        <v>0.13639657353319201</v>
      </c>
      <c r="T19" s="17">
        <v>0.109844085496155</v>
      </c>
      <c r="U19" s="17">
        <v>0.11828940486376401</v>
      </c>
      <c r="V19" s="17">
        <v>9.9447933758158802E-2</v>
      </c>
      <c r="W19" s="17">
        <v>8.5617689991747098E-2</v>
      </c>
      <c r="X19" s="17">
        <v>9.9975099465108699E-2</v>
      </c>
      <c r="Y19" s="17">
        <v>3.8866767945828301E-2</v>
      </c>
      <c r="Z19" s="17">
        <v>7.9399033219333795E-2</v>
      </c>
      <c r="AA19" s="17">
        <v>0.13892266138015399</v>
      </c>
      <c r="AB19" s="17">
        <v>8.2868189033943801E-2</v>
      </c>
      <c r="AC19" s="17"/>
      <c r="AD19" s="17">
        <v>5.2021167445356002E-2</v>
      </c>
      <c r="AE19" s="17">
        <v>0.14996039531692101</v>
      </c>
      <c r="AF19" s="17">
        <v>6.1479532214068697E-2</v>
      </c>
      <c r="AG19" s="17">
        <v>0.10288836567576801</v>
      </c>
      <c r="AH19" s="17"/>
      <c r="AI19" s="17">
        <v>6.1326661239252601E-2</v>
      </c>
      <c r="AJ19" s="17">
        <v>0.16226239682559701</v>
      </c>
      <c r="AK19" s="17">
        <v>6.6970348021218595E-2</v>
      </c>
      <c r="AL19" s="17"/>
      <c r="AM19" s="17">
        <v>9.3966884509526394E-2</v>
      </c>
      <c r="AN19" s="17">
        <v>9.7518041557241905E-2</v>
      </c>
      <c r="AO19" s="17">
        <v>0.13178825315628601</v>
      </c>
      <c r="AP19" s="17"/>
      <c r="AQ19" s="17">
        <v>8.2397661303232797E-2</v>
      </c>
      <c r="AR19" s="17">
        <v>8.8795331410864403E-2</v>
      </c>
      <c r="AS19" s="17">
        <v>0.10482739192618</v>
      </c>
      <c r="AT19" s="17">
        <v>0.22672605441740601</v>
      </c>
      <c r="AU19" s="17">
        <v>4.9112147584203E-2</v>
      </c>
    </row>
    <row r="20" spans="2:47" ht="43.2" x14ac:dyDescent="0.3">
      <c r="B20" s="18" t="s">
        <v>255</v>
      </c>
      <c r="C20" s="17">
        <v>8.9505215896980905E-2</v>
      </c>
      <c r="D20" s="17">
        <v>0.10218620399725201</v>
      </c>
      <c r="E20" s="17">
        <v>7.7377326937484905E-2</v>
      </c>
      <c r="F20" s="17"/>
      <c r="G20" s="17">
        <v>0.141381362760329</v>
      </c>
      <c r="H20" s="17">
        <v>0.17159356275393101</v>
      </c>
      <c r="I20" s="17">
        <v>0.109258691795819</v>
      </c>
      <c r="J20" s="17">
        <v>3.4283068311312302E-2</v>
      </c>
      <c r="K20" s="17">
        <v>4.9525234110660399E-2</v>
      </c>
      <c r="L20" s="17">
        <v>4.4873379785696201E-2</v>
      </c>
      <c r="M20" s="17"/>
      <c r="N20" s="17">
        <v>0.12689786903993999</v>
      </c>
      <c r="O20" s="17">
        <v>6.5733559886235401E-2</v>
      </c>
      <c r="P20" s="17">
        <v>9.5028133981352597E-2</v>
      </c>
      <c r="Q20" s="17">
        <v>7.0773609157453496E-2</v>
      </c>
      <c r="R20" s="17"/>
      <c r="S20" s="17">
        <v>0.13487917351331299</v>
      </c>
      <c r="T20" s="17">
        <v>6.8249132679804703E-2</v>
      </c>
      <c r="U20" s="17">
        <v>6.0360650497221502E-2</v>
      </c>
      <c r="V20" s="17">
        <v>0.115648906852044</v>
      </c>
      <c r="W20" s="17">
        <v>6.9190143552385203E-2</v>
      </c>
      <c r="X20" s="17">
        <v>7.04343124558129E-2</v>
      </c>
      <c r="Y20" s="17">
        <v>9.8554794567684401E-2</v>
      </c>
      <c r="Z20" s="17">
        <v>0.171056164480686</v>
      </c>
      <c r="AA20" s="17">
        <v>6.5465456464562297E-2</v>
      </c>
      <c r="AB20" s="17">
        <v>5.23838624483393E-2</v>
      </c>
      <c r="AC20" s="17"/>
      <c r="AD20" s="17">
        <v>8.5713500943188206E-2</v>
      </c>
      <c r="AE20" s="17">
        <v>0.11619797860075901</v>
      </c>
      <c r="AF20" s="17">
        <v>6.7419829294369904E-2</v>
      </c>
      <c r="AG20" s="17">
        <v>4.42969313575216E-2</v>
      </c>
      <c r="AH20" s="17"/>
      <c r="AI20" s="17">
        <v>8.8358822448722701E-2</v>
      </c>
      <c r="AJ20" s="17">
        <v>0.12797295471268599</v>
      </c>
      <c r="AK20" s="17">
        <v>5.88981487386716E-2</v>
      </c>
      <c r="AL20" s="17"/>
      <c r="AM20" s="17">
        <v>9.5242902015493597E-2</v>
      </c>
      <c r="AN20" s="17">
        <v>8.3439347213941001E-2</v>
      </c>
      <c r="AO20" s="17">
        <v>0.100353036006698</v>
      </c>
      <c r="AP20" s="17"/>
      <c r="AQ20" s="17">
        <v>7.7880097720785593E-2</v>
      </c>
      <c r="AR20" s="17">
        <v>6.5240601456290903E-2</v>
      </c>
      <c r="AS20" s="17">
        <v>9.2499437914547705E-2</v>
      </c>
      <c r="AT20" s="17">
        <v>0.184174887829927</v>
      </c>
      <c r="AU20" s="17">
        <v>0.16923220188444199</v>
      </c>
    </row>
    <row r="21" spans="2:47" ht="28.8" x14ac:dyDescent="0.3">
      <c r="B21" s="18" t="s">
        <v>256</v>
      </c>
      <c r="C21" s="17">
        <v>8.1458115526002906E-2</v>
      </c>
      <c r="D21" s="17">
        <v>7.4640446102146096E-2</v>
      </c>
      <c r="E21" s="17">
        <v>8.8240942200194905E-2</v>
      </c>
      <c r="F21" s="17"/>
      <c r="G21" s="17">
        <v>0.165011476126146</v>
      </c>
      <c r="H21" s="17">
        <v>0.158237366806524</v>
      </c>
      <c r="I21" s="17">
        <v>0.105861878983559</v>
      </c>
      <c r="J21" s="17">
        <v>3.8898311708160598E-2</v>
      </c>
      <c r="K21" s="17">
        <v>3.8021064307017703E-2</v>
      </c>
      <c r="L21" s="17">
        <v>8.5838310134550601E-3</v>
      </c>
      <c r="M21" s="17"/>
      <c r="N21" s="17">
        <v>0.11106725324130599</v>
      </c>
      <c r="O21" s="17">
        <v>9.2878989000352893E-2</v>
      </c>
      <c r="P21" s="17">
        <v>7.2912815018438201E-2</v>
      </c>
      <c r="Q21" s="17">
        <v>4.67515651373289E-2</v>
      </c>
      <c r="R21" s="17"/>
      <c r="S21" s="17">
        <v>0.16773910299301301</v>
      </c>
      <c r="T21" s="17">
        <v>7.7967807624359106E-2</v>
      </c>
      <c r="U21" s="17">
        <v>8.6211539444115595E-2</v>
      </c>
      <c r="V21" s="17">
        <v>5.2203382041842203E-2</v>
      </c>
      <c r="W21" s="17">
        <v>4.1263833602607498E-2</v>
      </c>
      <c r="X21" s="17">
        <v>2.28669087181732E-2</v>
      </c>
      <c r="Y21" s="17">
        <v>8.2222902927334002E-2</v>
      </c>
      <c r="Z21" s="17">
        <v>4.1844203013717302E-2</v>
      </c>
      <c r="AA21" s="17">
        <v>8.6946028512660506E-2</v>
      </c>
      <c r="AB21" s="17">
        <v>7.4625747322990807E-2</v>
      </c>
      <c r="AC21" s="17"/>
      <c r="AD21" s="17">
        <v>6.7091138493267199E-2</v>
      </c>
      <c r="AE21" s="17">
        <v>0.10749631420077101</v>
      </c>
      <c r="AF21" s="17">
        <v>5.7201673250654499E-2</v>
      </c>
      <c r="AG21" s="17">
        <v>5.20140274128809E-2</v>
      </c>
      <c r="AH21" s="17"/>
      <c r="AI21" s="17">
        <v>6.3699916580494301E-2</v>
      </c>
      <c r="AJ21" s="17">
        <v>0.1242959946033</v>
      </c>
      <c r="AK21" s="17">
        <v>6.5849245577683402E-2</v>
      </c>
      <c r="AL21" s="17"/>
      <c r="AM21" s="17">
        <v>9.3289632568717404E-2</v>
      </c>
      <c r="AN21" s="17">
        <v>7.5131997240527895E-2</v>
      </c>
      <c r="AO21" s="17">
        <v>9.0450103043481098E-2</v>
      </c>
      <c r="AP21" s="17"/>
      <c r="AQ21" s="17">
        <v>4.8507142500994901E-2</v>
      </c>
      <c r="AR21" s="17">
        <v>6.2402322530996299E-2</v>
      </c>
      <c r="AS21" s="17">
        <v>0.13061109991087699</v>
      </c>
      <c r="AT21" s="17">
        <v>0.120056186689338</v>
      </c>
      <c r="AU21" s="17">
        <v>0.13828817004577501</v>
      </c>
    </row>
    <row r="22" spans="2:47" x14ac:dyDescent="0.3">
      <c r="B22" s="18" t="s">
        <v>94</v>
      </c>
      <c r="C22" s="17">
        <v>5.9260358948119499E-2</v>
      </c>
      <c r="D22" s="17">
        <v>5.6777835722462797E-2</v>
      </c>
      <c r="E22" s="17">
        <v>6.1790160731565097E-2</v>
      </c>
      <c r="F22" s="17"/>
      <c r="G22" s="17">
        <v>7.3970443452747406E-2</v>
      </c>
      <c r="H22" s="17">
        <v>4.08796782621932E-2</v>
      </c>
      <c r="I22" s="17">
        <v>4.8349273070465298E-2</v>
      </c>
      <c r="J22" s="17">
        <v>5.3900390617638898E-2</v>
      </c>
      <c r="K22" s="17">
        <v>6.9197021940006195E-2</v>
      </c>
      <c r="L22" s="17">
        <v>7.08761177854174E-2</v>
      </c>
      <c r="M22" s="17"/>
      <c r="N22" s="17">
        <v>3.8893598931654401E-2</v>
      </c>
      <c r="O22" s="17">
        <v>6.4698326809488504E-2</v>
      </c>
      <c r="P22" s="17">
        <v>6.0443797706523798E-2</v>
      </c>
      <c r="Q22" s="17">
        <v>7.5744754261644398E-2</v>
      </c>
      <c r="R22" s="17"/>
      <c r="S22" s="17">
        <v>3.57434992085464E-2</v>
      </c>
      <c r="T22" s="17">
        <v>8.5943966050348805E-2</v>
      </c>
      <c r="U22" s="17">
        <v>6.4637883630756204E-2</v>
      </c>
      <c r="V22" s="17">
        <v>4.5407376472968497E-2</v>
      </c>
      <c r="W22" s="17">
        <v>8.7807075527521594E-2</v>
      </c>
      <c r="X22" s="17">
        <v>7.9308559738345094E-2</v>
      </c>
      <c r="Y22" s="17">
        <v>6.6098463358321397E-2</v>
      </c>
      <c r="Z22" s="17">
        <v>5.9725345695813802E-2</v>
      </c>
      <c r="AA22" s="17">
        <v>3.7352177283615597E-2</v>
      </c>
      <c r="AB22" s="17">
        <v>3.32192660783091E-2</v>
      </c>
      <c r="AC22" s="17"/>
      <c r="AD22" s="17">
        <v>6.0772235852315601E-2</v>
      </c>
      <c r="AE22" s="17">
        <v>3.0410187765539901E-2</v>
      </c>
      <c r="AF22" s="17">
        <v>4.0903745728028601E-2</v>
      </c>
      <c r="AG22" s="17">
        <v>0.13369402941998701</v>
      </c>
      <c r="AH22" s="17"/>
      <c r="AI22" s="17">
        <v>5.6103992530542802E-2</v>
      </c>
      <c r="AJ22" s="17">
        <v>3.2564114677743103E-2</v>
      </c>
      <c r="AK22" s="17">
        <v>3.0489603444275402E-2</v>
      </c>
      <c r="AL22" s="17"/>
      <c r="AM22" s="17">
        <v>4.9822209798104498E-2</v>
      </c>
      <c r="AN22" s="17">
        <v>6.1357323999423598E-2</v>
      </c>
      <c r="AO22" s="17">
        <v>2.8807925160068901E-2</v>
      </c>
      <c r="AP22" s="17"/>
      <c r="AQ22" s="17">
        <v>6.5392345620482101E-2</v>
      </c>
      <c r="AR22" s="17">
        <v>6.5485906933577295E-2</v>
      </c>
      <c r="AS22" s="17">
        <v>4.4193126987784603E-2</v>
      </c>
      <c r="AT22" s="17">
        <v>5.2298705165307602E-2</v>
      </c>
      <c r="AU22" s="17">
        <v>0</v>
      </c>
    </row>
    <row r="23" spans="2:47" x14ac:dyDescent="0.3">
      <c r="B23" s="18" t="s">
        <v>257</v>
      </c>
      <c r="C23" s="19">
        <v>5.1393668317464298E-3</v>
      </c>
      <c r="D23" s="19">
        <v>5.9071426295620099E-3</v>
      </c>
      <c r="E23" s="19">
        <v>4.4045118682655799E-3</v>
      </c>
      <c r="F23" s="19"/>
      <c r="G23" s="19">
        <v>8.4084683915278402E-3</v>
      </c>
      <c r="H23" s="19">
        <v>0</v>
      </c>
      <c r="I23" s="19">
        <v>1.27248580623457E-2</v>
      </c>
      <c r="J23" s="19">
        <v>0</v>
      </c>
      <c r="K23" s="19">
        <v>0</v>
      </c>
      <c r="L23" s="19">
        <v>8.6214605199759695E-3</v>
      </c>
      <c r="M23" s="19"/>
      <c r="N23" s="19">
        <v>3.9803981923174298E-3</v>
      </c>
      <c r="O23" s="19">
        <v>1.21049720156892E-2</v>
      </c>
      <c r="P23" s="19">
        <v>0</v>
      </c>
      <c r="Q23" s="19">
        <v>3.7722537196011002E-3</v>
      </c>
      <c r="R23" s="19"/>
      <c r="S23" s="19">
        <v>1.2806547116456599E-2</v>
      </c>
      <c r="T23" s="19">
        <v>0</v>
      </c>
      <c r="U23" s="19">
        <v>0</v>
      </c>
      <c r="V23" s="19">
        <v>2.1077554697374701E-2</v>
      </c>
      <c r="W23" s="19">
        <v>1.17859337026264E-2</v>
      </c>
      <c r="X23" s="19">
        <v>0</v>
      </c>
      <c r="Y23" s="19">
        <v>0</v>
      </c>
      <c r="Z23" s="19">
        <v>0</v>
      </c>
      <c r="AA23" s="19">
        <v>0</v>
      </c>
      <c r="AB23" s="19">
        <v>0</v>
      </c>
      <c r="AC23" s="19"/>
      <c r="AD23" s="19">
        <v>9.9061401225893908E-3</v>
      </c>
      <c r="AE23" s="19">
        <v>0</v>
      </c>
      <c r="AF23" s="19">
        <v>8.0506222645478995E-3</v>
      </c>
      <c r="AG23" s="19">
        <v>1.5636402967196299E-2</v>
      </c>
      <c r="AH23" s="19"/>
      <c r="AI23" s="19">
        <v>4.94678959873396E-3</v>
      </c>
      <c r="AJ23" s="19">
        <v>0</v>
      </c>
      <c r="AK23" s="19">
        <v>9.4486084762705307E-3</v>
      </c>
      <c r="AL23" s="19"/>
      <c r="AM23" s="19">
        <v>0</v>
      </c>
      <c r="AN23" s="19">
        <v>7.72334875327712E-3</v>
      </c>
      <c r="AO23" s="19">
        <v>2.8513268052517801E-3</v>
      </c>
      <c r="AP23" s="19"/>
      <c r="AQ23" s="19">
        <v>3.48083330546229E-3</v>
      </c>
      <c r="AR23" s="19">
        <v>1.30837911014663E-2</v>
      </c>
      <c r="AS23" s="19">
        <v>0</v>
      </c>
      <c r="AT23" s="19">
        <v>0</v>
      </c>
      <c r="AU23" s="19">
        <v>0</v>
      </c>
    </row>
    <row r="24" spans="2:47" x14ac:dyDescent="0.3">
      <c r="B24" s="16"/>
    </row>
    <row r="25" spans="2:47" x14ac:dyDescent="0.3">
      <c r="B25" t="s">
        <v>482</v>
      </c>
    </row>
    <row r="26" spans="2:47" x14ac:dyDescent="0.3">
      <c r="B26" t="s">
        <v>80</v>
      </c>
    </row>
    <row r="28" spans="2:47" x14ac:dyDescent="0.3">
      <c r="B2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259</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192</v>
      </c>
      <c r="C9" s="17">
        <v>0.23531838138095401</v>
      </c>
      <c r="D9" s="17">
        <v>0.28615722004751498</v>
      </c>
      <c r="E9" s="17">
        <v>0.18644671879406599</v>
      </c>
      <c r="F9" s="17"/>
      <c r="G9" s="17">
        <v>0.26897665570533702</v>
      </c>
      <c r="H9" s="17">
        <v>0.42378759753942602</v>
      </c>
      <c r="I9" s="17">
        <v>0.25513517607082098</v>
      </c>
      <c r="J9" s="17">
        <v>0.21178726983707999</v>
      </c>
      <c r="K9" s="17">
        <v>0.18706817187764699</v>
      </c>
      <c r="L9" s="17">
        <v>9.67690907680398E-2</v>
      </c>
      <c r="M9" s="17"/>
      <c r="N9" s="17">
        <v>0.303931870186399</v>
      </c>
      <c r="O9" s="17">
        <v>0.22349597050772199</v>
      </c>
      <c r="P9" s="17">
        <v>0.21184754035970499</v>
      </c>
      <c r="Q9" s="17">
        <v>0.195003251819443</v>
      </c>
      <c r="R9" s="17"/>
      <c r="S9" s="17">
        <v>0.349587667496009</v>
      </c>
      <c r="T9" s="17">
        <v>0.20205215417469199</v>
      </c>
      <c r="U9" s="17">
        <v>0.21109594960376599</v>
      </c>
      <c r="V9" s="17">
        <v>0.17161254618743399</v>
      </c>
      <c r="W9" s="17">
        <v>0.22191318936849699</v>
      </c>
      <c r="X9" s="17">
        <v>0.25514543304542497</v>
      </c>
      <c r="Y9" s="17">
        <v>0.27369684863934002</v>
      </c>
      <c r="Z9" s="17">
        <v>0.156426867147513</v>
      </c>
      <c r="AA9" s="17">
        <v>0.207961569806416</v>
      </c>
      <c r="AB9" s="17">
        <v>0.20059976227423401</v>
      </c>
      <c r="AC9" s="17"/>
      <c r="AD9" s="17">
        <v>0.122126629274593</v>
      </c>
      <c r="AE9" s="17">
        <v>0.31459025859715001</v>
      </c>
      <c r="AF9" s="17">
        <v>0.24686167571141199</v>
      </c>
      <c r="AG9" s="17">
        <v>0.20019505192644299</v>
      </c>
      <c r="AH9" s="17"/>
      <c r="AI9" s="17">
        <v>0.15307093942927599</v>
      </c>
      <c r="AJ9" s="17">
        <v>0.3301023051909</v>
      </c>
      <c r="AK9" s="17">
        <v>0.210652465475205</v>
      </c>
      <c r="AL9" s="17"/>
      <c r="AM9" s="17">
        <v>0.31924986349228202</v>
      </c>
      <c r="AN9" s="17">
        <v>0.21528193070370499</v>
      </c>
      <c r="AO9" s="17">
        <v>0.23159653465468999</v>
      </c>
      <c r="AP9" s="17"/>
      <c r="AQ9" s="17">
        <v>0.20924480420909</v>
      </c>
      <c r="AR9" s="17">
        <v>0.12757818011963101</v>
      </c>
      <c r="AS9" s="17">
        <v>0.30219003089204599</v>
      </c>
      <c r="AT9" s="17">
        <v>0.428607671417781</v>
      </c>
      <c r="AU9" s="17">
        <v>0.28606018031952002</v>
      </c>
    </row>
    <row r="10" spans="2:47" x14ac:dyDescent="0.3">
      <c r="B10" s="18" t="s">
        <v>193</v>
      </c>
      <c r="C10" s="17">
        <v>0.338398112706216</v>
      </c>
      <c r="D10" s="17">
        <v>0.34917791878642102</v>
      </c>
      <c r="E10" s="17">
        <v>0.32659396680876801</v>
      </c>
      <c r="F10" s="17"/>
      <c r="G10" s="17">
        <v>0.45227724128946301</v>
      </c>
      <c r="H10" s="17">
        <v>0.350095781169802</v>
      </c>
      <c r="I10" s="17">
        <v>0.31787546191801003</v>
      </c>
      <c r="J10" s="17">
        <v>0.32353323681122298</v>
      </c>
      <c r="K10" s="17">
        <v>0.329853795616465</v>
      </c>
      <c r="L10" s="17">
        <v>0.28843632413632098</v>
      </c>
      <c r="M10" s="17"/>
      <c r="N10" s="17">
        <v>0.38463194380740301</v>
      </c>
      <c r="O10" s="17">
        <v>0.35773834874226002</v>
      </c>
      <c r="P10" s="17">
        <v>0.30448016211724299</v>
      </c>
      <c r="Q10" s="17">
        <v>0.29651612637232899</v>
      </c>
      <c r="R10" s="17"/>
      <c r="S10" s="17">
        <v>0.38759900574939499</v>
      </c>
      <c r="T10" s="17">
        <v>0.29118470221141002</v>
      </c>
      <c r="U10" s="17">
        <v>0.28429593767683298</v>
      </c>
      <c r="V10" s="17">
        <v>0.36999655923748198</v>
      </c>
      <c r="W10" s="17">
        <v>0.28522054395617702</v>
      </c>
      <c r="X10" s="17">
        <v>0.33478911996956601</v>
      </c>
      <c r="Y10" s="17">
        <v>0.29743243417905801</v>
      </c>
      <c r="Z10" s="17">
        <v>0.35550621737492699</v>
      </c>
      <c r="AA10" s="17">
        <v>0.39683722044995501</v>
      </c>
      <c r="AB10" s="17">
        <v>0.35587759179623801</v>
      </c>
      <c r="AC10" s="17"/>
      <c r="AD10" s="17">
        <v>0.27186304459809302</v>
      </c>
      <c r="AE10" s="17">
        <v>0.38873787184327302</v>
      </c>
      <c r="AF10" s="17">
        <v>0.38065569771152602</v>
      </c>
      <c r="AG10" s="17">
        <v>0.26690670350524198</v>
      </c>
      <c r="AH10" s="17"/>
      <c r="AI10" s="17">
        <v>0.29690323140935498</v>
      </c>
      <c r="AJ10" s="17">
        <v>0.39805262559771598</v>
      </c>
      <c r="AK10" s="17">
        <v>0.340890789133037</v>
      </c>
      <c r="AL10" s="17"/>
      <c r="AM10" s="17">
        <v>0.381503008045666</v>
      </c>
      <c r="AN10" s="17">
        <v>0.32259380849091301</v>
      </c>
      <c r="AO10" s="17">
        <v>0.35525375994379299</v>
      </c>
      <c r="AP10" s="17"/>
      <c r="AQ10" s="17">
        <v>0.300246930512935</v>
      </c>
      <c r="AR10" s="17">
        <v>0.36965936172930097</v>
      </c>
      <c r="AS10" s="17">
        <v>0.39009884313515802</v>
      </c>
      <c r="AT10" s="17">
        <v>0.28727503062422999</v>
      </c>
      <c r="AU10" s="17">
        <v>0.43741984640796899</v>
      </c>
    </row>
    <row r="11" spans="2:47" x14ac:dyDescent="0.3">
      <c r="B11" s="18" t="s">
        <v>194</v>
      </c>
      <c r="C11" s="17">
        <v>0.18409448495514699</v>
      </c>
      <c r="D11" s="17">
        <v>0.164338281863913</v>
      </c>
      <c r="E11" s="17">
        <v>0.20364446418333801</v>
      </c>
      <c r="F11" s="17"/>
      <c r="G11" s="17">
        <v>0.18717859193099201</v>
      </c>
      <c r="H11" s="17">
        <v>0.124990754990774</v>
      </c>
      <c r="I11" s="17">
        <v>0.17524761090685001</v>
      </c>
      <c r="J11" s="17">
        <v>0.17682702119441401</v>
      </c>
      <c r="K11" s="17">
        <v>0.17852962462857699</v>
      </c>
      <c r="L11" s="17">
        <v>0.24647221913589601</v>
      </c>
      <c r="M11" s="17"/>
      <c r="N11" s="17">
        <v>0.14705408193500299</v>
      </c>
      <c r="O11" s="17">
        <v>0.17340301554854701</v>
      </c>
      <c r="P11" s="17">
        <v>0.212430519749849</v>
      </c>
      <c r="Q11" s="17">
        <v>0.210261716159754</v>
      </c>
      <c r="R11" s="17"/>
      <c r="S11" s="17">
        <v>0.130728525888127</v>
      </c>
      <c r="T11" s="17">
        <v>0.22163877815795199</v>
      </c>
      <c r="U11" s="17">
        <v>0.175083312738642</v>
      </c>
      <c r="V11" s="17">
        <v>0.200373323147362</v>
      </c>
      <c r="W11" s="17">
        <v>0.19782337257107599</v>
      </c>
      <c r="X11" s="17">
        <v>0.171881362155902</v>
      </c>
      <c r="Y11" s="17">
        <v>0.17647430233834099</v>
      </c>
      <c r="Z11" s="17">
        <v>0.33282183855971398</v>
      </c>
      <c r="AA11" s="17">
        <v>0.13631572719900301</v>
      </c>
      <c r="AB11" s="17">
        <v>0.221805646274878</v>
      </c>
      <c r="AC11" s="17"/>
      <c r="AD11" s="17">
        <v>0.25288439799495499</v>
      </c>
      <c r="AE11" s="17">
        <v>0.129137031723774</v>
      </c>
      <c r="AF11" s="17">
        <v>0.14909185695322499</v>
      </c>
      <c r="AG11" s="17">
        <v>0.27316319093011898</v>
      </c>
      <c r="AH11" s="17"/>
      <c r="AI11" s="17">
        <v>0.25032389314631798</v>
      </c>
      <c r="AJ11" s="17">
        <v>0.14387141457698999</v>
      </c>
      <c r="AK11" s="17">
        <v>0.14971340533820801</v>
      </c>
      <c r="AL11" s="17"/>
      <c r="AM11" s="17">
        <v>0.14556785004389899</v>
      </c>
      <c r="AN11" s="17">
        <v>0.218330191683171</v>
      </c>
      <c r="AO11" s="17">
        <v>0.177012618918271</v>
      </c>
      <c r="AP11" s="17"/>
      <c r="AQ11" s="17">
        <v>0.18757141089839799</v>
      </c>
      <c r="AR11" s="17">
        <v>0.22033794306533799</v>
      </c>
      <c r="AS11" s="17">
        <v>0.124826657091717</v>
      </c>
      <c r="AT11" s="17">
        <v>0.15394187863872699</v>
      </c>
      <c r="AU11" s="17">
        <v>0.27651997327251099</v>
      </c>
    </row>
    <row r="12" spans="2:47" x14ac:dyDescent="0.3">
      <c r="B12" s="18" t="s">
        <v>195</v>
      </c>
      <c r="C12" s="17">
        <v>0.10060624542506499</v>
      </c>
      <c r="D12" s="17">
        <v>7.5688730337222204E-2</v>
      </c>
      <c r="E12" s="17">
        <v>0.124997080671527</v>
      </c>
      <c r="F12" s="17"/>
      <c r="G12" s="17">
        <v>1.72088994231928E-2</v>
      </c>
      <c r="H12" s="17">
        <v>5.5920635236816202E-2</v>
      </c>
      <c r="I12" s="17">
        <v>0.118918182528231</v>
      </c>
      <c r="J12" s="17">
        <v>0.11831242178654899</v>
      </c>
      <c r="K12" s="17">
        <v>0.11557621066395</v>
      </c>
      <c r="L12" s="17">
        <v>0.15227374716077199</v>
      </c>
      <c r="M12" s="17"/>
      <c r="N12" s="17">
        <v>7.1178132793488905E-2</v>
      </c>
      <c r="O12" s="17">
        <v>0.118922580691941</v>
      </c>
      <c r="P12" s="17">
        <v>0.126366500544735</v>
      </c>
      <c r="Q12" s="17">
        <v>8.87043688382297E-2</v>
      </c>
      <c r="R12" s="17"/>
      <c r="S12" s="17">
        <v>8.9243098832643003E-2</v>
      </c>
      <c r="T12" s="17">
        <v>0.12299214594369499</v>
      </c>
      <c r="U12" s="17">
        <v>0.15005343469655399</v>
      </c>
      <c r="V12" s="17">
        <v>9.3354748788136502E-2</v>
      </c>
      <c r="W12" s="17">
        <v>0.110812337789579</v>
      </c>
      <c r="X12" s="17">
        <v>0.109780798301055</v>
      </c>
      <c r="Y12" s="17">
        <v>9.7050179293470401E-2</v>
      </c>
      <c r="Z12" s="17">
        <v>3.8513642294342502E-2</v>
      </c>
      <c r="AA12" s="17">
        <v>7.8863832931135899E-2</v>
      </c>
      <c r="AB12" s="17">
        <v>8.1411508948344299E-2</v>
      </c>
      <c r="AC12" s="17"/>
      <c r="AD12" s="17">
        <v>0.16060415333120701</v>
      </c>
      <c r="AE12" s="17">
        <v>7.7739685079948606E-2</v>
      </c>
      <c r="AF12" s="17">
        <v>6.7744152710547401E-2</v>
      </c>
      <c r="AG12" s="17">
        <v>0.101774899324186</v>
      </c>
      <c r="AH12" s="17"/>
      <c r="AI12" s="17">
        <v>0.12788654605369801</v>
      </c>
      <c r="AJ12" s="17">
        <v>6.5669206579791695E-2</v>
      </c>
      <c r="AK12" s="17">
        <v>0.10568994961907099</v>
      </c>
      <c r="AL12" s="17"/>
      <c r="AM12" s="17">
        <v>8.0947647713064105E-2</v>
      </c>
      <c r="AN12" s="17">
        <v>0.101619904870851</v>
      </c>
      <c r="AO12" s="17">
        <v>0.1024523435015</v>
      </c>
      <c r="AP12" s="17"/>
      <c r="AQ12" s="17">
        <v>0.10269193159737799</v>
      </c>
      <c r="AR12" s="17">
        <v>0.110557365057043</v>
      </c>
      <c r="AS12" s="17">
        <v>9.1371365293738793E-2</v>
      </c>
      <c r="AT12" s="17">
        <v>6.5035883238264605E-2</v>
      </c>
      <c r="AU12" s="17">
        <v>0</v>
      </c>
    </row>
    <row r="13" spans="2:47" x14ac:dyDescent="0.3">
      <c r="B13" s="18" t="s">
        <v>196</v>
      </c>
      <c r="C13" s="17">
        <v>8.2435209665658593E-2</v>
      </c>
      <c r="D13" s="17">
        <v>7.6382641929372094E-2</v>
      </c>
      <c r="E13" s="17">
        <v>8.84773445510703E-2</v>
      </c>
      <c r="F13" s="17"/>
      <c r="G13" s="17">
        <v>2.7159842427085398E-2</v>
      </c>
      <c r="H13" s="17">
        <v>3.2606821445718498E-2</v>
      </c>
      <c r="I13" s="17">
        <v>7.9846716670624499E-2</v>
      </c>
      <c r="J13" s="17">
        <v>9.4182809330545098E-2</v>
      </c>
      <c r="K13" s="17">
        <v>8.0912011069111903E-2</v>
      </c>
      <c r="L13" s="17">
        <v>0.152544923503527</v>
      </c>
      <c r="M13" s="17"/>
      <c r="N13" s="17">
        <v>5.59671146835998E-2</v>
      </c>
      <c r="O13" s="17">
        <v>6.3537851174258295E-2</v>
      </c>
      <c r="P13" s="17">
        <v>8.9007096002122102E-2</v>
      </c>
      <c r="Q13" s="17">
        <v>0.12653944929456401</v>
      </c>
      <c r="R13" s="17"/>
      <c r="S13" s="17">
        <v>1.13052176143265E-2</v>
      </c>
      <c r="T13" s="17">
        <v>9.1259061546482806E-2</v>
      </c>
      <c r="U13" s="17">
        <v>0.10165312237030399</v>
      </c>
      <c r="V13" s="17">
        <v>0.12100540608314</v>
      </c>
      <c r="W13" s="17">
        <v>8.6569353183889794E-2</v>
      </c>
      <c r="X13" s="17">
        <v>9.2808425780189399E-2</v>
      </c>
      <c r="Y13" s="17">
        <v>0.127018257189255</v>
      </c>
      <c r="Z13" s="17">
        <v>7.6655019315675796E-2</v>
      </c>
      <c r="AA13" s="17">
        <v>7.6258369358459602E-2</v>
      </c>
      <c r="AB13" s="17">
        <v>8.1285811636980898E-2</v>
      </c>
      <c r="AC13" s="17"/>
      <c r="AD13" s="17">
        <v>0.152912067859659</v>
      </c>
      <c r="AE13" s="17">
        <v>4.3453283336715602E-2</v>
      </c>
      <c r="AF13" s="17">
        <v>0.127854288868267</v>
      </c>
      <c r="AG13" s="17">
        <v>5.9395090356084097E-2</v>
      </c>
      <c r="AH13" s="17"/>
      <c r="AI13" s="17">
        <v>0.12528214345293601</v>
      </c>
      <c r="AJ13" s="17">
        <v>3.4427619959893699E-2</v>
      </c>
      <c r="AK13" s="17">
        <v>0.15340620652767201</v>
      </c>
      <c r="AL13" s="17"/>
      <c r="AM13" s="17">
        <v>2.3974179703448902E-2</v>
      </c>
      <c r="AN13" s="17">
        <v>7.6718765402707695E-2</v>
      </c>
      <c r="AO13" s="17">
        <v>0.116462638694036</v>
      </c>
      <c r="AP13" s="17"/>
      <c r="AQ13" s="17">
        <v>0.11690358344363</v>
      </c>
      <c r="AR13" s="17">
        <v>9.7363253432071403E-2</v>
      </c>
      <c r="AS13" s="17">
        <v>5.3984251094648703E-2</v>
      </c>
      <c r="AT13" s="17">
        <v>3.3016994540827502E-2</v>
      </c>
      <c r="AU13" s="17">
        <v>0</v>
      </c>
    </row>
    <row r="14" spans="2:47" x14ac:dyDescent="0.3">
      <c r="B14" s="18" t="s">
        <v>94</v>
      </c>
      <c r="C14" s="17">
        <v>5.91475658669601E-2</v>
      </c>
      <c r="D14" s="17">
        <v>4.8255207035556899E-2</v>
      </c>
      <c r="E14" s="17">
        <v>6.9840424991231206E-2</v>
      </c>
      <c r="F14" s="17"/>
      <c r="G14" s="17">
        <v>4.7198769223929897E-2</v>
      </c>
      <c r="H14" s="17">
        <v>1.25984096174635E-2</v>
      </c>
      <c r="I14" s="17">
        <v>5.2976851905463501E-2</v>
      </c>
      <c r="J14" s="17">
        <v>7.5357241040188497E-2</v>
      </c>
      <c r="K14" s="17">
        <v>0.108060186144248</v>
      </c>
      <c r="L14" s="17">
        <v>6.3503695295443099E-2</v>
      </c>
      <c r="M14" s="17"/>
      <c r="N14" s="17">
        <v>3.72368565941055E-2</v>
      </c>
      <c r="O14" s="17">
        <v>6.2902233335271396E-2</v>
      </c>
      <c r="P14" s="17">
        <v>5.5868181226345202E-2</v>
      </c>
      <c r="Q14" s="17">
        <v>8.2975087515679502E-2</v>
      </c>
      <c r="R14" s="17"/>
      <c r="S14" s="17">
        <v>3.1536484419499501E-2</v>
      </c>
      <c r="T14" s="17">
        <v>7.0873157965767403E-2</v>
      </c>
      <c r="U14" s="17">
        <v>7.7818242913900396E-2</v>
      </c>
      <c r="V14" s="17">
        <v>4.3657416556445797E-2</v>
      </c>
      <c r="W14" s="17">
        <v>9.7661203130781804E-2</v>
      </c>
      <c r="X14" s="17">
        <v>3.55948607478625E-2</v>
      </c>
      <c r="Y14" s="17">
        <v>2.83279783605359E-2</v>
      </c>
      <c r="Z14" s="17">
        <v>4.0076415307827601E-2</v>
      </c>
      <c r="AA14" s="17">
        <v>0.103763280255031</v>
      </c>
      <c r="AB14" s="17">
        <v>5.9019679069324302E-2</v>
      </c>
      <c r="AC14" s="17"/>
      <c r="AD14" s="17">
        <v>3.9609706941493697E-2</v>
      </c>
      <c r="AE14" s="17">
        <v>4.63418694191386E-2</v>
      </c>
      <c r="AF14" s="17">
        <v>2.77923280450223E-2</v>
      </c>
      <c r="AG14" s="17">
        <v>9.8565063957926205E-2</v>
      </c>
      <c r="AH14" s="17"/>
      <c r="AI14" s="17">
        <v>4.65332465084181E-2</v>
      </c>
      <c r="AJ14" s="17">
        <v>2.7876828094709399E-2</v>
      </c>
      <c r="AK14" s="17">
        <v>3.9647183906806403E-2</v>
      </c>
      <c r="AL14" s="17"/>
      <c r="AM14" s="17">
        <v>4.8757451001640799E-2</v>
      </c>
      <c r="AN14" s="17">
        <v>6.5455398848652702E-2</v>
      </c>
      <c r="AO14" s="17">
        <v>1.7222104287709501E-2</v>
      </c>
      <c r="AP14" s="17"/>
      <c r="AQ14" s="17">
        <v>8.3341339338568202E-2</v>
      </c>
      <c r="AR14" s="17">
        <v>7.4503896596615202E-2</v>
      </c>
      <c r="AS14" s="17">
        <v>3.7528852492691701E-2</v>
      </c>
      <c r="AT14" s="17">
        <v>3.2122541540170003E-2</v>
      </c>
      <c r="AU14" s="17">
        <v>0</v>
      </c>
    </row>
    <row r="15" spans="2:47" x14ac:dyDescent="0.3">
      <c r="B15" s="18" t="s">
        <v>197</v>
      </c>
      <c r="C15" s="21">
        <v>0.57371649408716996</v>
      </c>
      <c r="D15" s="21">
        <v>0.635335138833936</v>
      </c>
      <c r="E15" s="21">
        <v>0.513040685602834</v>
      </c>
      <c r="F15" s="21"/>
      <c r="G15" s="21">
        <v>0.72125389699480003</v>
      </c>
      <c r="H15" s="21">
        <v>0.77388337870922697</v>
      </c>
      <c r="I15" s="21">
        <v>0.57301063798883101</v>
      </c>
      <c r="J15" s="21">
        <v>0.535320506648303</v>
      </c>
      <c r="K15" s="21">
        <v>0.51692196749411301</v>
      </c>
      <c r="L15" s="21">
        <v>0.385205414904361</v>
      </c>
      <c r="M15" s="21"/>
      <c r="N15" s="21">
        <v>0.68856381399380295</v>
      </c>
      <c r="O15" s="21">
        <v>0.58123431924998303</v>
      </c>
      <c r="P15" s="21">
        <v>0.51632770247694904</v>
      </c>
      <c r="Q15" s="21">
        <v>0.49151937819177299</v>
      </c>
      <c r="R15" s="21"/>
      <c r="S15" s="21">
        <v>0.73718667324540399</v>
      </c>
      <c r="T15" s="21">
        <v>0.49323685638610298</v>
      </c>
      <c r="U15" s="21">
        <v>0.49539188728059902</v>
      </c>
      <c r="V15" s="21">
        <v>0.54160910542491503</v>
      </c>
      <c r="W15" s="21">
        <v>0.50713373332467404</v>
      </c>
      <c r="X15" s="21">
        <v>0.58993455301499098</v>
      </c>
      <c r="Y15" s="21">
        <v>0.57112928281839803</v>
      </c>
      <c r="Z15" s="21">
        <v>0.51193308452244102</v>
      </c>
      <c r="AA15" s="21">
        <v>0.60479879025637096</v>
      </c>
      <c r="AB15" s="21">
        <v>0.55647735407047205</v>
      </c>
      <c r="AC15" s="21"/>
      <c r="AD15" s="21">
        <v>0.39398967387268602</v>
      </c>
      <c r="AE15" s="21">
        <v>0.70332813044042297</v>
      </c>
      <c r="AF15" s="21">
        <v>0.62751737342293801</v>
      </c>
      <c r="AG15" s="21">
        <v>0.46710175543168397</v>
      </c>
      <c r="AH15" s="21"/>
      <c r="AI15" s="21">
        <v>0.44997417083863001</v>
      </c>
      <c r="AJ15" s="21">
        <v>0.72815493078861504</v>
      </c>
      <c r="AK15" s="21">
        <v>0.55154325460824205</v>
      </c>
      <c r="AL15" s="21"/>
      <c r="AM15" s="21">
        <v>0.70075287153794696</v>
      </c>
      <c r="AN15" s="21">
        <v>0.53787573919461795</v>
      </c>
      <c r="AO15" s="21">
        <v>0.58685029459848304</v>
      </c>
      <c r="AP15" s="21"/>
      <c r="AQ15" s="21">
        <v>0.50949173472202602</v>
      </c>
      <c r="AR15" s="21">
        <v>0.49723754184893199</v>
      </c>
      <c r="AS15" s="21">
        <v>0.69228887402720396</v>
      </c>
      <c r="AT15" s="21">
        <v>0.71588270204201099</v>
      </c>
      <c r="AU15" s="21">
        <v>0.72348002672748901</v>
      </c>
    </row>
    <row r="16" spans="2:47" x14ac:dyDescent="0.3">
      <c r="B16" s="18" t="s">
        <v>198</v>
      </c>
      <c r="C16" s="21">
        <v>0.183041455090723</v>
      </c>
      <c r="D16" s="21">
        <v>0.15207137226659401</v>
      </c>
      <c r="E16" s="21">
        <v>0.21347442522259699</v>
      </c>
      <c r="F16" s="21"/>
      <c r="G16" s="21">
        <v>4.4368741850278101E-2</v>
      </c>
      <c r="H16" s="21">
        <v>8.8527456682534603E-2</v>
      </c>
      <c r="I16" s="21">
        <v>0.19876489919885601</v>
      </c>
      <c r="J16" s="21">
        <v>0.21249523111709401</v>
      </c>
      <c r="K16" s="21">
        <v>0.19648822173306199</v>
      </c>
      <c r="L16" s="21">
        <v>0.30481867066429902</v>
      </c>
      <c r="M16" s="21"/>
      <c r="N16" s="21">
        <v>0.127145247477089</v>
      </c>
      <c r="O16" s="21">
        <v>0.18246043186619901</v>
      </c>
      <c r="P16" s="21">
        <v>0.215373596546857</v>
      </c>
      <c r="Q16" s="21">
        <v>0.215243818132794</v>
      </c>
      <c r="R16" s="21"/>
      <c r="S16" s="21">
        <v>0.10054831644697</v>
      </c>
      <c r="T16" s="21">
        <v>0.21425120749017801</v>
      </c>
      <c r="U16" s="21">
        <v>0.25170655706685802</v>
      </c>
      <c r="V16" s="21">
        <v>0.21436015487127699</v>
      </c>
      <c r="W16" s="21">
        <v>0.197381690973469</v>
      </c>
      <c r="X16" s="21">
        <v>0.202589224081244</v>
      </c>
      <c r="Y16" s="21">
        <v>0.22406843648272501</v>
      </c>
      <c r="Z16" s="21">
        <v>0.115168661610018</v>
      </c>
      <c r="AA16" s="21">
        <v>0.155122202289596</v>
      </c>
      <c r="AB16" s="21">
        <v>0.16269732058532499</v>
      </c>
      <c r="AC16" s="21"/>
      <c r="AD16" s="21">
        <v>0.31351622119086597</v>
      </c>
      <c r="AE16" s="21">
        <v>0.12119296841666399</v>
      </c>
      <c r="AF16" s="21">
        <v>0.19559844157881401</v>
      </c>
      <c r="AG16" s="21">
        <v>0.16116998968026999</v>
      </c>
      <c r="AH16" s="21"/>
      <c r="AI16" s="21">
        <v>0.25316868950663401</v>
      </c>
      <c r="AJ16" s="21">
        <v>0.100096826539685</v>
      </c>
      <c r="AK16" s="21">
        <v>0.25909615614674297</v>
      </c>
      <c r="AL16" s="21"/>
      <c r="AM16" s="21">
        <v>0.104921827416513</v>
      </c>
      <c r="AN16" s="21">
        <v>0.17833867027355799</v>
      </c>
      <c r="AO16" s="21">
        <v>0.21891498219553601</v>
      </c>
      <c r="AP16" s="21"/>
      <c r="AQ16" s="21">
        <v>0.21959551504100699</v>
      </c>
      <c r="AR16" s="21">
        <v>0.207920618489114</v>
      </c>
      <c r="AS16" s="21">
        <v>0.14535561638838701</v>
      </c>
      <c r="AT16" s="21">
        <v>9.8052877779092107E-2</v>
      </c>
      <c r="AU16" s="21">
        <v>0</v>
      </c>
    </row>
    <row r="17" spans="2:47" x14ac:dyDescent="0.3">
      <c r="B17" s="18" t="s">
        <v>143</v>
      </c>
      <c r="C17" s="22">
        <v>0.39067503899644701</v>
      </c>
      <c r="D17" s="22">
        <v>0.48326376656734199</v>
      </c>
      <c r="E17" s="22">
        <v>0.29956626038023598</v>
      </c>
      <c r="F17" s="22"/>
      <c r="G17" s="22">
        <v>0.67688515514452197</v>
      </c>
      <c r="H17" s="22">
        <v>0.68535592202669304</v>
      </c>
      <c r="I17" s="22">
        <v>0.37424573878997502</v>
      </c>
      <c r="J17" s="22">
        <v>0.32282527553120899</v>
      </c>
      <c r="K17" s="22">
        <v>0.32043374576104999</v>
      </c>
      <c r="L17" s="22">
        <v>8.0386744240061994E-2</v>
      </c>
      <c r="M17" s="22"/>
      <c r="N17" s="22">
        <v>0.56141856651671396</v>
      </c>
      <c r="O17" s="22">
        <v>0.398773887383783</v>
      </c>
      <c r="P17" s="22">
        <v>0.30095410593009198</v>
      </c>
      <c r="Q17" s="22">
        <v>0.27627556005897902</v>
      </c>
      <c r="R17" s="22"/>
      <c r="S17" s="22">
        <v>0.63663835679843495</v>
      </c>
      <c r="T17" s="22">
        <v>0.27898564889592498</v>
      </c>
      <c r="U17" s="22">
        <v>0.243685330213741</v>
      </c>
      <c r="V17" s="22">
        <v>0.32724895055363901</v>
      </c>
      <c r="W17" s="22">
        <v>0.30975204235120501</v>
      </c>
      <c r="X17" s="22">
        <v>0.38734532893374601</v>
      </c>
      <c r="Y17" s="22">
        <v>0.34706084633567202</v>
      </c>
      <c r="Z17" s="22">
        <v>0.39676442291242198</v>
      </c>
      <c r="AA17" s="22">
        <v>0.44967658796677501</v>
      </c>
      <c r="AB17" s="22">
        <v>0.39378003348514701</v>
      </c>
      <c r="AC17" s="22"/>
      <c r="AD17" s="22">
        <v>8.0473452681819893E-2</v>
      </c>
      <c r="AE17" s="22">
        <v>0.58213516202375903</v>
      </c>
      <c r="AF17" s="22">
        <v>0.431918931844124</v>
      </c>
      <c r="AG17" s="22">
        <v>0.30593176575141401</v>
      </c>
      <c r="AH17" s="22"/>
      <c r="AI17" s="22">
        <v>0.19680548133199699</v>
      </c>
      <c r="AJ17" s="22">
        <v>0.62805810424893005</v>
      </c>
      <c r="AK17" s="22">
        <v>0.29244709846149902</v>
      </c>
      <c r="AL17" s="22"/>
      <c r="AM17" s="22">
        <v>0.59583104412143395</v>
      </c>
      <c r="AN17" s="22">
        <v>0.35953706892106002</v>
      </c>
      <c r="AO17" s="22">
        <v>0.36793531240294702</v>
      </c>
      <c r="AP17" s="22"/>
      <c r="AQ17" s="22">
        <v>0.28989621968101797</v>
      </c>
      <c r="AR17" s="22">
        <v>0.28931692335981801</v>
      </c>
      <c r="AS17" s="22">
        <v>0.54693325763881695</v>
      </c>
      <c r="AT17" s="22">
        <v>0.61782982426291899</v>
      </c>
      <c r="AU17" s="22">
        <v>0.72348002672748901</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U17"/>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263</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28.8" x14ac:dyDescent="0.3">
      <c r="B9" s="18" t="s">
        <v>260</v>
      </c>
      <c r="C9" s="17">
        <v>0.115013938910926</v>
      </c>
      <c r="D9" s="17">
        <v>0.14006821247660201</v>
      </c>
      <c r="E9" s="17">
        <v>9.0927189330451894E-2</v>
      </c>
      <c r="F9" s="17"/>
      <c r="G9" s="17">
        <v>0.16540009120577201</v>
      </c>
      <c r="H9" s="17">
        <v>0.219898775240776</v>
      </c>
      <c r="I9" s="17">
        <v>0.128581355461202</v>
      </c>
      <c r="J9" s="17">
        <v>5.6682930653009E-2</v>
      </c>
      <c r="K9" s="17">
        <v>3.1996037829120499E-2</v>
      </c>
      <c r="L9" s="17">
        <v>8.9428213150098204E-2</v>
      </c>
      <c r="M9" s="17"/>
      <c r="N9" s="17">
        <v>0.167217210214617</v>
      </c>
      <c r="O9" s="17">
        <v>9.6258161677612294E-2</v>
      </c>
      <c r="P9" s="17">
        <v>0.110954213332838</v>
      </c>
      <c r="Q9" s="17">
        <v>8.0114089937035296E-2</v>
      </c>
      <c r="R9" s="17"/>
      <c r="S9" s="17">
        <v>0.19211634791912899</v>
      </c>
      <c r="T9" s="17">
        <v>5.2683992286006398E-2</v>
      </c>
      <c r="U9" s="17">
        <v>7.4962468365165694E-2</v>
      </c>
      <c r="V9" s="17">
        <v>0.109363939464688</v>
      </c>
      <c r="W9" s="17">
        <v>0.101361898950003</v>
      </c>
      <c r="X9" s="17">
        <v>0.11822321847593199</v>
      </c>
      <c r="Y9" s="17">
        <v>7.4438524976411E-2</v>
      </c>
      <c r="Z9" s="17">
        <v>0.17052029385190301</v>
      </c>
      <c r="AA9" s="17">
        <v>0.17389405584603301</v>
      </c>
      <c r="AB9" s="17">
        <v>3.7947135039441603E-2</v>
      </c>
      <c r="AC9" s="17"/>
      <c r="AD9" s="17">
        <v>0.116818514151196</v>
      </c>
      <c r="AE9" s="17">
        <v>0.16966094159764999</v>
      </c>
      <c r="AF9" s="17">
        <v>8.0795572781205E-2</v>
      </c>
      <c r="AG9" s="17">
        <v>7.0426080805738298E-2</v>
      </c>
      <c r="AH9" s="17"/>
      <c r="AI9" s="17">
        <v>0.14769352116437201</v>
      </c>
      <c r="AJ9" s="17">
        <v>0.20967553033501601</v>
      </c>
      <c r="AK9" s="17">
        <v>6.98464402060716E-2</v>
      </c>
      <c r="AL9" s="17"/>
      <c r="AM9" s="17">
        <v>9.4180587446339503E-2</v>
      </c>
      <c r="AN9" s="17">
        <v>9.40830893554849E-2</v>
      </c>
      <c r="AO9" s="17">
        <v>0.169135035397634</v>
      </c>
      <c r="AP9" s="17"/>
      <c r="AQ9" s="17">
        <v>7.7425152882539594E-2</v>
      </c>
      <c r="AR9" s="17">
        <v>4.2028331681455297E-2</v>
      </c>
      <c r="AS9" s="17">
        <v>0.17417109500800801</v>
      </c>
      <c r="AT9" s="17">
        <v>0.208868501802462</v>
      </c>
      <c r="AU9" s="17">
        <v>0.26315554098814697</v>
      </c>
    </row>
    <row r="10" spans="2:47" ht="43.2" x14ac:dyDescent="0.3">
      <c r="B10" s="18" t="s">
        <v>261</v>
      </c>
      <c r="C10" s="17">
        <v>0.573809728384438</v>
      </c>
      <c r="D10" s="17">
        <v>0.58671190380774296</v>
      </c>
      <c r="E10" s="17">
        <v>0.56042236547957902</v>
      </c>
      <c r="F10" s="17"/>
      <c r="G10" s="17">
        <v>0.59376325039675004</v>
      </c>
      <c r="H10" s="17">
        <v>0.57074578258755204</v>
      </c>
      <c r="I10" s="17">
        <v>0.59855972861233198</v>
      </c>
      <c r="J10" s="17">
        <v>0.60455071136257299</v>
      </c>
      <c r="K10" s="17">
        <v>0.56845011782555699</v>
      </c>
      <c r="L10" s="17">
        <v>0.52186900985055196</v>
      </c>
      <c r="M10" s="17"/>
      <c r="N10" s="17">
        <v>0.60587273455823798</v>
      </c>
      <c r="O10" s="17">
        <v>0.578121319760737</v>
      </c>
      <c r="P10" s="17">
        <v>0.55781101296221602</v>
      </c>
      <c r="Q10" s="17">
        <v>0.55257262955027597</v>
      </c>
      <c r="R10" s="17"/>
      <c r="S10" s="17">
        <v>0.58799749572803395</v>
      </c>
      <c r="T10" s="17">
        <v>0.64117597884287003</v>
      </c>
      <c r="U10" s="17">
        <v>0.54972992568122403</v>
      </c>
      <c r="V10" s="17">
        <v>0.51064360644282203</v>
      </c>
      <c r="W10" s="17">
        <v>0.59104891340174703</v>
      </c>
      <c r="X10" s="17">
        <v>0.55844440189281797</v>
      </c>
      <c r="Y10" s="17">
        <v>0.63398508584028401</v>
      </c>
      <c r="Z10" s="17">
        <v>0.482436532039342</v>
      </c>
      <c r="AA10" s="17">
        <v>0.49579495209380298</v>
      </c>
      <c r="AB10" s="17">
        <v>0.66527122539934802</v>
      </c>
      <c r="AC10" s="17"/>
      <c r="AD10" s="17">
        <v>0.56195991220469999</v>
      </c>
      <c r="AE10" s="17">
        <v>0.61388444279931398</v>
      </c>
      <c r="AF10" s="17">
        <v>0.55720536398222198</v>
      </c>
      <c r="AG10" s="17">
        <v>0.49750504997463402</v>
      </c>
      <c r="AH10" s="17"/>
      <c r="AI10" s="17">
        <v>0.51198076330400599</v>
      </c>
      <c r="AJ10" s="17">
        <v>0.60570948897782295</v>
      </c>
      <c r="AK10" s="17">
        <v>0.60878828426441201</v>
      </c>
      <c r="AL10" s="17"/>
      <c r="AM10" s="17">
        <v>0.65891642004927398</v>
      </c>
      <c r="AN10" s="17">
        <v>0.58783782762680103</v>
      </c>
      <c r="AO10" s="17">
        <v>0.53651367307197995</v>
      </c>
      <c r="AP10" s="17"/>
      <c r="AQ10" s="17">
        <v>0.54685818398270603</v>
      </c>
      <c r="AR10" s="17">
        <v>0.601950530899651</v>
      </c>
      <c r="AS10" s="17">
        <v>0.58336790229961699</v>
      </c>
      <c r="AT10" s="17">
        <v>0.58584670933690197</v>
      </c>
      <c r="AU10" s="17">
        <v>0.59785433913038</v>
      </c>
    </row>
    <row r="11" spans="2:47" ht="28.8" x14ac:dyDescent="0.3">
      <c r="B11" s="18" t="s">
        <v>262</v>
      </c>
      <c r="C11" s="17">
        <v>0.23023960711232799</v>
      </c>
      <c r="D11" s="17">
        <v>0.206238880526114</v>
      </c>
      <c r="E11" s="17">
        <v>0.25400316136475298</v>
      </c>
      <c r="F11" s="17"/>
      <c r="G11" s="17">
        <v>0.12745456976236899</v>
      </c>
      <c r="H11" s="17">
        <v>0.12384504533811801</v>
      </c>
      <c r="I11" s="17">
        <v>0.167413529100121</v>
      </c>
      <c r="J11" s="17">
        <v>0.27332165408783099</v>
      </c>
      <c r="K11" s="17">
        <v>0.33051046343784801</v>
      </c>
      <c r="L11" s="17">
        <v>0.33204407703692501</v>
      </c>
      <c r="M11" s="17"/>
      <c r="N11" s="17">
        <v>0.15654044937609399</v>
      </c>
      <c r="O11" s="17">
        <v>0.25011677222163797</v>
      </c>
      <c r="P11" s="17">
        <v>0.26497370858580599</v>
      </c>
      <c r="Q11" s="17">
        <v>0.25478045144920303</v>
      </c>
      <c r="R11" s="17"/>
      <c r="S11" s="17">
        <v>0.140999681638797</v>
      </c>
      <c r="T11" s="17">
        <v>0.26524412580745099</v>
      </c>
      <c r="U11" s="17">
        <v>0.29904654536374797</v>
      </c>
      <c r="V11" s="17">
        <v>0.31420441831276003</v>
      </c>
      <c r="W11" s="17">
        <v>0.21341571361910899</v>
      </c>
      <c r="X11" s="17">
        <v>0.19898268972032099</v>
      </c>
      <c r="Y11" s="17">
        <v>0.22823881063705001</v>
      </c>
      <c r="Z11" s="17">
        <v>0.210646827356404</v>
      </c>
      <c r="AA11" s="17">
        <v>0.233228641968104</v>
      </c>
      <c r="AB11" s="17">
        <v>0.220625490039112</v>
      </c>
      <c r="AC11" s="17"/>
      <c r="AD11" s="17">
        <v>0.26936122159491899</v>
      </c>
      <c r="AE11" s="17">
        <v>0.15718828564590401</v>
      </c>
      <c r="AF11" s="17">
        <v>0.326215895790816</v>
      </c>
      <c r="AG11" s="17">
        <v>0.252579431740522</v>
      </c>
      <c r="AH11" s="17"/>
      <c r="AI11" s="17">
        <v>0.29339710168066302</v>
      </c>
      <c r="AJ11" s="17">
        <v>0.11801405286132299</v>
      </c>
      <c r="AK11" s="17">
        <v>0.28551340689118598</v>
      </c>
      <c r="AL11" s="17"/>
      <c r="AM11" s="17">
        <v>0.17872792530794401</v>
      </c>
      <c r="AN11" s="17">
        <v>0.23690093252306299</v>
      </c>
      <c r="AO11" s="17">
        <v>0.251436591058812</v>
      </c>
      <c r="AP11" s="17"/>
      <c r="AQ11" s="17">
        <v>0.30695540499551899</v>
      </c>
      <c r="AR11" s="17">
        <v>0.25526103152978202</v>
      </c>
      <c r="AS11" s="17">
        <v>0.16898207656712899</v>
      </c>
      <c r="AT11" s="17">
        <v>0.11550701343222</v>
      </c>
      <c r="AU11" s="17">
        <v>4.5832574763857097E-2</v>
      </c>
    </row>
    <row r="12" spans="2:47" x14ac:dyDescent="0.3">
      <c r="B12" s="18" t="s">
        <v>94</v>
      </c>
      <c r="C12" s="19">
        <v>8.0936725592307704E-2</v>
      </c>
      <c r="D12" s="19">
        <v>6.6981003189540894E-2</v>
      </c>
      <c r="E12" s="19">
        <v>9.4647283825216005E-2</v>
      </c>
      <c r="F12" s="19"/>
      <c r="G12" s="19">
        <v>0.113382088635109</v>
      </c>
      <c r="H12" s="19">
        <v>8.5510396833554506E-2</v>
      </c>
      <c r="I12" s="19">
        <v>0.10544538682634499</v>
      </c>
      <c r="J12" s="19">
        <v>6.54447038965877E-2</v>
      </c>
      <c r="K12" s="19">
        <v>6.9043380907475096E-2</v>
      </c>
      <c r="L12" s="19">
        <v>5.6658699962424598E-2</v>
      </c>
      <c r="M12" s="19"/>
      <c r="N12" s="19">
        <v>7.0369605851051495E-2</v>
      </c>
      <c r="O12" s="19">
        <v>7.5503746340012307E-2</v>
      </c>
      <c r="P12" s="19">
        <v>6.6261065119139401E-2</v>
      </c>
      <c r="Q12" s="19">
        <v>0.112532829063486</v>
      </c>
      <c r="R12" s="19"/>
      <c r="S12" s="19">
        <v>7.8886474714040006E-2</v>
      </c>
      <c r="T12" s="19">
        <v>4.08959030636721E-2</v>
      </c>
      <c r="U12" s="19">
        <v>7.6261060589861804E-2</v>
      </c>
      <c r="V12" s="19">
        <v>6.57880357797299E-2</v>
      </c>
      <c r="W12" s="19">
        <v>9.4173474029141196E-2</v>
      </c>
      <c r="X12" s="19">
        <v>0.124349689910929</v>
      </c>
      <c r="Y12" s="19">
        <v>6.3337578546255505E-2</v>
      </c>
      <c r="Z12" s="19">
        <v>0.13639634675235199</v>
      </c>
      <c r="AA12" s="19">
        <v>9.7082350092060593E-2</v>
      </c>
      <c r="AB12" s="19">
        <v>7.6156149522098496E-2</v>
      </c>
      <c r="AC12" s="19"/>
      <c r="AD12" s="19">
        <v>5.1860352049185501E-2</v>
      </c>
      <c r="AE12" s="19">
        <v>5.9266329957132297E-2</v>
      </c>
      <c r="AF12" s="19">
        <v>3.57831674457572E-2</v>
      </c>
      <c r="AG12" s="19">
        <v>0.17948943747910601</v>
      </c>
      <c r="AH12" s="19"/>
      <c r="AI12" s="19">
        <v>4.6928613850958797E-2</v>
      </c>
      <c r="AJ12" s="19">
        <v>6.6600927825839096E-2</v>
      </c>
      <c r="AK12" s="19">
        <v>3.5851868638330397E-2</v>
      </c>
      <c r="AL12" s="19"/>
      <c r="AM12" s="19">
        <v>6.8175067196442299E-2</v>
      </c>
      <c r="AN12" s="19">
        <v>8.1178150494651505E-2</v>
      </c>
      <c r="AO12" s="19">
        <v>4.2914700471574502E-2</v>
      </c>
      <c r="AP12" s="19"/>
      <c r="AQ12" s="19">
        <v>6.8761258139235601E-2</v>
      </c>
      <c r="AR12" s="19">
        <v>0.100760105889111</v>
      </c>
      <c r="AS12" s="19">
        <v>7.34789261252458E-2</v>
      </c>
      <c r="AT12" s="19">
        <v>8.9777775428415904E-2</v>
      </c>
      <c r="AU12" s="19">
        <v>9.3157545117615301E-2</v>
      </c>
    </row>
    <row r="13" spans="2:47" x14ac:dyDescent="0.3">
      <c r="B13" s="16"/>
    </row>
    <row r="14" spans="2:47" x14ac:dyDescent="0.3">
      <c r="B14" t="s">
        <v>482</v>
      </c>
    </row>
    <row r="15" spans="2:47" x14ac:dyDescent="0.3">
      <c r="B15" t="s">
        <v>80</v>
      </c>
    </row>
    <row r="17" spans="2:2" x14ac:dyDescent="0.3">
      <c r="B17"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271</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264</v>
      </c>
      <c r="C9" s="17">
        <v>0.15109180525190199</v>
      </c>
      <c r="D9" s="17">
        <v>0.172702984611185</v>
      </c>
      <c r="E9" s="17">
        <v>0.13042030106111299</v>
      </c>
      <c r="F9" s="17"/>
      <c r="G9" s="17">
        <v>0.17728756176735599</v>
      </c>
      <c r="H9" s="17">
        <v>0.307060873701829</v>
      </c>
      <c r="I9" s="17">
        <v>0.15309138837869801</v>
      </c>
      <c r="J9" s="17">
        <v>9.5981909090357004E-2</v>
      </c>
      <c r="K9" s="17">
        <v>8.4636344981826803E-2</v>
      </c>
      <c r="L9" s="17">
        <v>9.5847235949946805E-2</v>
      </c>
      <c r="M9" s="17"/>
      <c r="N9" s="17">
        <v>0.22762149068665799</v>
      </c>
      <c r="O9" s="17">
        <v>0.145849204995497</v>
      </c>
      <c r="P9" s="17">
        <v>0.123268669701525</v>
      </c>
      <c r="Q9" s="17">
        <v>9.7419894683819494E-2</v>
      </c>
      <c r="R9" s="17"/>
      <c r="S9" s="17">
        <v>0.27944454858325501</v>
      </c>
      <c r="T9" s="17">
        <v>0.12754689708311701</v>
      </c>
      <c r="U9" s="17">
        <v>7.0992870131380004E-2</v>
      </c>
      <c r="V9" s="17">
        <v>0.16127005646767101</v>
      </c>
      <c r="W9" s="17">
        <v>7.2616508765820306E-2</v>
      </c>
      <c r="X9" s="17">
        <v>0.148233196300846</v>
      </c>
      <c r="Y9" s="17">
        <v>9.9283340418889601E-2</v>
      </c>
      <c r="Z9" s="17">
        <v>0.11369616546579001</v>
      </c>
      <c r="AA9" s="17">
        <v>0.15502042384766099</v>
      </c>
      <c r="AB9" s="17">
        <v>0.18101307938268801</v>
      </c>
      <c r="AC9" s="17"/>
      <c r="AD9" s="17">
        <v>0.11263933740205601</v>
      </c>
      <c r="AE9" s="17">
        <v>0.225550159050454</v>
      </c>
      <c r="AF9" s="17">
        <v>8.2488377026988802E-2</v>
      </c>
      <c r="AG9" s="17">
        <v>7.6239891015562E-2</v>
      </c>
      <c r="AH9" s="17"/>
      <c r="AI9" s="17">
        <v>0.13906684081242399</v>
      </c>
      <c r="AJ9" s="17">
        <v>0.25185409570251699</v>
      </c>
      <c r="AK9" s="17">
        <v>7.5964593015504497E-2</v>
      </c>
      <c r="AL9" s="17"/>
      <c r="AM9" s="17">
        <v>0.260427547259175</v>
      </c>
      <c r="AN9" s="17">
        <v>9.6062000827846203E-2</v>
      </c>
      <c r="AO9" s="17">
        <v>0.16691154766737301</v>
      </c>
      <c r="AP9" s="17"/>
      <c r="AQ9" s="17">
        <v>8.7148408053086102E-2</v>
      </c>
      <c r="AR9" s="17">
        <v>7.9886998207434404E-2</v>
      </c>
      <c r="AS9" s="17">
        <v>0.22186702140964601</v>
      </c>
      <c r="AT9" s="17">
        <v>0.34344620072784798</v>
      </c>
      <c r="AU9" s="17">
        <v>0.365254646172681</v>
      </c>
    </row>
    <row r="10" spans="2:47" x14ac:dyDescent="0.3">
      <c r="B10" s="18" t="s">
        <v>265</v>
      </c>
      <c r="C10" s="17">
        <v>0.403332927849259</v>
      </c>
      <c r="D10" s="17">
        <v>0.45026168306131797</v>
      </c>
      <c r="E10" s="17">
        <v>0.35859710582397297</v>
      </c>
      <c r="F10" s="17"/>
      <c r="G10" s="17">
        <v>0.50901034483215102</v>
      </c>
      <c r="H10" s="17">
        <v>0.39679357204209598</v>
      </c>
      <c r="I10" s="17">
        <v>0.44078671037668099</v>
      </c>
      <c r="J10" s="17">
        <v>0.38419269866148897</v>
      </c>
      <c r="K10" s="17">
        <v>0.31452447964584501</v>
      </c>
      <c r="L10" s="17">
        <v>0.38404157572286102</v>
      </c>
      <c r="M10" s="17"/>
      <c r="N10" s="17">
        <v>0.49106097602584398</v>
      </c>
      <c r="O10" s="17">
        <v>0.41634111000961699</v>
      </c>
      <c r="P10" s="17">
        <v>0.35258649481592103</v>
      </c>
      <c r="Q10" s="17">
        <v>0.34778164599809902</v>
      </c>
      <c r="R10" s="17"/>
      <c r="S10" s="17">
        <v>0.41748368463146601</v>
      </c>
      <c r="T10" s="17">
        <v>0.43346250234260397</v>
      </c>
      <c r="U10" s="17">
        <v>0.43190186242578699</v>
      </c>
      <c r="V10" s="17">
        <v>0.36418921387438102</v>
      </c>
      <c r="W10" s="17">
        <v>0.42017881624551301</v>
      </c>
      <c r="X10" s="17">
        <v>0.45649993832784203</v>
      </c>
      <c r="Y10" s="17">
        <v>0.32988440539743202</v>
      </c>
      <c r="Z10" s="17">
        <v>0.50988170347165696</v>
      </c>
      <c r="AA10" s="17">
        <v>0.37322632612699802</v>
      </c>
      <c r="AB10" s="17">
        <v>0.28856578606439898</v>
      </c>
      <c r="AC10" s="17"/>
      <c r="AD10" s="17">
        <v>0.43350166577820098</v>
      </c>
      <c r="AE10" s="17">
        <v>0.42139988550019802</v>
      </c>
      <c r="AF10" s="17">
        <v>0.33874683070616701</v>
      </c>
      <c r="AG10" s="17">
        <v>0.39718108268718499</v>
      </c>
      <c r="AH10" s="17"/>
      <c r="AI10" s="17">
        <v>0.42502577843477002</v>
      </c>
      <c r="AJ10" s="17">
        <v>0.41412289364257399</v>
      </c>
      <c r="AK10" s="17">
        <v>0.340223408843431</v>
      </c>
      <c r="AL10" s="17"/>
      <c r="AM10" s="17">
        <v>0.43939432355885999</v>
      </c>
      <c r="AN10" s="17">
        <v>0.36415163402844197</v>
      </c>
      <c r="AO10" s="17">
        <v>0.437903359493164</v>
      </c>
      <c r="AP10" s="17"/>
      <c r="AQ10" s="17">
        <v>0.39040000415244502</v>
      </c>
      <c r="AR10" s="17">
        <v>0.38832489729200198</v>
      </c>
      <c r="AS10" s="17">
        <v>0.426638960602994</v>
      </c>
      <c r="AT10" s="17">
        <v>0.41204622081386799</v>
      </c>
      <c r="AU10" s="17">
        <v>0.39005620118755102</v>
      </c>
    </row>
    <row r="11" spans="2:47" x14ac:dyDescent="0.3">
      <c r="B11" s="18" t="s">
        <v>266</v>
      </c>
      <c r="C11" s="17">
        <v>0.177554238127619</v>
      </c>
      <c r="D11" s="17">
        <v>0.14991902240638499</v>
      </c>
      <c r="E11" s="17">
        <v>0.204738992096552</v>
      </c>
      <c r="F11" s="17"/>
      <c r="G11" s="17">
        <v>0.112213958813594</v>
      </c>
      <c r="H11" s="17">
        <v>0.14844543998059101</v>
      </c>
      <c r="I11" s="17">
        <v>0.18485461657303001</v>
      </c>
      <c r="J11" s="17">
        <v>0.210294668163824</v>
      </c>
      <c r="K11" s="17">
        <v>0.204217620882823</v>
      </c>
      <c r="L11" s="17">
        <v>0.19365042057996501</v>
      </c>
      <c r="M11" s="17"/>
      <c r="N11" s="17">
        <v>0.103567120894258</v>
      </c>
      <c r="O11" s="17">
        <v>0.18626270395137601</v>
      </c>
      <c r="P11" s="17">
        <v>0.18269372511144599</v>
      </c>
      <c r="Q11" s="17">
        <v>0.24353269492424101</v>
      </c>
      <c r="R11" s="17"/>
      <c r="S11" s="17">
        <v>0.140213691303926</v>
      </c>
      <c r="T11" s="17">
        <v>0.170123521211448</v>
      </c>
      <c r="U11" s="17">
        <v>0.20207894600146301</v>
      </c>
      <c r="V11" s="17">
        <v>0.163745201660388</v>
      </c>
      <c r="W11" s="17">
        <v>0.27140430540807797</v>
      </c>
      <c r="X11" s="17">
        <v>0.14607207700902</v>
      </c>
      <c r="Y11" s="17">
        <v>0.19707802978273101</v>
      </c>
      <c r="Z11" s="17">
        <v>0.154503534669297</v>
      </c>
      <c r="AA11" s="17">
        <v>0.191478708461671</v>
      </c>
      <c r="AB11" s="17">
        <v>0.16931485505924701</v>
      </c>
      <c r="AC11" s="17"/>
      <c r="AD11" s="17">
        <v>0.165043510844472</v>
      </c>
      <c r="AE11" s="17">
        <v>0.15169659508330599</v>
      </c>
      <c r="AF11" s="17">
        <v>0.18128100844639899</v>
      </c>
      <c r="AG11" s="17">
        <v>0.25220516557685702</v>
      </c>
      <c r="AH11" s="17"/>
      <c r="AI11" s="17">
        <v>0.15828140359960399</v>
      </c>
      <c r="AJ11" s="17">
        <v>0.15073583338513399</v>
      </c>
      <c r="AK11" s="17">
        <v>0.176748403867104</v>
      </c>
      <c r="AL11" s="17"/>
      <c r="AM11" s="17">
        <v>0.13711017451993701</v>
      </c>
      <c r="AN11" s="17">
        <v>0.24580828041737199</v>
      </c>
      <c r="AO11" s="17">
        <v>0.12695359396984601</v>
      </c>
      <c r="AP11" s="17"/>
      <c r="AQ11" s="17">
        <v>0.19251479083274001</v>
      </c>
      <c r="AR11" s="17">
        <v>0.21658498326287301</v>
      </c>
      <c r="AS11" s="17">
        <v>0.121781880393293</v>
      </c>
      <c r="AT11" s="17">
        <v>0.117320366682647</v>
      </c>
      <c r="AU11" s="17">
        <v>0.197908799848178</v>
      </c>
    </row>
    <row r="12" spans="2:47" x14ac:dyDescent="0.3">
      <c r="B12" s="18" t="s">
        <v>267</v>
      </c>
      <c r="C12" s="17">
        <v>0.13046605855808299</v>
      </c>
      <c r="D12" s="17">
        <v>0.108801014475751</v>
      </c>
      <c r="E12" s="17">
        <v>0.14973432346239901</v>
      </c>
      <c r="F12" s="17"/>
      <c r="G12" s="17">
        <v>0.14152484538826099</v>
      </c>
      <c r="H12" s="17">
        <v>4.9383724298894399E-2</v>
      </c>
      <c r="I12" s="17">
        <v>9.5612632122273805E-2</v>
      </c>
      <c r="J12" s="17">
        <v>0.1304115760607</v>
      </c>
      <c r="K12" s="17">
        <v>0.187445973595602</v>
      </c>
      <c r="L12" s="17">
        <v>0.17844144312163099</v>
      </c>
      <c r="M12" s="17"/>
      <c r="N12" s="17">
        <v>9.9144411231767496E-2</v>
      </c>
      <c r="O12" s="17">
        <v>0.14206240032509099</v>
      </c>
      <c r="P12" s="17">
        <v>0.144311331198757</v>
      </c>
      <c r="Q12" s="17">
        <v>0.13810652301613099</v>
      </c>
      <c r="R12" s="17"/>
      <c r="S12" s="17">
        <v>0.108426425621284</v>
      </c>
      <c r="T12" s="17">
        <v>0.15181586562879901</v>
      </c>
      <c r="U12" s="17">
        <v>0.102845416510396</v>
      </c>
      <c r="V12" s="17">
        <v>0.14985293011918299</v>
      </c>
      <c r="W12" s="17">
        <v>4.84039967777029E-2</v>
      </c>
      <c r="X12" s="17">
        <v>9.0351695079935193E-2</v>
      </c>
      <c r="Y12" s="17">
        <v>0.219904046159135</v>
      </c>
      <c r="Z12" s="17">
        <v>0.126575865301467</v>
      </c>
      <c r="AA12" s="17">
        <v>0.15438445421048899</v>
      </c>
      <c r="AB12" s="17">
        <v>0.14117023306280799</v>
      </c>
      <c r="AC12" s="17"/>
      <c r="AD12" s="17">
        <v>0.163855518582223</v>
      </c>
      <c r="AE12" s="17">
        <v>0.10840813392929601</v>
      </c>
      <c r="AF12" s="17">
        <v>0.16590473651453699</v>
      </c>
      <c r="AG12" s="17">
        <v>0.11224603468566401</v>
      </c>
      <c r="AH12" s="17"/>
      <c r="AI12" s="17">
        <v>0.15791196083192099</v>
      </c>
      <c r="AJ12" s="17">
        <v>0.103969946688767</v>
      </c>
      <c r="AK12" s="17">
        <v>0.187066454831981</v>
      </c>
      <c r="AL12" s="17"/>
      <c r="AM12" s="17">
        <v>9.8058869266530499E-2</v>
      </c>
      <c r="AN12" s="17">
        <v>0.15238416500905699</v>
      </c>
      <c r="AO12" s="17">
        <v>0.123816085709557</v>
      </c>
      <c r="AP12" s="17"/>
      <c r="AQ12" s="17">
        <v>0.17289739959578701</v>
      </c>
      <c r="AR12" s="17">
        <v>0.15427159176149</v>
      </c>
      <c r="AS12" s="17">
        <v>0.124895883811405</v>
      </c>
      <c r="AT12" s="17">
        <v>4.75759112510548E-2</v>
      </c>
      <c r="AU12" s="17">
        <v>0</v>
      </c>
    </row>
    <row r="13" spans="2:47" x14ac:dyDescent="0.3">
      <c r="B13" s="18" t="s">
        <v>268</v>
      </c>
      <c r="C13" s="17">
        <v>0.102214510932394</v>
      </c>
      <c r="D13" s="17">
        <v>8.4910515922928406E-2</v>
      </c>
      <c r="E13" s="17">
        <v>0.11921828866164</v>
      </c>
      <c r="F13" s="17"/>
      <c r="G13" s="17">
        <v>5.9963289198637797E-2</v>
      </c>
      <c r="H13" s="17">
        <v>7.3170557607024803E-2</v>
      </c>
      <c r="I13" s="17">
        <v>8.3114712268444899E-2</v>
      </c>
      <c r="J13" s="17">
        <v>0.12485965712173799</v>
      </c>
      <c r="K13" s="17">
        <v>0.15180992427905601</v>
      </c>
      <c r="L13" s="17">
        <v>0.11716216027801001</v>
      </c>
      <c r="M13" s="17"/>
      <c r="N13" s="17">
        <v>6.3202383482819396E-2</v>
      </c>
      <c r="O13" s="17">
        <v>8.3584670997787894E-2</v>
      </c>
      <c r="P13" s="17">
        <v>0.140935501498198</v>
      </c>
      <c r="Q13" s="17">
        <v>0.12412217262477999</v>
      </c>
      <c r="R13" s="17"/>
      <c r="S13" s="17">
        <v>3.5142002090649001E-2</v>
      </c>
      <c r="T13" s="17">
        <v>7.91411030869099E-2</v>
      </c>
      <c r="U13" s="17">
        <v>0.127815928077048</v>
      </c>
      <c r="V13" s="17">
        <v>0.13986504318100099</v>
      </c>
      <c r="W13" s="17">
        <v>0.15075957259705799</v>
      </c>
      <c r="X13" s="17">
        <v>0.122395256025493</v>
      </c>
      <c r="Y13" s="17">
        <v>0.134004765255683</v>
      </c>
      <c r="Z13" s="17">
        <v>7.5270375992111893E-2</v>
      </c>
      <c r="AA13" s="17">
        <v>8.1794208294696094E-2</v>
      </c>
      <c r="AB13" s="17">
        <v>0.15284778071774899</v>
      </c>
      <c r="AC13" s="17"/>
      <c r="AD13" s="17">
        <v>0.104100950244883</v>
      </c>
      <c r="AE13" s="17">
        <v>7.0864724678737195E-2</v>
      </c>
      <c r="AF13" s="17">
        <v>0.203691969629439</v>
      </c>
      <c r="AG13" s="17">
        <v>6.8836590028544101E-2</v>
      </c>
      <c r="AH13" s="17"/>
      <c r="AI13" s="17">
        <v>9.8132232020607807E-2</v>
      </c>
      <c r="AJ13" s="17">
        <v>6.4818587353116797E-2</v>
      </c>
      <c r="AK13" s="17">
        <v>0.19820477195178801</v>
      </c>
      <c r="AL13" s="17"/>
      <c r="AM13" s="17">
        <v>4.0874691090830202E-2</v>
      </c>
      <c r="AN13" s="17">
        <v>0.111689156604832</v>
      </c>
      <c r="AO13" s="17">
        <v>0.123219484774353</v>
      </c>
      <c r="AP13" s="17"/>
      <c r="AQ13" s="17">
        <v>0.11715522926442699</v>
      </c>
      <c r="AR13" s="17">
        <v>0.124050494925384</v>
      </c>
      <c r="AS13" s="17">
        <v>8.5143062161683505E-2</v>
      </c>
      <c r="AT13" s="17">
        <v>3.5407131426150602E-2</v>
      </c>
      <c r="AU13" s="17">
        <v>4.6780352791589999E-2</v>
      </c>
    </row>
    <row r="14" spans="2:47" x14ac:dyDescent="0.3">
      <c r="B14" s="18" t="s">
        <v>94</v>
      </c>
      <c r="C14" s="17">
        <v>3.5340459280742899E-2</v>
      </c>
      <c r="D14" s="17">
        <v>3.3404779522431302E-2</v>
      </c>
      <c r="E14" s="17">
        <v>3.7290988894324202E-2</v>
      </c>
      <c r="F14" s="17"/>
      <c r="G14" s="17">
        <v>0</v>
      </c>
      <c r="H14" s="17">
        <v>2.51458323695644E-2</v>
      </c>
      <c r="I14" s="17">
        <v>4.2539940280871699E-2</v>
      </c>
      <c r="J14" s="17">
        <v>5.4259490901892797E-2</v>
      </c>
      <c r="K14" s="17">
        <v>5.7365656614847403E-2</v>
      </c>
      <c r="L14" s="17">
        <v>3.0857164347586199E-2</v>
      </c>
      <c r="M14" s="17"/>
      <c r="N14" s="17">
        <v>1.5403617678653199E-2</v>
      </c>
      <c r="O14" s="17">
        <v>2.5899909720632001E-2</v>
      </c>
      <c r="P14" s="17">
        <v>5.62042776741523E-2</v>
      </c>
      <c r="Q14" s="17">
        <v>4.9037068752929701E-2</v>
      </c>
      <c r="R14" s="17"/>
      <c r="S14" s="17">
        <v>1.9289647769420298E-2</v>
      </c>
      <c r="T14" s="17">
        <v>3.7910110647122401E-2</v>
      </c>
      <c r="U14" s="17">
        <v>6.4364976853925407E-2</v>
      </c>
      <c r="V14" s="17">
        <v>2.1077554697374701E-2</v>
      </c>
      <c r="W14" s="17">
        <v>3.6636800205827498E-2</v>
      </c>
      <c r="X14" s="17">
        <v>3.6447837256863999E-2</v>
      </c>
      <c r="Y14" s="17">
        <v>1.9845412986129001E-2</v>
      </c>
      <c r="Z14" s="17">
        <v>2.0072355099676201E-2</v>
      </c>
      <c r="AA14" s="17">
        <v>4.40958790584852E-2</v>
      </c>
      <c r="AB14" s="17">
        <v>6.7088265713108899E-2</v>
      </c>
      <c r="AC14" s="17"/>
      <c r="AD14" s="17">
        <v>2.08590171481642E-2</v>
      </c>
      <c r="AE14" s="17">
        <v>2.2080501758009002E-2</v>
      </c>
      <c r="AF14" s="17">
        <v>2.7887077676468801E-2</v>
      </c>
      <c r="AG14" s="17">
        <v>9.3291236006187606E-2</v>
      </c>
      <c r="AH14" s="17"/>
      <c r="AI14" s="17">
        <v>2.1581784300673399E-2</v>
      </c>
      <c r="AJ14" s="17">
        <v>1.44986432278907E-2</v>
      </c>
      <c r="AK14" s="17">
        <v>2.17923674901918E-2</v>
      </c>
      <c r="AL14" s="17"/>
      <c r="AM14" s="17">
        <v>2.41343943046676E-2</v>
      </c>
      <c r="AN14" s="17">
        <v>2.9904763112450002E-2</v>
      </c>
      <c r="AO14" s="17">
        <v>2.11959283857069E-2</v>
      </c>
      <c r="AP14" s="17"/>
      <c r="AQ14" s="17">
        <v>3.98841681015141E-2</v>
      </c>
      <c r="AR14" s="17">
        <v>3.6881034550817302E-2</v>
      </c>
      <c r="AS14" s="17">
        <v>1.9673191620978098E-2</v>
      </c>
      <c r="AT14" s="17">
        <v>4.4204169098431403E-2</v>
      </c>
      <c r="AU14" s="17">
        <v>0</v>
      </c>
    </row>
    <row r="15" spans="2:47" x14ac:dyDescent="0.3">
      <c r="B15" s="18" t="s">
        <v>269</v>
      </c>
      <c r="C15" s="21">
        <v>0.55442473310116103</v>
      </c>
      <c r="D15" s="21">
        <v>0.62296466767250402</v>
      </c>
      <c r="E15" s="21">
        <v>0.48901740688508499</v>
      </c>
      <c r="F15" s="21"/>
      <c r="G15" s="21">
        <v>0.68629790659950696</v>
      </c>
      <c r="H15" s="21">
        <v>0.70385444574392497</v>
      </c>
      <c r="I15" s="21">
        <v>0.59387809875538</v>
      </c>
      <c r="J15" s="21">
        <v>0.48017460775184601</v>
      </c>
      <c r="K15" s="21">
        <v>0.399160824627672</v>
      </c>
      <c r="L15" s="21">
        <v>0.479888811672808</v>
      </c>
      <c r="M15" s="21"/>
      <c r="N15" s="21">
        <v>0.71868246671250202</v>
      </c>
      <c r="O15" s="21">
        <v>0.56219031500511296</v>
      </c>
      <c r="P15" s="21">
        <v>0.47585516451744703</v>
      </c>
      <c r="Q15" s="21">
        <v>0.44520154068191797</v>
      </c>
      <c r="R15" s="21"/>
      <c r="S15" s="21">
        <v>0.69692823321472097</v>
      </c>
      <c r="T15" s="21">
        <v>0.56100939942572103</v>
      </c>
      <c r="U15" s="21">
        <v>0.50289473255716799</v>
      </c>
      <c r="V15" s="21">
        <v>0.52545927034205298</v>
      </c>
      <c r="W15" s="21">
        <v>0.492795325011333</v>
      </c>
      <c r="X15" s="21">
        <v>0.60473313462868805</v>
      </c>
      <c r="Y15" s="21">
        <v>0.429167745816322</v>
      </c>
      <c r="Z15" s="21">
        <v>0.62357786893744704</v>
      </c>
      <c r="AA15" s="21">
        <v>0.52824674997465904</v>
      </c>
      <c r="AB15" s="21">
        <v>0.46957886544708699</v>
      </c>
      <c r="AC15" s="21"/>
      <c r="AD15" s="21">
        <v>0.54614100318025804</v>
      </c>
      <c r="AE15" s="21">
        <v>0.64695004455065197</v>
      </c>
      <c r="AF15" s="21">
        <v>0.42123520773315598</v>
      </c>
      <c r="AG15" s="21">
        <v>0.47342097370274699</v>
      </c>
      <c r="AH15" s="21"/>
      <c r="AI15" s="21">
        <v>0.564092619247195</v>
      </c>
      <c r="AJ15" s="21">
        <v>0.66597698934509098</v>
      </c>
      <c r="AK15" s="21">
        <v>0.41618800185893501</v>
      </c>
      <c r="AL15" s="21"/>
      <c r="AM15" s="21">
        <v>0.69982187081803504</v>
      </c>
      <c r="AN15" s="21">
        <v>0.46021363485628902</v>
      </c>
      <c r="AO15" s="21">
        <v>0.60481490716053798</v>
      </c>
      <c r="AP15" s="21"/>
      <c r="AQ15" s="21">
        <v>0.47754841220553101</v>
      </c>
      <c r="AR15" s="21">
        <v>0.46821189549943598</v>
      </c>
      <c r="AS15" s="21">
        <v>0.64850598201263998</v>
      </c>
      <c r="AT15" s="21">
        <v>0.75549242154171603</v>
      </c>
      <c r="AU15" s="21">
        <v>0.75531084736023202</v>
      </c>
    </row>
    <row r="16" spans="2:47" x14ac:dyDescent="0.3">
      <c r="B16" s="18" t="s">
        <v>270</v>
      </c>
      <c r="C16" s="21">
        <v>0.232680569490477</v>
      </c>
      <c r="D16" s="21">
        <v>0.193711530398679</v>
      </c>
      <c r="E16" s="21">
        <v>0.26895261212403798</v>
      </c>
      <c r="F16" s="21"/>
      <c r="G16" s="21">
        <v>0.20148813458689899</v>
      </c>
      <c r="H16" s="21">
        <v>0.12255428190591899</v>
      </c>
      <c r="I16" s="21">
        <v>0.178727344390719</v>
      </c>
      <c r="J16" s="21">
        <v>0.255271233182438</v>
      </c>
      <c r="K16" s="21">
        <v>0.33925589787465799</v>
      </c>
      <c r="L16" s="21">
        <v>0.29560360339964098</v>
      </c>
      <c r="M16" s="21"/>
      <c r="N16" s="21">
        <v>0.16234679471458699</v>
      </c>
      <c r="O16" s="21">
        <v>0.22564707132287901</v>
      </c>
      <c r="P16" s="21">
        <v>0.285246832696955</v>
      </c>
      <c r="Q16" s="21">
        <v>0.262228695640912</v>
      </c>
      <c r="R16" s="21"/>
      <c r="S16" s="21">
        <v>0.14356842771193301</v>
      </c>
      <c r="T16" s="21">
        <v>0.230956968715709</v>
      </c>
      <c r="U16" s="21">
        <v>0.230661344587444</v>
      </c>
      <c r="V16" s="21">
        <v>0.28971797330018501</v>
      </c>
      <c r="W16" s="21">
        <v>0.19916356937476101</v>
      </c>
      <c r="X16" s="21">
        <v>0.21274695110542799</v>
      </c>
      <c r="Y16" s="21">
        <v>0.353908811414818</v>
      </c>
      <c r="Z16" s="21">
        <v>0.201846241293579</v>
      </c>
      <c r="AA16" s="21">
        <v>0.23617866250518499</v>
      </c>
      <c r="AB16" s="21">
        <v>0.29401801378055697</v>
      </c>
      <c r="AC16" s="21"/>
      <c r="AD16" s="21">
        <v>0.267956468827106</v>
      </c>
      <c r="AE16" s="21">
        <v>0.17927285860803299</v>
      </c>
      <c r="AF16" s="21">
        <v>0.36959670614397599</v>
      </c>
      <c r="AG16" s="21">
        <v>0.181082624714208</v>
      </c>
      <c r="AH16" s="21"/>
      <c r="AI16" s="21">
        <v>0.256044192852528</v>
      </c>
      <c r="AJ16" s="21">
        <v>0.16878853404188399</v>
      </c>
      <c r="AK16" s="21">
        <v>0.38527122678376902</v>
      </c>
      <c r="AL16" s="21"/>
      <c r="AM16" s="21">
        <v>0.13893356035736101</v>
      </c>
      <c r="AN16" s="21">
        <v>0.26407332161388902</v>
      </c>
      <c r="AO16" s="21">
        <v>0.24703557048391001</v>
      </c>
      <c r="AP16" s="21"/>
      <c r="AQ16" s="21">
        <v>0.29005262886021499</v>
      </c>
      <c r="AR16" s="21">
        <v>0.27832208668687303</v>
      </c>
      <c r="AS16" s="21">
        <v>0.210038945973088</v>
      </c>
      <c r="AT16" s="21">
        <v>8.2983042677205507E-2</v>
      </c>
      <c r="AU16" s="21">
        <v>4.6780352791589999E-2</v>
      </c>
    </row>
    <row r="17" spans="2:47" x14ac:dyDescent="0.3">
      <c r="B17" s="18" t="s">
        <v>143</v>
      </c>
      <c r="C17" s="22">
        <v>0.32174416361068398</v>
      </c>
      <c r="D17" s="22">
        <v>0.42925313727382403</v>
      </c>
      <c r="E17" s="22">
        <v>0.22006479476104701</v>
      </c>
      <c r="F17" s="22"/>
      <c r="G17" s="22">
        <v>0.484809772012609</v>
      </c>
      <c r="H17" s="22">
        <v>0.58130016383800598</v>
      </c>
      <c r="I17" s="22">
        <v>0.41515075436466098</v>
      </c>
      <c r="J17" s="22">
        <v>0.22490337456940801</v>
      </c>
      <c r="K17" s="22">
        <v>5.9904926753014398E-2</v>
      </c>
      <c r="L17" s="22">
        <v>0.18428520827316699</v>
      </c>
      <c r="M17" s="22"/>
      <c r="N17" s="22">
        <v>0.556335671997915</v>
      </c>
      <c r="O17" s="22">
        <v>0.33654324368223498</v>
      </c>
      <c r="P17" s="22">
        <v>0.190608331820492</v>
      </c>
      <c r="Q17" s="22">
        <v>0.182972845041006</v>
      </c>
      <c r="R17" s="22"/>
      <c r="S17" s="22">
        <v>0.55335980550278796</v>
      </c>
      <c r="T17" s="22">
        <v>0.330052430710012</v>
      </c>
      <c r="U17" s="22">
        <v>0.27223338796972302</v>
      </c>
      <c r="V17" s="22">
        <v>0.235741297041868</v>
      </c>
      <c r="W17" s="22">
        <v>0.29363175563657201</v>
      </c>
      <c r="X17" s="22">
        <v>0.39198618352325998</v>
      </c>
      <c r="Y17" s="22">
        <v>7.5258934401503705E-2</v>
      </c>
      <c r="Z17" s="22">
        <v>0.42173162764386901</v>
      </c>
      <c r="AA17" s="22">
        <v>0.29206808746947399</v>
      </c>
      <c r="AB17" s="22">
        <v>0.17556085166652999</v>
      </c>
      <c r="AC17" s="22"/>
      <c r="AD17" s="22">
        <v>0.27818453435315199</v>
      </c>
      <c r="AE17" s="22">
        <v>0.46767718594261898</v>
      </c>
      <c r="AF17" s="22">
        <v>5.1638501589179299E-2</v>
      </c>
      <c r="AG17" s="22">
        <v>0.292338348988538</v>
      </c>
      <c r="AH17" s="22"/>
      <c r="AI17" s="22">
        <v>0.30804842639466601</v>
      </c>
      <c r="AJ17" s="22">
        <v>0.49718845530320699</v>
      </c>
      <c r="AK17" s="22">
        <v>3.0916775075165898E-2</v>
      </c>
      <c r="AL17" s="22"/>
      <c r="AM17" s="22">
        <v>0.560888310460674</v>
      </c>
      <c r="AN17" s="22">
        <v>0.196140313242399</v>
      </c>
      <c r="AO17" s="22">
        <v>0.35777933667662798</v>
      </c>
      <c r="AP17" s="22"/>
      <c r="AQ17" s="22">
        <v>0.187495783345316</v>
      </c>
      <c r="AR17" s="22">
        <v>0.18988980881256301</v>
      </c>
      <c r="AS17" s="22">
        <v>0.43846703603955201</v>
      </c>
      <c r="AT17" s="22">
        <v>0.67250937886451101</v>
      </c>
      <c r="AU17" s="22">
        <v>0.70853049456864203</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U24"/>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281</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272</v>
      </c>
      <c r="C9" s="17">
        <v>0.48609881599021498</v>
      </c>
      <c r="D9" s="17">
        <v>0.51170273919671405</v>
      </c>
      <c r="E9" s="17">
        <v>0.46020438277092302</v>
      </c>
      <c r="F9" s="17"/>
      <c r="G9" s="17">
        <v>0.42201703427201498</v>
      </c>
      <c r="H9" s="17">
        <v>0.42647551132216899</v>
      </c>
      <c r="I9" s="17">
        <v>0.49719685299570099</v>
      </c>
      <c r="J9" s="17">
        <v>0.51664039474156798</v>
      </c>
      <c r="K9" s="17">
        <v>0.50639268512323998</v>
      </c>
      <c r="L9" s="17">
        <v>0.528954615930463</v>
      </c>
      <c r="M9" s="17"/>
      <c r="N9" s="17">
        <v>0.47762791758601802</v>
      </c>
      <c r="O9" s="17">
        <v>0.53596672362172304</v>
      </c>
      <c r="P9" s="17">
        <v>0.48360949187132701</v>
      </c>
      <c r="Q9" s="17">
        <v>0.43984954433845702</v>
      </c>
      <c r="R9" s="17"/>
      <c r="S9" s="17">
        <v>0.45959209312415</v>
      </c>
      <c r="T9" s="17">
        <v>0.52047970011340605</v>
      </c>
      <c r="U9" s="17">
        <v>0.50317176495025695</v>
      </c>
      <c r="V9" s="17">
        <v>0.475378183486318</v>
      </c>
      <c r="W9" s="17">
        <v>0.55323108089256301</v>
      </c>
      <c r="X9" s="17">
        <v>0.504074627173698</v>
      </c>
      <c r="Y9" s="17">
        <v>0.45910600103689603</v>
      </c>
      <c r="Z9" s="17">
        <v>0.22305479687208199</v>
      </c>
      <c r="AA9" s="17">
        <v>0.46997386105342598</v>
      </c>
      <c r="AB9" s="17">
        <v>0.62763282376690499</v>
      </c>
      <c r="AC9" s="17"/>
      <c r="AD9" s="17">
        <v>0.50023417112316504</v>
      </c>
      <c r="AE9" s="17">
        <v>0.471109173198765</v>
      </c>
      <c r="AF9" s="17">
        <v>0.45429717693098198</v>
      </c>
      <c r="AG9" s="17">
        <v>0.46602088687536802</v>
      </c>
      <c r="AH9" s="17"/>
      <c r="AI9" s="17">
        <v>0.52981754158921102</v>
      </c>
      <c r="AJ9" s="17">
        <v>0.48230549506702702</v>
      </c>
      <c r="AK9" s="17">
        <v>0.44032228596015599</v>
      </c>
      <c r="AL9" s="17"/>
      <c r="AM9" s="17">
        <v>0.53716270393777998</v>
      </c>
      <c r="AN9" s="17">
        <v>0.49618860221290501</v>
      </c>
      <c r="AO9" s="17">
        <v>0.48269009613559799</v>
      </c>
      <c r="AP9" s="17"/>
      <c r="AQ9" s="17">
        <v>0.475373764193461</v>
      </c>
      <c r="AR9" s="17">
        <v>0.51274212445835798</v>
      </c>
      <c r="AS9" s="17">
        <v>0.49961300602157099</v>
      </c>
      <c r="AT9" s="17">
        <v>0.456104579367689</v>
      </c>
      <c r="AU9" s="17">
        <v>0.31322682802560398</v>
      </c>
    </row>
    <row r="10" spans="2:47" ht="43.2" x14ac:dyDescent="0.3">
      <c r="B10" s="18" t="s">
        <v>273</v>
      </c>
      <c r="C10" s="17">
        <v>0.38690618976107299</v>
      </c>
      <c r="D10" s="17">
        <v>0.40580372581881002</v>
      </c>
      <c r="E10" s="17">
        <v>0.36732057476374702</v>
      </c>
      <c r="F10" s="17"/>
      <c r="G10" s="17">
        <v>0.353491898889502</v>
      </c>
      <c r="H10" s="17">
        <v>0.40238685215322501</v>
      </c>
      <c r="I10" s="17">
        <v>0.41065022112935001</v>
      </c>
      <c r="J10" s="17">
        <v>0.33293764015345401</v>
      </c>
      <c r="K10" s="17">
        <v>0.36358368216019499</v>
      </c>
      <c r="L10" s="17">
        <v>0.43661397162056897</v>
      </c>
      <c r="M10" s="17"/>
      <c r="N10" s="17">
        <v>0.44462376651695601</v>
      </c>
      <c r="O10" s="17">
        <v>0.42042242576607702</v>
      </c>
      <c r="P10" s="17">
        <v>0.34378186425665702</v>
      </c>
      <c r="Q10" s="17">
        <v>0.32382262880878598</v>
      </c>
      <c r="R10" s="17"/>
      <c r="S10" s="17">
        <v>0.42603211343592401</v>
      </c>
      <c r="T10" s="17">
        <v>0.43620719822542797</v>
      </c>
      <c r="U10" s="17">
        <v>0.353168644237282</v>
      </c>
      <c r="V10" s="17">
        <v>0.39360491490687699</v>
      </c>
      <c r="W10" s="17">
        <v>0.49324537615333203</v>
      </c>
      <c r="X10" s="17">
        <v>0.376032532752269</v>
      </c>
      <c r="Y10" s="17">
        <v>0.33743619098243599</v>
      </c>
      <c r="Z10" s="17">
        <v>0.28140993941708098</v>
      </c>
      <c r="AA10" s="17">
        <v>0.34105610320943203</v>
      </c>
      <c r="AB10" s="17">
        <v>0.32657051996104203</v>
      </c>
      <c r="AC10" s="17"/>
      <c r="AD10" s="17">
        <v>0.38843479139311798</v>
      </c>
      <c r="AE10" s="17">
        <v>0.43967909065876198</v>
      </c>
      <c r="AF10" s="17">
        <v>0.30452833931001899</v>
      </c>
      <c r="AG10" s="17">
        <v>0.33015386542185798</v>
      </c>
      <c r="AH10" s="17"/>
      <c r="AI10" s="17">
        <v>0.42164028488838801</v>
      </c>
      <c r="AJ10" s="17">
        <v>0.43160763856364298</v>
      </c>
      <c r="AK10" s="17">
        <v>0.30280136728351598</v>
      </c>
      <c r="AL10" s="17"/>
      <c r="AM10" s="17">
        <v>0.477192462420929</v>
      </c>
      <c r="AN10" s="17">
        <v>0.357827292864622</v>
      </c>
      <c r="AO10" s="17">
        <v>0.383830336311485</v>
      </c>
      <c r="AP10" s="17"/>
      <c r="AQ10" s="17">
        <v>0.35106366764522301</v>
      </c>
      <c r="AR10" s="17">
        <v>0.360995226465814</v>
      </c>
      <c r="AS10" s="17">
        <v>0.44564988884594098</v>
      </c>
      <c r="AT10" s="17">
        <v>0.416134424905796</v>
      </c>
      <c r="AU10" s="17">
        <v>0.31406365738818798</v>
      </c>
    </row>
    <row r="11" spans="2:47" ht="43.2" x14ac:dyDescent="0.3">
      <c r="B11" s="18" t="s">
        <v>274</v>
      </c>
      <c r="C11" s="17">
        <v>0.366172337021755</v>
      </c>
      <c r="D11" s="17">
        <v>0.369857245954475</v>
      </c>
      <c r="E11" s="17">
        <v>0.36131135742627801</v>
      </c>
      <c r="F11" s="17"/>
      <c r="G11" s="17">
        <v>0.35032802616652198</v>
      </c>
      <c r="H11" s="17">
        <v>0.27344177285784299</v>
      </c>
      <c r="I11" s="17">
        <v>0.32278171946324202</v>
      </c>
      <c r="J11" s="17">
        <v>0.380819994007846</v>
      </c>
      <c r="K11" s="17">
        <v>0.43642022819259102</v>
      </c>
      <c r="L11" s="17">
        <v>0.42729847252139203</v>
      </c>
      <c r="M11" s="17"/>
      <c r="N11" s="17">
        <v>0.35548525060413699</v>
      </c>
      <c r="O11" s="17">
        <v>0.36512212738266597</v>
      </c>
      <c r="P11" s="17">
        <v>0.37036722544702</v>
      </c>
      <c r="Q11" s="17">
        <v>0.37856997661752601</v>
      </c>
      <c r="R11" s="17"/>
      <c r="S11" s="17">
        <v>0.33171265583570902</v>
      </c>
      <c r="T11" s="17">
        <v>0.426265295323494</v>
      </c>
      <c r="U11" s="17">
        <v>0.33274668053248802</v>
      </c>
      <c r="V11" s="17">
        <v>0.384774497030831</v>
      </c>
      <c r="W11" s="17">
        <v>0.44223092929041402</v>
      </c>
      <c r="X11" s="17">
        <v>0.31094948924691501</v>
      </c>
      <c r="Y11" s="17">
        <v>0.29413828156218103</v>
      </c>
      <c r="Z11" s="17">
        <v>0.331214492843797</v>
      </c>
      <c r="AA11" s="17">
        <v>0.34890552449572498</v>
      </c>
      <c r="AB11" s="17">
        <v>0.50104709289753901</v>
      </c>
      <c r="AC11" s="17"/>
      <c r="AD11" s="17">
        <v>0.37545761522721799</v>
      </c>
      <c r="AE11" s="17">
        <v>0.362667346600625</v>
      </c>
      <c r="AF11" s="17">
        <v>0.31996393646735999</v>
      </c>
      <c r="AG11" s="17">
        <v>0.36714404688235802</v>
      </c>
      <c r="AH11" s="17"/>
      <c r="AI11" s="17">
        <v>0.40351742721981498</v>
      </c>
      <c r="AJ11" s="17">
        <v>0.35521131495481501</v>
      </c>
      <c r="AK11" s="17">
        <v>0.34654558947361103</v>
      </c>
      <c r="AL11" s="17"/>
      <c r="AM11" s="17">
        <v>0.39522916259266</v>
      </c>
      <c r="AN11" s="17">
        <v>0.38490952957334701</v>
      </c>
      <c r="AO11" s="17">
        <v>0.34936565971456601</v>
      </c>
      <c r="AP11" s="17"/>
      <c r="AQ11" s="17">
        <v>0.39458132979402399</v>
      </c>
      <c r="AR11" s="17">
        <v>0.38016529573501801</v>
      </c>
      <c r="AS11" s="17">
        <v>0.35262253324571302</v>
      </c>
      <c r="AT11" s="17">
        <v>0.32674266688201198</v>
      </c>
      <c r="AU11" s="17">
        <v>0.26594298507701303</v>
      </c>
    </row>
    <row r="12" spans="2:47" ht="57.6" x14ac:dyDescent="0.3">
      <c r="B12" s="18" t="s">
        <v>275</v>
      </c>
      <c r="C12" s="17">
        <v>0.35308284319017602</v>
      </c>
      <c r="D12" s="17">
        <v>0.35754822644637702</v>
      </c>
      <c r="E12" s="17">
        <v>0.34946369755439299</v>
      </c>
      <c r="F12" s="17"/>
      <c r="G12" s="17">
        <v>0.40639158977358902</v>
      </c>
      <c r="H12" s="17">
        <v>0.44179231046976303</v>
      </c>
      <c r="I12" s="17">
        <v>0.38971443324716298</v>
      </c>
      <c r="J12" s="17">
        <v>0.34884356611070799</v>
      </c>
      <c r="K12" s="17">
        <v>0.235292984924801</v>
      </c>
      <c r="L12" s="17">
        <v>0.29953903984805802</v>
      </c>
      <c r="M12" s="17"/>
      <c r="N12" s="17">
        <v>0.44279669589206899</v>
      </c>
      <c r="O12" s="17">
        <v>0.40796191752205102</v>
      </c>
      <c r="P12" s="17">
        <v>0.28016485413463399</v>
      </c>
      <c r="Q12" s="17">
        <v>0.26636878224508398</v>
      </c>
      <c r="R12" s="17"/>
      <c r="S12" s="17">
        <v>0.44879412767119897</v>
      </c>
      <c r="T12" s="17">
        <v>0.40059155179790001</v>
      </c>
      <c r="U12" s="17">
        <v>0.38768909648372302</v>
      </c>
      <c r="V12" s="17">
        <v>0.27420318410240901</v>
      </c>
      <c r="W12" s="17">
        <v>0.352269531861722</v>
      </c>
      <c r="X12" s="17">
        <v>0.33238017017730198</v>
      </c>
      <c r="Y12" s="17">
        <v>0.25111688585752001</v>
      </c>
      <c r="Z12" s="17">
        <v>0.41403187553352899</v>
      </c>
      <c r="AA12" s="17">
        <v>0.32041374423910102</v>
      </c>
      <c r="AB12" s="17">
        <v>0.27281217561131599</v>
      </c>
      <c r="AC12" s="17"/>
      <c r="AD12" s="17">
        <v>0.33609277057464798</v>
      </c>
      <c r="AE12" s="17">
        <v>0.41878139264651698</v>
      </c>
      <c r="AF12" s="17">
        <v>0.25141186825891798</v>
      </c>
      <c r="AG12" s="17">
        <v>0.30283827714581801</v>
      </c>
      <c r="AH12" s="17"/>
      <c r="AI12" s="17">
        <v>0.35876290152355</v>
      </c>
      <c r="AJ12" s="17">
        <v>0.42969089544316103</v>
      </c>
      <c r="AK12" s="17">
        <v>0.242459584588299</v>
      </c>
      <c r="AL12" s="17"/>
      <c r="AM12" s="17">
        <v>0.47476620231046301</v>
      </c>
      <c r="AN12" s="17">
        <v>0.328500875001144</v>
      </c>
      <c r="AO12" s="17">
        <v>0.34034913274982198</v>
      </c>
      <c r="AP12" s="17"/>
      <c r="AQ12" s="17">
        <v>0.27641823481479699</v>
      </c>
      <c r="AR12" s="17">
        <v>0.30690258666368497</v>
      </c>
      <c r="AS12" s="17">
        <v>0.46912810487987</v>
      </c>
      <c r="AT12" s="17">
        <v>0.48757322571908601</v>
      </c>
      <c r="AU12" s="17">
        <v>0.54694306160003003</v>
      </c>
    </row>
    <row r="13" spans="2:47" ht="43.2" x14ac:dyDescent="0.3">
      <c r="B13" s="18" t="s">
        <v>276</v>
      </c>
      <c r="C13" s="17">
        <v>0.29682302255946902</v>
      </c>
      <c r="D13" s="17">
        <v>0.31043320977713501</v>
      </c>
      <c r="E13" s="17">
        <v>0.28421319030926401</v>
      </c>
      <c r="F13" s="17"/>
      <c r="G13" s="17">
        <v>0.30566865634406698</v>
      </c>
      <c r="H13" s="17">
        <v>0.380155072941327</v>
      </c>
      <c r="I13" s="17">
        <v>0.36312974315063401</v>
      </c>
      <c r="J13" s="17">
        <v>0.24331828250401</v>
      </c>
      <c r="K13" s="17">
        <v>0.21673189693943401</v>
      </c>
      <c r="L13" s="17">
        <v>0.267453477640472</v>
      </c>
      <c r="M13" s="17"/>
      <c r="N13" s="17">
        <v>0.35195738128058102</v>
      </c>
      <c r="O13" s="17">
        <v>0.34154156525933799</v>
      </c>
      <c r="P13" s="17">
        <v>0.24806463032513601</v>
      </c>
      <c r="Q13" s="17">
        <v>0.239614476350207</v>
      </c>
      <c r="R13" s="17"/>
      <c r="S13" s="17">
        <v>0.370094132421944</v>
      </c>
      <c r="T13" s="17">
        <v>0.29427792318806201</v>
      </c>
      <c r="U13" s="17">
        <v>0.322148273606152</v>
      </c>
      <c r="V13" s="17">
        <v>0.28117223870396302</v>
      </c>
      <c r="W13" s="17">
        <v>0.31722335747868102</v>
      </c>
      <c r="X13" s="17">
        <v>0.33523981466075198</v>
      </c>
      <c r="Y13" s="17">
        <v>0.15719059486495399</v>
      </c>
      <c r="Z13" s="17">
        <v>0.46228860889906498</v>
      </c>
      <c r="AA13" s="17">
        <v>0.243635127856145</v>
      </c>
      <c r="AB13" s="17">
        <v>0.19440207759228501</v>
      </c>
      <c r="AC13" s="17"/>
      <c r="AD13" s="17">
        <v>0.265461973412216</v>
      </c>
      <c r="AE13" s="17">
        <v>0.38296987335064803</v>
      </c>
      <c r="AF13" s="17">
        <v>0.20060795111704</v>
      </c>
      <c r="AG13" s="17">
        <v>0.209211185262803</v>
      </c>
      <c r="AH13" s="17"/>
      <c r="AI13" s="17">
        <v>0.27307404492902898</v>
      </c>
      <c r="AJ13" s="17">
        <v>0.39312506608523601</v>
      </c>
      <c r="AK13" s="17">
        <v>0.22027100155455401</v>
      </c>
      <c r="AL13" s="17"/>
      <c r="AM13" s="17">
        <v>0.37835024860345001</v>
      </c>
      <c r="AN13" s="17">
        <v>0.27403977551305198</v>
      </c>
      <c r="AO13" s="17">
        <v>0.297009896605406</v>
      </c>
      <c r="AP13" s="17"/>
      <c r="AQ13" s="17">
        <v>0.23420320356994601</v>
      </c>
      <c r="AR13" s="17">
        <v>0.255145247487854</v>
      </c>
      <c r="AS13" s="17">
        <v>0.37095525228712001</v>
      </c>
      <c r="AT13" s="17">
        <v>0.425553496218885</v>
      </c>
      <c r="AU13" s="17">
        <v>0.45544875756230102</v>
      </c>
    </row>
    <row r="14" spans="2:47" ht="28.8" x14ac:dyDescent="0.3">
      <c r="B14" s="18" t="s">
        <v>277</v>
      </c>
      <c r="C14" s="17">
        <v>0.16143323877459501</v>
      </c>
      <c r="D14" s="17">
        <v>0.20359483762143599</v>
      </c>
      <c r="E14" s="17">
        <v>0.120834739512039</v>
      </c>
      <c r="F14" s="17"/>
      <c r="G14" s="17">
        <v>0.26770344077486102</v>
      </c>
      <c r="H14" s="17">
        <v>0.23669828606575399</v>
      </c>
      <c r="I14" s="17">
        <v>0.124798947972574</v>
      </c>
      <c r="J14" s="17">
        <v>0.117334205428189</v>
      </c>
      <c r="K14" s="17">
        <v>0.133298851831429</v>
      </c>
      <c r="L14" s="17">
        <v>0.11510181474911001</v>
      </c>
      <c r="M14" s="17"/>
      <c r="N14" s="17">
        <v>0.203405392651651</v>
      </c>
      <c r="O14" s="17">
        <v>0.16731859787113701</v>
      </c>
      <c r="P14" s="17">
        <v>0.17094202936424699</v>
      </c>
      <c r="Q14" s="17">
        <v>0.104843468183568</v>
      </c>
      <c r="R14" s="17"/>
      <c r="S14" s="17">
        <v>0.18003494523205499</v>
      </c>
      <c r="T14" s="17">
        <v>0.13692035974345901</v>
      </c>
      <c r="U14" s="17">
        <v>0.13580373377975899</v>
      </c>
      <c r="V14" s="17">
        <v>0.18188077557033</v>
      </c>
      <c r="W14" s="17">
        <v>0.200854371965419</v>
      </c>
      <c r="X14" s="17">
        <v>0.197910260486172</v>
      </c>
      <c r="Y14" s="17">
        <v>0.120360443590216</v>
      </c>
      <c r="Z14" s="17">
        <v>0.16871160493527201</v>
      </c>
      <c r="AA14" s="17">
        <v>0.15657726818578299</v>
      </c>
      <c r="AB14" s="17">
        <v>0.12595508581565201</v>
      </c>
      <c r="AC14" s="17"/>
      <c r="AD14" s="17">
        <v>0.148123827070125</v>
      </c>
      <c r="AE14" s="17">
        <v>0.18326378218005501</v>
      </c>
      <c r="AF14" s="17">
        <v>0.13283163719007601</v>
      </c>
      <c r="AG14" s="17">
        <v>0.154802660995221</v>
      </c>
      <c r="AH14" s="17"/>
      <c r="AI14" s="17">
        <v>0.12977302436742399</v>
      </c>
      <c r="AJ14" s="17">
        <v>0.20621240214182401</v>
      </c>
      <c r="AK14" s="17">
        <v>0.13196867423786299</v>
      </c>
      <c r="AL14" s="17"/>
      <c r="AM14" s="17">
        <v>0.239428280159726</v>
      </c>
      <c r="AN14" s="17">
        <v>0.145425064465112</v>
      </c>
      <c r="AO14" s="17">
        <v>0.147294230652256</v>
      </c>
      <c r="AP14" s="17"/>
      <c r="AQ14" s="17">
        <v>0.149198338425686</v>
      </c>
      <c r="AR14" s="17">
        <v>0.10394380390206399</v>
      </c>
      <c r="AS14" s="17">
        <v>0.19711299318345801</v>
      </c>
      <c r="AT14" s="17">
        <v>0.236495720540048</v>
      </c>
      <c r="AU14" s="17">
        <v>0.22981748460415899</v>
      </c>
    </row>
    <row r="15" spans="2:47" ht="43.2" x14ac:dyDescent="0.3">
      <c r="B15" s="18" t="s">
        <v>278</v>
      </c>
      <c r="C15" s="17">
        <v>0.158640343884317</v>
      </c>
      <c r="D15" s="17">
        <v>0.186809968028087</v>
      </c>
      <c r="E15" s="17">
        <v>0.13161796067492801</v>
      </c>
      <c r="F15" s="17"/>
      <c r="G15" s="17">
        <v>0.22936836447199499</v>
      </c>
      <c r="H15" s="17">
        <v>0.31178738364712</v>
      </c>
      <c r="I15" s="17">
        <v>0.19188081518043901</v>
      </c>
      <c r="J15" s="17">
        <v>9.7648537489738799E-2</v>
      </c>
      <c r="K15" s="17">
        <v>6.4530796142162797E-2</v>
      </c>
      <c r="L15" s="17">
        <v>7.4500076931530004E-2</v>
      </c>
      <c r="M15" s="17"/>
      <c r="N15" s="17">
        <v>0.23313310967257</v>
      </c>
      <c r="O15" s="17">
        <v>0.145851380465297</v>
      </c>
      <c r="P15" s="17">
        <v>0.12616495662150001</v>
      </c>
      <c r="Q15" s="17">
        <v>0.123239826457749</v>
      </c>
      <c r="R15" s="17"/>
      <c r="S15" s="17">
        <v>0.21046346490696499</v>
      </c>
      <c r="T15" s="17">
        <v>0.132166763075099</v>
      </c>
      <c r="U15" s="17">
        <v>8.9627814080724497E-2</v>
      </c>
      <c r="V15" s="17">
        <v>0.16613566171260999</v>
      </c>
      <c r="W15" s="17">
        <v>0.122037361418376</v>
      </c>
      <c r="X15" s="17">
        <v>0.17413631238393801</v>
      </c>
      <c r="Y15" s="17">
        <v>0.107735070389179</v>
      </c>
      <c r="Z15" s="17">
        <v>0.2542897223635</v>
      </c>
      <c r="AA15" s="17">
        <v>0.20124041346940799</v>
      </c>
      <c r="AB15" s="17">
        <v>0.111967767876145</v>
      </c>
      <c r="AC15" s="17"/>
      <c r="AD15" s="17">
        <v>0.11715975276875799</v>
      </c>
      <c r="AE15" s="17">
        <v>0.211604631738527</v>
      </c>
      <c r="AF15" s="17">
        <v>0.15243460771587</v>
      </c>
      <c r="AG15" s="17">
        <v>8.7396501537926705E-2</v>
      </c>
      <c r="AH15" s="17"/>
      <c r="AI15" s="17">
        <v>0.118651105014304</v>
      </c>
      <c r="AJ15" s="17">
        <v>0.226503632077002</v>
      </c>
      <c r="AK15" s="17">
        <v>0.137841578906616</v>
      </c>
      <c r="AL15" s="17"/>
      <c r="AM15" s="17">
        <v>0.17656043513501599</v>
      </c>
      <c r="AN15" s="17">
        <v>0.116449575142893</v>
      </c>
      <c r="AO15" s="17">
        <v>0.20236261579088699</v>
      </c>
      <c r="AP15" s="17"/>
      <c r="AQ15" s="17">
        <v>0.10669820352999</v>
      </c>
      <c r="AR15" s="17">
        <v>0.120649971751371</v>
      </c>
      <c r="AS15" s="17">
        <v>0.217008974206396</v>
      </c>
      <c r="AT15" s="17">
        <v>0.29020379045883399</v>
      </c>
      <c r="AU15" s="17">
        <v>0.20614855746102101</v>
      </c>
    </row>
    <row r="16" spans="2:47" x14ac:dyDescent="0.3">
      <c r="B16" s="18" t="s">
        <v>279</v>
      </c>
      <c r="C16" s="17">
        <v>0.13880462193711501</v>
      </c>
      <c r="D16" s="17">
        <v>0.135366389003304</v>
      </c>
      <c r="E16" s="17">
        <v>0.14242326741582401</v>
      </c>
      <c r="F16" s="17"/>
      <c r="G16" s="17">
        <v>5.1826299093547898E-2</v>
      </c>
      <c r="H16" s="17">
        <v>4.8021098765252103E-2</v>
      </c>
      <c r="I16" s="17">
        <v>9.9475964077969103E-2</v>
      </c>
      <c r="J16" s="17">
        <v>0.184594566281439</v>
      </c>
      <c r="K16" s="17">
        <v>0.214029068870628</v>
      </c>
      <c r="L16" s="17">
        <v>0.21329310342316599</v>
      </c>
      <c r="M16" s="17"/>
      <c r="N16" s="17">
        <v>9.77415136959843E-2</v>
      </c>
      <c r="O16" s="17">
        <v>0.11057554714128499</v>
      </c>
      <c r="P16" s="17">
        <v>0.17091088439263899</v>
      </c>
      <c r="Q16" s="17">
        <v>0.18248139763902799</v>
      </c>
      <c r="R16" s="17"/>
      <c r="S16" s="17">
        <v>8.65566068562338E-2</v>
      </c>
      <c r="T16" s="17">
        <v>0.13787938743019101</v>
      </c>
      <c r="U16" s="17">
        <v>0.13706408010482901</v>
      </c>
      <c r="V16" s="17">
        <v>0.21109863164560599</v>
      </c>
      <c r="W16" s="17">
        <v>7.9788161487559503E-2</v>
      </c>
      <c r="X16" s="17">
        <v>0.128722649463336</v>
      </c>
      <c r="Y16" s="17">
        <v>0.213263266165997</v>
      </c>
      <c r="Z16" s="17">
        <v>0.153048661007569</v>
      </c>
      <c r="AA16" s="17">
        <v>0.14579680745147999</v>
      </c>
      <c r="AB16" s="17">
        <v>0.115119587809868</v>
      </c>
      <c r="AC16" s="17"/>
      <c r="AD16" s="17">
        <v>0.18270848317183799</v>
      </c>
      <c r="AE16" s="17">
        <v>9.4535922261376498E-2</v>
      </c>
      <c r="AF16" s="17">
        <v>0.27504600058830198</v>
      </c>
      <c r="AG16" s="17">
        <v>0.12600160030827601</v>
      </c>
      <c r="AH16" s="17"/>
      <c r="AI16" s="17">
        <v>0.124226436032916</v>
      </c>
      <c r="AJ16" s="17">
        <v>8.8183623181996906E-2</v>
      </c>
      <c r="AK16" s="17">
        <v>0.27776418970066702</v>
      </c>
      <c r="AL16" s="17"/>
      <c r="AM16" s="17">
        <v>6.4312116424798393E-2</v>
      </c>
      <c r="AN16" s="17">
        <v>0.15997818977959</v>
      </c>
      <c r="AO16" s="17">
        <v>0.14969490806125199</v>
      </c>
      <c r="AP16" s="17"/>
      <c r="AQ16" s="17">
        <v>0.21377729336443299</v>
      </c>
      <c r="AR16" s="17">
        <v>0.13372375919010299</v>
      </c>
      <c r="AS16" s="17">
        <v>0.10427436892122</v>
      </c>
      <c r="AT16" s="17">
        <v>2.58223879124128E-2</v>
      </c>
      <c r="AU16" s="17">
        <v>4.6780352791589999E-2</v>
      </c>
    </row>
    <row r="17" spans="2:47" ht="43.2" x14ac:dyDescent="0.3">
      <c r="B17" s="18" t="s">
        <v>280</v>
      </c>
      <c r="C17" s="17">
        <v>0.108121109158877</v>
      </c>
      <c r="D17" s="17">
        <v>0.11588660589832001</v>
      </c>
      <c r="E17" s="17">
        <v>0.100802319708979</v>
      </c>
      <c r="F17" s="17"/>
      <c r="G17" s="17">
        <v>0.125632525139869</v>
      </c>
      <c r="H17" s="17">
        <v>0.16152272898013001</v>
      </c>
      <c r="I17" s="17">
        <v>0.16364862627127499</v>
      </c>
      <c r="J17" s="17">
        <v>7.4789124148199604E-2</v>
      </c>
      <c r="K17" s="17">
        <v>4.6687091650465598E-2</v>
      </c>
      <c r="L17" s="17">
        <v>7.7002770486648997E-2</v>
      </c>
      <c r="M17" s="17"/>
      <c r="N17" s="17">
        <v>0.140596063966833</v>
      </c>
      <c r="O17" s="17">
        <v>0.10254930982890099</v>
      </c>
      <c r="P17" s="17">
        <v>9.3039838925696006E-2</v>
      </c>
      <c r="Q17" s="17">
        <v>9.4276769257834403E-2</v>
      </c>
      <c r="R17" s="17"/>
      <c r="S17" s="17">
        <v>0.174690588091236</v>
      </c>
      <c r="T17" s="17">
        <v>8.9645231952596105E-2</v>
      </c>
      <c r="U17" s="17">
        <v>5.7657413610104402E-2</v>
      </c>
      <c r="V17" s="17">
        <v>7.8813009374846393E-2</v>
      </c>
      <c r="W17" s="17">
        <v>0.12272646675000901</v>
      </c>
      <c r="X17" s="17">
        <v>4.83253985349558E-2</v>
      </c>
      <c r="Y17" s="17">
        <v>0.103466835590359</v>
      </c>
      <c r="Z17" s="17">
        <v>0.15921508310208801</v>
      </c>
      <c r="AA17" s="17">
        <v>0.14144810194519999</v>
      </c>
      <c r="AB17" s="17">
        <v>8.3032300513235902E-2</v>
      </c>
      <c r="AC17" s="17"/>
      <c r="AD17" s="17">
        <v>9.1589914845452494E-2</v>
      </c>
      <c r="AE17" s="17">
        <v>0.1390671222382</v>
      </c>
      <c r="AF17" s="17">
        <v>9.7069836079564195E-2</v>
      </c>
      <c r="AG17" s="17">
        <v>7.0562262960295399E-2</v>
      </c>
      <c r="AH17" s="17"/>
      <c r="AI17" s="17">
        <v>0.11710566559989299</v>
      </c>
      <c r="AJ17" s="17">
        <v>0.14541093969215901</v>
      </c>
      <c r="AK17" s="17">
        <v>9.1384850677635507E-2</v>
      </c>
      <c r="AL17" s="17"/>
      <c r="AM17" s="17">
        <v>0.12216712558811101</v>
      </c>
      <c r="AN17" s="17">
        <v>9.9320412048953102E-2</v>
      </c>
      <c r="AO17" s="17">
        <v>0.116870016543064</v>
      </c>
      <c r="AP17" s="17"/>
      <c r="AQ17" s="17">
        <v>9.1689913228983705E-2</v>
      </c>
      <c r="AR17" s="17">
        <v>7.5710058990346302E-2</v>
      </c>
      <c r="AS17" s="17">
        <v>0.12764874450328301</v>
      </c>
      <c r="AT17" s="17">
        <v>0.19872133501172401</v>
      </c>
      <c r="AU17" s="17">
        <v>3.7934606700699501E-2</v>
      </c>
    </row>
    <row r="18" spans="2:47" x14ac:dyDescent="0.3">
      <c r="B18" s="18" t="s">
        <v>94</v>
      </c>
      <c r="C18" s="17">
        <v>4.9335629136595199E-2</v>
      </c>
      <c r="D18" s="17">
        <v>3.49777334217998E-2</v>
      </c>
      <c r="E18" s="17">
        <v>6.3372548123095299E-2</v>
      </c>
      <c r="F18" s="17"/>
      <c r="G18" s="17">
        <v>3.7393593148375898E-2</v>
      </c>
      <c r="H18" s="17">
        <v>3.6854698028130503E-2</v>
      </c>
      <c r="I18" s="17">
        <v>4.6195388599130797E-2</v>
      </c>
      <c r="J18" s="17">
        <v>6.4961293796213501E-2</v>
      </c>
      <c r="K18" s="17">
        <v>6.2657684755868304E-2</v>
      </c>
      <c r="L18" s="17">
        <v>4.8174905213777798E-2</v>
      </c>
      <c r="M18" s="17"/>
      <c r="N18" s="17">
        <v>1.6353081085350499E-2</v>
      </c>
      <c r="O18" s="17">
        <v>4.7990851978810797E-2</v>
      </c>
      <c r="P18" s="17">
        <v>6.6104750650322994E-2</v>
      </c>
      <c r="Q18" s="17">
        <v>7.2585234926686795E-2</v>
      </c>
      <c r="R18" s="17"/>
      <c r="S18" s="17">
        <v>3.5394287460927099E-2</v>
      </c>
      <c r="T18" s="17">
        <v>5.38748678254269E-2</v>
      </c>
      <c r="U18" s="17">
        <v>5.50677595111718E-2</v>
      </c>
      <c r="V18" s="17">
        <v>1.8075871317856498E-2</v>
      </c>
      <c r="W18" s="17">
        <v>7.6641143509814005E-2</v>
      </c>
      <c r="X18" s="17">
        <v>3.6991308157737303E-2</v>
      </c>
      <c r="Y18" s="17">
        <v>5.8506040349485498E-2</v>
      </c>
      <c r="Z18" s="17">
        <v>6.06352474351659E-2</v>
      </c>
      <c r="AA18" s="17">
        <v>5.3467466199315999E-2</v>
      </c>
      <c r="AB18" s="17">
        <v>7.5172420066073206E-2</v>
      </c>
      <c r="AC18" s="17"/>
      <c r="AD18" s="17">
        <v>4.0337573157849499E-2</v>
      </c>
      <c r="AE18" s="17">
        <v>2.2057774861794301E-2</v>
      </c>
      <c r="AF18" s="17">
        <v>2.7387702541061199E-2</v>
      </c>
      <c r="AG18" s="17">
        <v>0.15130585812323599</v>
      </c>
      <c r="AH18" s="17"/>
      <c r="AI18" s="17">
        <v>4.1735274338271303E-2</v>
      </c>
      <c r="AJ18" s="17">
        <v>1.1169480810926001E-2</v>
      </c>
      <c r="AK18" s="17">
        <v>3.4898073085175299E-2</v>
      </c>
      <c r="AL18" s="17"/>
      <c r="AM18" s="17">
        <v>2.5233196398681101E-2</v>
      </c>
      <c r="AN18" s="17">
        <v>6.0144857490708602E-2</v>
      </c>
      <c r="AO18" s="17">
        <v>1.23884204259452E-2</v>
      </c>
      <c r="AP18" s="17"/>
      <c r="AQ18" s="17">
        <v>4.0978019299553997E-2</v>
      </c>
      <c r="AR18" s="17">
        <v>7.1821067990119197E-2</v>
      </c>
      <c r="AS18" s="17">
        <v>1.9947113227223999E-2</v>
      </c>
      <c r="AT18" s="17">
        <v>4.3630524717771499E-2</v>
      </c>
      <c r="AU18" s="17">
        <v>4.9112147584203E-2</v>
      </c>
    </row>
    <row r="19" spans="2:47" x14ac:dyDescent="0.3">
      <c r="B19" s="18" t="s">
        <v>257</v>
      </c>
      <c r="C19" s="19">
        <v>9.3800415942679499E-4</v>
      </c>
      <c r="D19" s="19">
        <v>0</v>
      </c>
      <c r="E19" s="19">
        <v>1.8504093524997799E-3</v>
      </c>
      <c r="F19" s="19"/>
      <c r="G19" s="19">
        <v>0</v>
      </c>
      <c r="H19" s="19">
        <v>0</v>
      </c>
      <c r="I19" s="19">
        <v>0</v>
      </c>
      <c r="J19" s="19">
        <v>0</v>
      </c>
      <c r="K19" s="19">
        <v>0</v>
      </c>
      <c r="L19" s="19">
        <v>4.4586317542392902E-3</v>
      </c>
      <c r="M19" s="19"/>
      <c r="N19" s="19">
        <v>0</v>
      </c>
      <c r="O19" s="19">
        <v>0</v>
      </c>
      <c r="P19" s="19">
        <v>0</v>
      </c>
      <c r="Q19" s="19">
        <v>3.7707767208957198E-3</v>
      </c>
      <c r="R19" s="19"/>
      <c r="S19" s="19">
        <v>0</v>
      </c>
      <c r="T19" s="19">
        <v>0</v>
      </c>
      <c r="U19" s="19">
        <v>0</v>
      </c>
      <c r="V19" s="19">
        <v>0</v>
      </c>
      <c r="W19" s="19">
        <v>0</v>
      </c>
      <c r="X19" s="19">
        <v>0</v>
      </c>
      <c r="Y19" s="19">
        <v>0</v>
      </c>
      <c r="Z19" s="19">
        <v>0</v>
      </c>
      <c r="AA19" s="19">
        <v>0</v>
      </c>
      <c r="AB19" s="19">
        <v>1.6541289876872901E-2</v>
      </c>
      <c r="AC19" s="19"/>
      <c r="AD19" s="19">
        <v>5.1230102846477003E-3</v>
      </c>
      <c r="AE19" s="19">
        <v>0</v>
      </c>
      <c r="AF19" s="19">
        <v>0</v>
      </c>
      <c r="AG19" s="19">
        <v>0</v>
      </c>
      <c r="AH19" s="19"/>
      <c r="AI19" s="19">
        <v>5.3005231333791997E-3</v>
      </c>
      <c r="AJ19" s="19">
        <v>0</v>
      </c>
      <c r="AK19" s="19">
        <v>0</v>
      </c>
      <c r="AL19" s="19"/>
      <c r="AM19" s="19">
        <v>0</v>
      </c>
      <c r="AN19" s="19">
        <v>0</v>
      </c>
      <c r="AO19" s="19">
        <v>2.8502103888299198E-3</v>
      </c>
      <c r="AP19" s="19"/>
      <c r="AQ19" s="19">
        <v>0</v>
      </c>
      <c r="AR19" s="19">
        <v>0</v>
      </c>
      <c r="AS19" s="19">
        <v>0</v>
      </c>
      <c r="AT19" s="19">
        <v>0</v>
      </c>
      <c r="AU19" s="19">
        <v>0</v>
      </c>
    </row>
    <row r="20" spans="2:47" x14ac:dyDescent="0.3">
      <c r="B20" s="16"/>
    </row>
    <row r="21" spans="2:47" x14ac:dyDescent="0.3">
      <c r="B21" t="s">
        <v>482</v>
      </c>
    </row>
    <row r="22" spans="2:47" x14ac:dyDescent="0.3">
      <c r="B22" t="s">
        <v>80</v>
      </c>
    </row>
    <row r="24" spans="2:47" x14ac:dyDescent="0.3">
      <c r="B24"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U24"/>
  <sheetViews>
    <sheetView showGridLines="0" topLeftCell="A6"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291</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28.8" x14ac:dyDescent="0.3">
      <c r="B9" s="18" t="s">
        <v>282</v>
      </c>
      <c r="C9" s="17">
        <v>0.56129316089125503</v>
      </c>
      <c r="D9" s="17">
        <v>0.54106579012953104</v>
      </c>
      <c r="E9" s="17">
        <v>0.58003873288598495</v>
      </c>
      <c r="F9" s="17"/>
      <c r="G9" s="17">
        <v>0.43118467417134698</v>
      </c>
      <c r="H9" s="17">
        <v>0.53170092963309501</v>
      </c>
      <c r="I9" s="17">
        <v>0.56343267315963796</v>
      </c>
      <c r="J9" s="17">
        <v>0.58483022139225505</v>
      </c>
      <c r="K9" s="17">
        <v>0.54949705434954399</v>
      </c>
      <c r="L9" s="17">
        <v>0.65784391326483604</v>
      </c>
      <c r="M9" s="17"/>
      <c r="N9" s="17">
        <v>0.53599054598972795</v>
      </c>
      <c r="O9" s="17">
        <v>0.57719092008472805</v>
      </c>
      <c r="P9" s="17">
        <v>0.58052852113849895</v>
      </c>
      <c r="Q9" s="17">
        <v>0.554915612042572</v>
      </c>
      <c r="R9" s="17"/>
      <c r="S9" s="17">
        <v>0.54085284436787595</v>
      </c>
      <c r="T9" s="17">
        <v>0.61478868130153597</v>
      </c>
      <c r="U9" s="17">
        <v>0.55694920516720603</v>
      </c>
      <c r="V9" s="17">
        <v>0.64032205601901404</v>
      </c>
      <c r="W9" s="17">
        <v>0.56445352755361</v>
      </c>
      <c r="X9" s="17">
        <v>0.54447229725855995</v>
      </c>
      <c r="Y9" s="17">
        <v>0.48651734720609502</v>
      </c>
      <c r="Z9" s="17">
        <v>0.41644786867334199</v>
      </c>
      <c r="AA9" s="17">
        <v>0.526072680811567</v>
      </c>
      <c r="AB9" s="17">
        <v>0.68381771702634397</v>
      </c>
      <c r="AC9" s="17"/>
      <c r="AD9" s="17">
        <v>0.54186673502012295</v>
      </c>
      <c r="AE9" s="17">
        <v>0.55901191402754502</v>
      </c>
      <c r="AF9" s="17">
        <v>0.651948171685373</v>
      </c>
      <c r="AG9" s="17">
        <v>0.51657136557857897</v>
      </c>
      <c r="AH9" s="17"/>
      <c r="AI9" s="17">
        <v>0.52108248069259899</v>
      </c>
      <c r="AJ9" s="17">
        <v>0.53263835217169297</v>
      </c>
      <c r="AK9" s="17">
        <v>0.67679939271455003</v>
      </c>
      <c r="AL9" s="17"/>
      <c r="AM9" s="17">
        <v>0.59824381972514995</v>
      </c>
      <c r="AN9" s="17">
        <v>0.56230113235013801</v>
      </c>
      <c r="AO9" s="17">
        <v>0.57131719439033601</v>
      </c>
      <c r="AP9" s="17"/>
      <c r="AQ9" s="17">
        <v>0.54500027928502703</v>
      </c>
      <c r="AR9" s="17">
        <v>0.56648019943574301</v>
      </c>
      <c r="AS9" s="17">
        <v>0.624532366611527</v>
      </c>
      <c r="AT9" s="17">
        <v>0.49805528533285698</v>
      </c>
      <c r="AU9" s="17">
        <v>0.472448597214567</v>
      </c>
    </row>
    <row r="10" spans="2:47" ht="43.2" x14ac:dyDescent="0.3">
      <c r="B10" s="18" t="s">
        <v>283</v>
      </c>
      <c r="C10" s="17">
        <v>0.47863888939314703</v>
      </c>
      <c r="D10" s="17">
        <v>0.452725624304739</v>
      </c>
      <c r="E10" s="17">
        <v>0.50476215607028296</v>
      </c>
      <c r="F10" s="17"/>
      <c r="G10" s="17">
        <v>0.418215160137966</v>
      </c>
      <c r="H10" s="17">
        <v>0.421720091599117</v>
      </c>
      <c r="I10" s="17">
        <v>0.436161483947205</v>
      </c>
      <c r="J10" s="17">
        <v>0.43660708711136598</v>
      </c>
      <c r="K10" s="17">
        <v>0.52820855088882601</v>
      </c>
      <c r="L10" s="17">
        <v>0.59928877717693696</v>
      </c>
      <c r="M10" s="17"/>
      <c r="N10" s="17">
        <v>0.47225323431851601</v>
      </c>
      <c r="O10" s="17">
        <v>0.43664804863137302</v>
      </c>
      <c r="P10" s="17">
        <v>0.46844799886279798</v>
      </c>
      <c r="Q10" s="17">
        <v>0.53161520940667295</v>
      </c>
      <c r="R10" s="17"/>
      <c r="S10" s="17">
        <v>0.46820652669054402</v>
      </c>
      <c r="T10" s="17">
        <v>0.54624285818752305</v>
      </c>
      <c r="U10" s="17">
        <v>0.53661572946124103</v>
      </c>
      <c r="V10" s="17">
        <v>0.45038790270353102</v>
      </c>
      <c r="W10" s="17">
        <v>0.42740077945468602</v>
      </c>
      <c r="X10" s="17">
        <v>0.495153960241972</v>
      </c>
      <c r="Y10" s="17">
        <v>0.47009160592823701</v>
      </c>
      <c r="Z10" s="17">
        <v>0.47111193326209799</v>
      </c>
      <c r="AA10" s="17">
        <v>0.39405300945164001</v>
      </c>
      <c r="AB10" s="17">
        <v>0.53947958012738595</v>
      </c>
      <c r="AC10" s="17"/>
      <c r="AD10" s="17">
        <v>0.46488897501783899</v>
      </c>
      <c r="AE10" s="17">
        <v>0.46040367072021599</v>
      </c>
      <c r="AF10" s="17">
        <v>0.52253044492523404</v>
      </c>
      <c r="AG10" s="17">
        <v>0.48723099594615599</v>
      </c>
      <c r="AH10" s="17"/>
      <c r="AI10" s="17">
        <v>0.50404322101416899</v>
      </c>
      <c r="AJ10" s="17">
        <v>0.43647694620569499</v>
      </c>
      <c r="AK10" s="17">
        <v>0.49292413624813403</v>
      </c>
      <c r="AL10" s="17"/>
      <c r="AM10" s="17">
        <v>0.484484285419854</v>
      </c>
      <c r="AN10" s="17">
        <v>0.468047474515631</v>
      </c>
      <c r="AO10" s="17">
        <v>0.49155158382598302</v>
      </c>
      <c r="AP10" s="17"/>
      <c r="AQ10" s="17">
        <v>0.54640437691428601</v>
      </c>
      <c r="AR10" s="17">
        <v>0.45143973907655799</v>
      </c>
      <c r="AS10" s="17">
        <v>0.47906489580669398</v>
      </c>
      <c r="AT10" s="17">
        <v>0.41080320657115899</v>
      </c>
      <c r="AU10" s="17">
        <v>0.38847075016550298</v>
      </c>
    </row>
    <row r="11" spans="2:47" ht="28.8" x14ac:dyDescent="0.3">
      <c r="B11" s="18" t="s">
        <v>284</v>
      </c>
      <c r="C11" s="17">
        <v>0.35793764014928098</v>
      </c>
      <c r="D11" s="17">
        <v>0.36494141212013798</v>
      </c>
      <c r="E11" s="17">
        <v>0.351864358874526</v>
      </c>
      <c r="F11" s="17"/>
      <c r="G11" s="17">
        <v>0.32946206937156902</v>
      </c>
      <c r="H11" s="17">
        <v>0.26954143977313999</v>
      </c>
      <c r="I11" s="17">
        <v>0.34493657108088099</v>
      </c>
      <c r="J11" s="17">
        <v>0.37047152433452801</v>
      </c>
      <c r="K11" s="17">
        <v>0.418450111676896</v>
      </c>
      <c r="L11" s="17">
        <v>0.407587051378419</v>
      </c>
      <c r="M11" s="17"/>
      <c r="N11" s="17">
        <v>0.385622442648415</v>
      </c>
      <c r="O11" s="17">
        <v>0.31980571052347101</v>
      </c>
      <c r="P11" s="17">
        <v>0.33131169214662198</v>
      </c>
      <c r="Q11" s="17">
        <v>0.39458313598660699</v>
      </c>
      <c r="R11" s="17"/>
      <c r="S11" s="17">
        <v>0.30931066166737198</v>
      </c>
      <c r="T11" s="17">
        <v>0.35196361529882397</v>
      </c>
      <c r="U11" s="17">
        <v>0.41066933349738599</v>
      </c>
      <c r="V11" s="17">
        <v>0.37444350987804897</v>
      </c>
      <c r="W11" s="17">
        <v>0.36360012507079298</v>
      </c>
      <c r="X11" s="17">
        <v>0.36220126055791002</v>
      </c>
      <c r="Y11" s="17">
        <v>0.35038159748467401</v>
      </c>
      <c r="Z11" s="17">
        <v>0.27738060095128703</v>
      </c>
      <c r="AA11" s="17">
        <v>0.36878684733709899</v>
      </c>
      <c r="AB11" s="17">
        <v>0.43335459709697</v>
      </c>
      <c r="AC11" s="17"/>
      <c r="AD11" s="17">
        <v>0.35766125629156298</v>
      </c>
      <c r="AE11" s="17">
        <v>0.34461485860128899</v>
      </c>
      <c r="AF11" s="17">
        <v>0.447824965938525</v>
      </c>
      <c r="AG11" s="17">
        <v>0.32549916680917002</v>
      </c>
      <c r="AH11" s="17"/>
      <c r="AI11" s="17">
        <v>0.35279767582488503</v>
      </c>
      <c r="AJ11" s="17">
        <v>0.333039461546974</v>
      </c>
      <c r="AK11" s="17">
        <v>0.40420404605236299</v>
      </c>
      <c r="AL11" s="17"/>
      <c r="AM11" s="17">
        <v>0.36817785743074299</v>
      </c>
      <c r="AN11" s="17">
        <v>0.35438939365873501</v>
      </c>
      <c r="AO11" s="17">
        <v>0.37787356562185698</v>
      </c>
      <c r="AP11" s="17"/>
      <c r="AQ11" s="17">
        <v>0.36950079961959398</v>
      </c>
      <c r="AR11" s="17">
        <v>0.36071123360144097</v>
      </c>
      <c r="AS11" s="17">
        <v>0.37022963016520699</v>
      </c>
      <c r="AT11" s="17">
        <v>0.27316679083682099</v>
      </c>
      <c r="AU11" s="17">
        <v>0.32424560275240899</v>
      </c>
    </row>
    <row r="12" spans="2:47" ht="28.8" x14ac:dyDescent="0.3">
      <c r="B12" s="18" t="s">
        <v>285</v>
      </c>
      <c r="C12" s="17">
        <v>0.33725823178217801</v>
      </c>
      <c r="D12" s="17">
        <v>0.31267498134300697</v>
      </c>
      <c r="E12" s="17">
        <v>0.35977810021850998</v>
      </c>
      <c r="F12" s="17"/>
      <c r="G12" s="17">
        <v>0.30503386805008298</v>
      </c>
      <c r="H12" s="17">
        <v>0.20591688046228501</v>
      </c>
      <c r="I12" s="17">
        <v>0.353018065926473</v>
      </c>
      <c r="J12" s="17">
        <v>0.347787535676436</v>
      </c>
      <c r="K12" s="17">
        <v>0.46272527821042497</v>
      </c>
      <c r="L12" s="17">
        <v>0.35872423996554997</v>
      </c>
      <c r="M12" s="17"/>
      <c r="N12" s="17">
        <v>0.297779012030088</v>
      </c>
      <c r="O12" s="17">
        <v>0.32234780294878501</v>
      </c>
      <c r="P12" s="17">
        <v>0.353298577707155</v>
      </c>
      <c r="Q12" s="17">
        <v>0.375909806852888</v>
      </c>
      <c r="R12" s="17"/>
      <c r="S12" s="17">
        <v>0.252823505047167</v>
      </c>
      <c r="T12" s="17">
        <v>0.36594914598467199</v>
      </c>
      <c r="U12" s="17">
        <v>0.39471201633964698</v>
      </c>
      <c r="V12" s="17">
        <v>0.40458493231829501</v>
      </c>
      <c r="W12" s="17">
        <v>0.31831777570651498</v>
      </c>
      <c r="X12" s="17">
        <v>0.26941454502411299</v>
      </c>
      <c r="Y12" s="17">
        <v>0.329342039067615</v>
      </c>
      <c r="Z12" s="17">
        <v>0.28994567618464501</v>
      </c>
      <c r="AA12" s="17">
        <v>0.31172732980568102</v>
      </c>
      <c r="AB12" s="17">
        <v>0.54269607599274405</v>
      </c>
      <c r="AC12" s="17"/>
      <c r="AD12" s="17">
        <v>0.37612004200834698</v>
      </c>
      <c r="AE12" s="17">
        <v>0.28158285921706999</v>
      </c>
      <c r="AF12" s="17">
        <v>0.44203743422657099</v>
      </c>
      <c r="AG12" s="17">
        <v>0.333792504128264</v>
      </c>
      <c r="AH12" s="17"/>
      <c r="AI12" s="17">
        <v>0.382388734510553</v>
      </c>
      <c r="AJ12" s="17">
        <v>0.26406489020586399</v>
      </c>
      <c r="AK12" s="17">
        <v>0.44810503217793402</v>
      </c>
      <c r="AL12" s="17"/>
      <c r="AM12" s="17">
        <v>0.24570779746405899</v>
      </c>
      <c r="AN12" s="17">
        <v>0.377294833549771</v>
      </c>
      <c r="AO12" s="17">
        <v>0.35177496044010498</v>
      </c>
      <c r="AP12" s="17"/>
      <c r="AQ12" s="17">
        <v>0.37805045387210101</v>
      </c>
      <c r="AR12" s="17">
        <v>0.40869835613833999</v>
      </c>
      <c r="AS12" s="17">
        <v>0.30383506499353402</v>
      </c>
      <c r="AT12" s="17">
        <v>0.14461819211728699</v>
      </c>
      <c r="AU12" s="17">
        <v>0.26255983874829197</v>
      </c>
    </row>
    <row r="13" spans="2:47" ht="43.2" x14ac:dyDescent="0.3">
      <c r="B13" s="18" t="s">
        <v>286</v>
      </c>
      <c r="C13" s="17">
        <v>0.3145139522457</v>
      </c>
      <c r="D13" s="17">
        <v>0.306754023545385</v>
      </c>
      <c r="E13" s="17">
        <v>0.32268357264370701</v>
      </c>
      <c r="F13" s="17"/>
      <c r="G13" s="17">
        <v>0.33348672972426402</v>
      </c>
      <c r="H13" s="17">
        <v>0.27953363008089099</v>
      </c>
      <c r="I13" s="17">
        <v>0.29820012878907098</v>
      </c>
      <c r="J13" s="17">
        <v>0.32992368500137798</v>
      </c>
      <c r="K13" s="17">
        <v>0.32169101355003399</v>
      </c>
      <c r="L13" s="17">
        <v>0.32610019378833599</v>
      </c>
      <c r="M13" s="17"/>
      <c r="N13" s="17">
        <v>0.28029957283546297</v>
      </c>
      <c r="O13" s="17">
        <v>0.31826328467088399</v>
      </c>
      <c r="P13" s="17">
        <v>0.30180993763083003</v>
      </c>
      <c r="Q13" s="17">
        <v>0.35678207640873799</v>
      </c>
      <c r="R13" s="17"/>
      <c r="S13" s="17">
        <v>0.27384265839032002</v>
      </c>
      <c r="T13" s="17">
        <v>0.25181290153095398</v>
      </c>
      <c r="U13" s="17">
        <v>0.375123039679572</v>
      </c>
      <c r="V13" s="17">
        <v>0.36750913019487802</v>
      </c>
      <c r="W13" s="17">
        <v>0.35016310036595899</v>
      </c>
      <c r="X13" s="17">
        <v>0.296867599541565</v>
      </c>
      <c r="Y13" s="17">
        <v>0.31576168086272699</v>
      </c>
      <c r="Z13" s="17">
        <v>0.38878757457170199</v>
      </c>
      <c r="AA13" s="17">
        <v>0.28491897739239902</v>
      </c>
      <c r="AB13" s="17">
        <v>0.38409573278892101</v>
      </c>
      <c r="AC13" s="17"/>
      <c r="AD13" s="17">
        <v>0.32000960212370699</v>
      </c>
      <c r="AE13" s="17">
        <v>0.27958907917431097</v>
      </c>
      <c r="AF13" s="17">
        <v>0.45042712713954702</v>
      </c>
      <c r="AG13" s="17">
        <v>0.284720629762513</v>
      </c>
      <c r="AH13" s="17"/>
      <c r="AI13" s="17">
        <v>0.27440277303077498</v>
      </c>
      <c r="AJ13" s="17">
        <v>0.29349695994008501</v>
      </c>
      <c r="AK13" s="17">
        <v>0.42137817023889301</v>
      </c>
      <c r="AL13" s="17"/>
      <c r="AM13" s="17">
        <v>0.27317156780290702</v>
      </c>
      <c r="AN13" s="17">
        <v>0.31625478147323299</v>
      </c>
      <c r="AO13" s="17">
        <v>0.34815728735777601</v>
      </c>
      <c r="AP13" s="17"/>
      <c r="AQ13" s="17">
        <v>0.311207056725399</v>
      </c>
      <c r="AR13" s="17">
        <v>0.37409091254591498</v>
      </c>
      <c r="AS13" s="17">
        <v>0.28494437840286402</v>
      </c>
      <c r="AT13" s="17">
        <v>0.25648770059389597</v>
      </c>
      <c r="AU13" s="17">
        <v>0.327035909936432</v>
      </c>
    </row>
    <row r="14" spans="2:47" ht="28.8" x14ac:dyDescent="0.3">
      <c r="B14" s="18" t="s">
        <v>287</v>
      </c>
      <c r="C14" s="17">
        <v>0.31092465366280397</v>
      </c>
      <c r="D14" s="17">
        <v>0.29712872441497601</v>
      </c>
      <c r="E14" s="17">
        <v>0.32494604645923097</v>
      </c>
      <c r="F14" s="17"/>
      <c r="G14" s="17">
        <v>0.22691474507618001</v>
      </c>
      <c r="H14" s="17">
        <v>0.33075048000700102</v>
      </c>
      <c r="I14" s="17">
        <v>0.29141675125947403</v>
      </c>
      <c r="J14" s="17">
        <v>0.28448067599556398</v>
      </c>
      <c r="K14" s="17">
        <v>0.30288643086367201</v>
      </c>
      <c r="L14" s="17">
        <v>0.392772750880719</v>
      </c>
      <c r="M14" s="17"/>
      <c r="N14" s="17">
        <v>0.27677865090687698</v>
      </c>
      <c r="O14" s="17">
        <v>0.26903021459114301</v>
      </c>
      <c r="P14" s="17">
        <v>0.36172588827013502</v>
      </c>
      <c r="Q14" s="17">
        <v>0.34918424857276298</v>
      </c>
      <c r="R14" s="17"/>
      <c r="S14" s="17">
        <v>0.30271431315098501</v>
      </c>
      <c r="T14" s="17">
        <v>0.32316193815741201</v>
      </c>
      <c r="U14" s="17">
        <v>0.34881906710814597</v>
      </c>
      <c r="V14" s="17">
        <v>0.314517446381883</v>
      </c>
      <c r="W14" s="17">
        <v>0.320312661365243</v>
      </c>
      <c r="X14" s="17">
        <v>0.277489021453379</v>
      </c>
      <c r="Y14" s="17">
        <v>0.27119285649302199</v>
      </c>
      <c r="Z14" s="17">
        <v>0.37321659908750798</v>
      </c>
      <c r="AA14" s="17">
        <v>0.26808287166292</v>
      </c>
      <c r="AB14" s="17">
        <v>0.39022476728759897</v>
      </c>
      <c r="AC14" s="17"/>
      <c r="AD14" s="17">
        <v>0.34551232027760997</v>
      </c>
      <c r="AE14" s="17">
        <v>0.28300208921605202</v>
      </c>
      <c r="AF14" s="17">
        <v>0.44900781384405197</v>
      </c>
      <c r="AG14" s="17">
        <v>0.29039402550225102</v>
      </c>
      <c r="AH14" s="17"/>
      <c r="AI14" s="17">
        <v>0.35242438907567702</v>
      </c>
      <c r="AJ14" s="17">
        <v>0.29158125117566602</v>
      </c>
      <c r="AK14" s="17">
        <v>0.434512247860663</v>
      </c>
      <c r="AL14" s="17"/>
      <c r="AM14" s="17">
        <v>0.21665668171754701</v>
      </c>
      <c r="AN14" s="17">
        <v>0.34017810661839798</v>
      </c>
      <c r="AO14" s="17">
        <v>0.34452372805467302</v>
      </c>
      <c r="AP14" s="17"/>
      <c r="AQ14" s="17">
        <v>0.34182789580856299</v>
      </c>
      <c r="AR14" s="17">
        <v>0.279563166056846</v>
      </c>
      <c r="AS14" s="17">
        <v>0.30778408580731897</v>
      </c>
      <c r="AT14" s="17">
        <v>0.27326462639538401</v>
      </c>
      <c r="AU14" s="17">
        <v>0.16601129894476799</v>
      </c>
    </row>
    <row r="15" spans="2:47" ht="28.8" x14ac:dyDescent="0.3">
      <c r="B15" s="18" t="s">
        <v>288</v>
      </c>
      <c r="C15" s="17">
        <v>0.27022843022354698</v>
      </c>
      <c r="D15" s="17">
        <v>0.29414520877108502</v>
      </c>
      <c r="E15" s="17">
        <v>0.24756028406387501</v>
      </c>
      <c r="F15" s="17"/>
      <c r="G15" s="17">
        <v>0.21897813883683301</v>
      </c>
      <c r="H15" s="17">
        <v>0.28281098802454202</v>
      </c>
      <c r="I15" s="17">
        <v>0.23433996860054801</v>
      </c>
      <c r="J15" s="17">
        <v>0.26389264629577203</v>
      </c>
      <c r="K15" s="17">
        <v>0.29793936622969103</v>
      </c>
      <c r="L15" s="17">
        <v>0.30928740906761798</v>
      </c>
      <c r="M15" s="17"/>
      <c r="N15" s="17">
        <v>0.27635899844488399</v>
      </c>
      <c r="O15" s="17">
        <v>0.32336181964927502</v>
      </c>
      <c r="P15" s="17">
        <v>0.25715548595127402</v>
      </c>
      <c r="Q15" s="17">
        <v>0.213708813145355</v>
      </c>
      <c r="R15" s="17"/>
      <c r="S15" s="17">
        <v>0.26115556999671102</v>
      </c>
      <c r="T15" s="17">
        <v>0.31677381946188699</v>
      </c>
      <c r="U15" s="17">
        <v>0.28590732321267398</v>
      </c>
      <c r="V15" s="17">
        <v>0.327781119670845</v>
      </c>
      <c r="W15" s="17">
        <v>0.17578599171475401</v>
      </c>
      <c r="X15" s="17">
        <v>0.23462481304452901</v>
      </c>
      <c r="Y15" s="17">
        <v>0.27584006530204003</v>
      </c>
      <c r="Z15" s="17">
        <v>0.26064213656479501</v>
      </c>
      <c r="AA15" s="17">
        <v>0.26780099788495998</v>
      </c>
      <c r="AB15" s="17">
        <v>0.24678558434881201</v>
      </c>
      <c r="AC15" s="17"/>
      <c r="AD15" s="17">
        <v>0.30325155532931602</v>
      </c>
      <c r="AE15" s="17">
        <v>0.27574344232615</v>
      </c>
      <c r="AF15" s="17">
        <v>0.31148065493682597</v>
      </c>
      <c r="AG15" s="17">
        <v>0.14289571707610599</v>
      </c>
      <c r="AH15" s="17"/>
      <c r="AI15" s="17">
        <v>0.317824713619073</v>
      </c>
      <c r="AJ15" s="17">
        <v>0.27597824555452</v>
      </c>
      <c r="AK15" s="17">
        <v>0.29838660179968302</v>
      </c>
      <c r="AL15" s="17"/>
      <c r="AM15" s="17">
        <v>0.23701801651315099</v>
      </c>
      <c r="AN15" s="17">
        <v>0.24864507906653599</v>
      </c>
      <c r="AO15" s="17">
        <v>0.33752332627400999</v>
      </c>
      <c r="AP15" s="17"/>
      <c r="AQ15" s="17">
        <v>0.23873058033355801</v>
      </c>
      <c r="AR15" s="17">
        <v>0.29972413332011799</v>
      </c>
      <c r="AS15" s="17">
        <v>0.29340678627540101</v>
      </c>
      <c r="AT15" s="17">
        <v>0.30667009726661798</v>
      </c>
      <c r="AU15" s="17">
        <v>0.13059587740335599</v>
      </c>
    </row>
    <row r="16" spans="2:47" ht="28.8" x14ac:dyDescent="0.3">
      <c r="B16" s="18" t="s">
        <v>289</v>
      </c>
      <c r="C16" s="17">
        <v>9.4075377932415299E-2</v>
      </c>
      <c r="D16" s="17">
        <v>9.8645311515432405E-2</v>
      </c>
      <c r="E16" s="17">
        <v>8.9830011954246503E-2</v>
      </c>
      <c r="F16" s="17"/>
      <c r="G16" s="17">
        <v>0.158341974245263</v>
      </c>
      <c r="H16" s="17">
        <v>0.15743027053344699</v>
      </c>
      <c r="I16" s="17">
        <v>0.124380588294975</v>
      </c>
      <c r="J16" s="17">
        <v>7.1779732990822603E-2</v>
      </c>
      <c r="K16" s="17">
        <v>3.9177516147912601E-2</v>
      </c>
      <c r="L16" s="17">
        <v>3.12267539659714E-2</v>
      </c>
      <c r="M16" s="17"/>
      <c r="N16" s="17">
        <v>9.8040947743298204E-2</v>
      </c>
      <c r="O16" s="17">
        <v>0.12872528206279299</v>
      </c>
      <c r="P16" s="17">
        <v>8.5236265650642906E-2</v>
      </c>
      <c r="Q16" s="17">
        <v>6.3416588607676905E-2</v>
      </c>
      <c r="R16" s="17"/>
      <c r="S16" s="17">
        <v>0.121869079483806</v>
      </c>
      <c r="T16" s="17">
        <v>9.2474583529578006E-2</v>
      </c>
      <c r="U16" s="17">
        <v>4.8539886910404499E-2</v>
      </c>
      <c r="V16" s="17">
        <v>7.3028692669708697E-2</v>
      </c>
      <c r="W16" s="17">
        <v>0.13168879961770699</v>
      </c>
      <c r="X16" s="17">
        <v>0.109171090837672</v>
      </c>
      <c r="Y16" s="17">
        <v>8.5326804233625E-2</v>
      </c>
      <c r="Z16" s="17">
        <v>0.14725978173582699</v>
      </c>
      <c r="AA16" s="17">
        <v>9.6663225517889695E-2</v>
      </c>
      <c r="AB16" s="17">
        <v>1.6235560775918201E-2</v>
      </c>
      <c r="AC16" s="17"/>
      <c r="AD16" s="17">
        <v>7.4871673077068504E-2</v>
      </c>
      <c r="AE16" s="17">
        <v>0.11450968677479501</v>
      </c>
      <c r="AF16" s="17">
        <v>8.3542939845563394E-2</v>
      </c>
      <c r="AG16" s="17">
        <v>9.3338462765157199E-2</v>
      </c>
      <c r="AH16" s="17"/>
      <c r="AI16" s="17">
        <v>8.1104757944776201E-2</v>
      </c>
      <c r="AJ16" s="17">
        <v>0.12050249388083099</v>
      </c>
      <c r="AK16" s="17">
        <v>5.5609764334494702E-2</v>
      </c>
      <c r="AL16" s="17"/>
      <c r="AM16" s="17">
        <v>0.115011406101479</v>
      </c>
      <c r="AN16" s="17">
        <v>7.1595240581894801E-2</v>
      </c>
      <c r="AO16" s="17">
        <v>0.10819103279699099</v>
      </c>
      <c r="AP16" s="17"/>
      <c r="AQ16" s="17">
        <v>6.9068016868991E-2</v>
      </c>
      <c r="AR16" s="17">
        <v>5.4951085480439102E-2</v>
      </c>
      <c r="AS16" s="17">
        <v>0.14410562703815399</v>
      </c>
      <c r="AT16" s="17">
        <v>0.14830369120610501</v>
      </c>
      <c r="AU16" s="17">
        <v>5.5698218839654402E-2</v>
      </c>
    </row>
    <row r="17" spans="2:47" x14ac:dyDescent="0.3">
      <c r="B17" s="18" t="s">
        <v>94</v>
      </c>
      <c r="C17" s="17">
        <v>6.20657959089084E-2</v>
      </c>
      <c r="D17" s="17">
        <v>5.8091919727983297E-2</v>
      </c>
      <c r="E17" s="17">
        <v>6.6048912564359505E-2</v>
      </c>
      <c r="F17" s="17"/>
      <c r="G17" s="17">
        <v>7.4587646310476804E-2</v>
      </c>
      <c r="H17" s="17">
        <v>4.9380153495385798E-2</v>
      </c>
      <c r="I17" s="17">
        <v>5.2877333733217499E-2</v>
      </c>
      <c r="J17" s="17">
        <v>7.9160976250867002E-2</v>
      </c>
      <c r="K17" s="17">
        <v>7.5692592544562495E-2</v>
      </c>
      <c r="L17" s="17">
        <v>4.8471410398976303E-2</v>
      </c>
      <c r="M17" s="17"/>
      <c r="N17" s="17">
        <v>4.0862780147560902E-2</v>
      </c>
      <c r="O17" s="17">
        <v>6.2105798821436797E-2</v>
      </c>
      <c r="P17" s="17">
        <v>7.2977317372968004E-2</v>
      </c>
      <c r="Q17" s="17">
        <v>7.6562626931939895E-2</v>
      </c>
      <c r="R17" s="17"/>
      <c r="S17" s="17">
        <v>4.18108041369286E-2</v>
      </c>
      <c r="T17" s="17">
        <v>4.7351322282361302E-2</v>
      </c>
      <c r="U17" s="17">
        <v>4.3949403797592497E-2</v>
      </c>
      <c r="V17" s="17">
        <v>2.7905058057130099E-2</v>
      </c>
      <c r="W17" s="17">
        <v>8.9084733181533302E-2</v>
      </c>
      <c r="X17" s="17">
        <v>9.6263179108327004E-2</v>
      </c>
      <c r="Y17" s="17">
        <v>0.10183695358131201</v>
      </c>
      <c r="Z17" s="17">
        <v>5.9592699852062898E-2</v>
      </c>
      <c r="AA17" s="17">
        <v>6.81421928204681E-2</v>
      </c>
      <c r="AB17" s="17">
        <v>7.3167964996924906E-2</v>
      </c>
      <c r="AC17" s="17"/>
      <c r="AD17" s="17">
        <v>6.7911863088496505E-2</v>
      </c>
      <c r="AE17" s="17">
        <v>3.5073313646946297E-2</v>
      </c>
      <c r="AF17" s="17">
        <v>2.2389210831394502E-2</v>
      </c>
      <c r="AG17" s="17">
        <v>0.144462142551395</v>
      </c>
      <c r="AH17" s="17"/>
      <c r="AI17" s="17">
        <v>5.9877298337255802E-2</v>
      </c>
      <c r="AJ17" s="17">
        <v>3.4894492233582097E-2</v>
      </c>
      <c r="AK17" s="17">
        <v>2.6775990203509799E-2</v>
      </c>
      <c r="AL17" s="17"/>
      <c r="AM17" s="17">
        <v>4.3447487164385901E-2</v>
      </c>
      <c r="AN17" s="17">
        <v>6.1077850163331698E-2</v>
      </c>
      <c r="AO17" s="17">
        <v>3.1802029270568397E-2</v>
      </c>
      <c r="AP17" s="17"/>
      <c r="AQ17" s="17">
        <v>6.5468200858767103E-2</v>
      </c>
      <c r="AR17" s="17">
        <v>8.43915291528438E-2</v>
      </c>
      <c r="AS17" s="17">
        <v>4.1483237832979997E-2</v>
      </c>
      <c r="AT17" s="17">
        <v>3.7035079058765498E-2</v>
      </c>
      <c r="AU17" s="17">
        <v>4.9112147584203E-2</v>
      </c>
    </row>
    <row r="18" spans="2:47" x14ac:dyDescent="0.3">
      <c r="B18" s="18" t="s">
        <v>290</v>
      </c>
      <c r="C18" s="17">
        <v>3.3447661529893299E-2</v>
      </c>
      <c r="D18" s="17">
        <v>4.7071375781262401E-2</v>
      </c>
      <c r="E18" s="17">
        <v>2.02911145953386E-2</v>
      </c>
      <c r="F18" s="17"/>
      <c r="G18" s="17">
        <v>1.7086693160632799E-2</v>
      </c>
      <c r="H18" s="17">
        <v>3.1546248710433801E-2</v>
      </c>
      <c r="I18" s="17">
        <v>6.2005951543882498E-2</v>
      </c>
      <c r="J18" s="17">
        <v>2.9370239896864499E-2</v>
      </c>
      <c r="K18" s="17">
        <v>3.9174842351493197E-2</v>
      </c>
      <c r="L18" s="17">
        <v>2.2127147979315101E-2</v>
      </c>
      <c r="M18" s="17"/>
      <c r="N18" s="17">
        <v>4.11139697304434E-2</v>
      </c>
      <c r="O18" s="17">
        <v>3.6016051082300701E-2</v>
      </c>
      <c r="P18" s="17">
        <v>2.5587849946765499E-2</v>
      </c>
      <c r="Q18" s="17">
        <v>3.0082510962545699E-2</v>
      </c>
      <c r="R18" s="17"/>
      <c r="S18" s="17">
        <v>5.23195789148534E-2</v>
      </c>
      <c r="T18" s="17">
        <v>2.02038360241459E-2</v>
      </c>
      <c r="U18" s="17">
        <v>4.61827980688259E-2</v>
      </c>
      <c r="V18" s="17">
        <v>1.9205118804812901E-2</v>
      </c>
      <c r="W18" s="17">
        <v>2.7742621267834201E-2</v>
      </c>
      <c r="X18" s="17">
        <v>3.3599691891684602E-2</v>
      </c>
      <c r="Y18" s="17">
        <v>1.8379605582673202E-2</v>
      </c>
      <c r="Z18" s="17">
        <v>6.9226468285274595E-2</v>
      </c>
      <c r="AA18" s="17">
        <v>2.97302498191876E-2</v>
      </c>
      <c r="AB18" s="17">
        <v>3.1413016527834799E-2</v>
      </c>
      <c r="AC18" s="17"/>
      <c r="AD18" s="17">
        <v>3.5423733719838597E-2</v>
      </c>
      <c r="AE18" s="17">
        <v>4.6198452005478501E-2</v>
      </c>
      <c r="AF18" s="17">
        <v>1.42782452826361E-2</v>
      </c>
      <c r="AG18" s="17">
        <v>2.8741722899456701E-2</v>
      </c>
      <c r="AH18" s="17"/>
      <c r="AI18" s="17">
        <v>2.05892806388384E-2</v>
      </c>
      <c r="AJ18" s="17">
        <v>4.7978047230603102E-2</v>
      </c>
      <c r="AK18" s="17">
        <v>2.6452656773315798E-2</v>
      </c>
      <c r="AL18" s="17"/>
      <c r="AM18" s="17">
        <v>3.1355676473464197E-2</v>
      </c>
      <c r="AN18" s="17">
        <v>3.6923564759468598E-2</v>
      </c>
      <c r="AO18" s="17">
        <v>3.0112950960408901E-2</v>
      </c>
      <c r="AP18" s="17"/>
      <c r="AQ18" s="17">
        <v>3.50440262783525E-2</v>
      </c>
      <c r="AR18" s="17">
        <v>2.3616242682265701E-2</v>
      </c>
      <c r="AS18" s="17">
        <v>4.11488200470536E-2</v>
      </c>
      <c r="AT18" s="17">
        <v>3.8382848175726798E-2</v>
      </c>
      <c r="AU18" s="17">
        <v>0</v>
      </c>
    </row>
    <row r="19" spans="2:47" x14ac:dyDescent="0.3">
      <c r="B19" s="18" t="s">
        <v>257</v>
      </c>
      <c r="C19" s="19">
        <v>1.7371972453129299E-3</v>
      </c>
      <c r="D19" s="19">
        <v>3.5304875519504599E-3</v>
      </c>
      <c r="E19" s="19">
        <v>0</v>
      </c>
      <c r="F19" s="19"/>
      <c r="G19" s="19">
        <v>0</v>
      </c>
      <c r="H19" s="19">
        <v>0</v>
      </c>
      <c r="I19" s="19">
        <v>0</v>
      </c>
      <c r="J19" s="19">
        <v>0</v>
      </c>
      <c r="K19" s="19">
        <v>5.7079388995092597E-3</v>
      </c>
      <c r="L19" s="19">
        <v>4.4213403161795098E-3</v>
      </c>
      <c r="M19" s="19"/>
      <c r="N19" s="19">
        <v>0</v>
      </c>
      <c r="O19" s="19">
        <v>3.1195139518251499E-3</v>
      </c>
      <c r="P19" s="19">
        <v>0</v>
      </c>
      <c r="Q19" s="19">
        <v>3.7392384162597998E-3</v>
      </c>
      <c r="R19" s="19"/>
      <c r="S19" s="19">
        <v>0</v>
      </c>
      <c r="T19" s="19">
        <v>6.31697580240103E-3</v>
      </c>
      <c r="U19" s="19">
        <v>0</v>
      </c>
      <c r="V19" s="19">
        <v>0</v>
      </c>
      <c r="W19" s="19">
        <v>0</v>
      </c>
      <c r="X19" s="19">
        <v>7.8717933099912707E-3</v>
      </c>
      <c r="Y19" s="19">
        <v>0</v>
      </c>
      <c r="Z19" s="19">
        <v>0</v>
      </c>
      <c r="AA19" s="19">
        <v>0</v>
      </c>
      <c r="AB19" s="19">
        <v>0</v>
      </c>
      <c r="AC19" s="19"/>
      <c r="AD19" s="19">
        <v>0</v>
      </c>
      <c r="AE19" s="19">
        <v>0</v>
      </c>
      <c r="AF19" s="19">
        <v>6.8520301663285302E-3</v>
      </c>
      <c r="AG19" s="19">
        <v>0</v>
      </c>
      <c r="AH19" s="19"/>
      <c r="AI19" s="19">
        <v>0</v>
      </c>
      <c r="AJ19" s="19">
        <v>0</v>
      </c>
      <c r="AK19" s="19">
        <v>4.3267722495820803E-3</v>
      </c>
      <c r="AL19" s="19"/>
      <c r="AM19" s="19">
        <v>3.77993952428341E-3</v>
      </c>
      <c r="AN19" s="19">
        <v>0</v>
      </c>
      <c r="AO19" s="19">
        <v>2.82637158579997E-3</v>
      </c>
      <c r="AP19" s="19"/>
      <c r="AQ19" s="19">
        <v>6.9075317354723798E-3</v>
      </c>
      <c r="AR19" s="19">
        <v>0</v>
      </c>
      <c r="AS19" s="19">
        <v>0</v>
      </c>
      <c r="AT19" s="19">
        <v>0</v>
      </c>
      <c r="AU19" s="19">
        <v>0</v>
      </c>
    </row>
    <row r="20" spans="2:47" x14ac:dyDescent="0.3">
      <c r="B20" s="16"/>
    </row>
    <row r="21" spans="2:47" x14ac:dyDescent="0.3">
      <c r="B21" t="s">
        <v>482</v>
      </c>
    </row>
    <row r="22" spans="2:47" x14ac:dyDescent="0.3">
      <c r="B22" t="s">
        <v>80</v>
      </c>
    </row>
    <row r="24" spans="2:47" x14ac:dyDescent="0.3">
      <c r="B24"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U17"/>
  <sheetViews>
    <sheetView showGridLines="0" topLeftCell="A6"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295</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511</v>
      </c>
      <c r="D7" s="10">
        <v>248</v>
      </c>
      <c r="E7" s="10">
        <v>263</v>
      </c>
      <c r="F7" s="10"/>
      <c r="G7" s="10">
        <v>54</v>
      </c>
      <c r="H7" s="10">
        <v>73</v>
      </c>
      <c r="I7" s="10">
        <v>92</v>
      </c>
      <c r="J7" s="10">
        <v>92</v>
      </c>
      <c r="K7" s="10">
        <v>81</v>
      </c>
      <c r="L7" s="10">
        <v>119</v>
      </c>
      <c r="M7" s="10"/>
      <c r="N7" s="10">
        <v>126</v>
      </c>
      <c r="O7" s="10">
        <v>138</v>
      </c>
      <c r="P7" s="10">
        <v>118</v>
      </c>
      <c r="Q7" s="10">
        <v>125</v>
      </c>
      <c r="R7" s="10"/>
      <c r="S7" s="10">
        <v>80</v>
      </c>
      <c r="T7" s="10">
        <v>85</v>
      </c>
      <c r="U7" s="10">
        <v>45</v>
      </c>
      <c r="V7" s="10">
        <v>54</v>
      </c>
      <c r="W7" s="10">
        <v>37</v>
      </c>
      <c r="X7" s="10">
        <v>47</v>
      </c>
      <c r="Y7" s="10">
        <v>53</v>
      </c>
      <c r="Z7" s="10">
        <v>21</v>
      </c>
      <c r="AA7" s="10">
        <v>60</v>
      </c>
      <c r="AB7" s="10">
        <v>29</v>
      </c>
      <c r="AC7" s="10"/>
      <c r="AD7" s="10">
        <v>95</v>
      </c>
      <c r="AE7" s="10">
        <v>169</v>
      </c>
      <c r="AF7" s="10">
        <v>69</v>
      </c>
      <c r="AG7" s="10">
        <v>77</v>
      </c>
      <c r="AH7" s="10"/>
      <c r="AI7" s="10">
        <v>96</v>
      </c>
      <c r="AJ7" s="10">
        <v>135</v>
      </c>
      <c r="AK7" s="10">
        <v>108</v>
      </c>
      <c r="AL7" s="10"/>
      <c r="AM7" s="10">
        <v>103</v>
      </c>
      <c r="AN7" s="10">
        <v>209</v>
      </c>
      <c r="AO7" s="10">
        <v>171</v>
      </c>
      <c r="AP7" s="10"/>
      <c r="AQ7" s="10">
        <v>148</v>
      </c>
      <c r="AR7" s="10">
        <v>116</v>
      </c>
      <c r="AS7" s="10">
        <v>118</v>
      </c>
      <c r="AT7" s="10">
        <v>47</v>
      </c>
      <c r="AU7" s="10">
        <v>12</v>
      </c>
    </row>
    <row r="8" spans="2:47" ht="30" customHeight="1" x14ac:dyDescent="0.3">
      <c r="B8" s="11" t="s">
        <v>18</v>
      </c>
      <c r="C8" s="11">
        <v>509</v>
      </c>
      <c r="D8" s="11">
        <v>253</v>
      </c>
      <c r="E8" s="11">
        <v>257</v>
      </c>
      <c r="F8" s="11"/>
      <c r="G8" s="11">
        <v>67</v>
      </c>
      <c r="H8" s="11">
        <v>80</v>
      </c>
      <c r="I8" s="11">
        <v>95</v>
      </c>
      <c r="J8" s="11">
        <v>85</v>
      </c>
      <c r="K8" s="11">
        <v>73</v>
      </c>
      <c r="L8" s="11">
        <v>109</v>
      </c>
      <c r="M8" s="11"/>
      <c r="N8" s="11">
        <v>133</v>
      </c>
      <c r="O8" s="11">
        <v>138</v>
      </c>
      <c r="P8" s="11">
        <v>114</v>
      </c>
      <c r="Q8" s="11">
        <v>121</v>
      </c>
      <c r="R8" s="11"/>
      <c r="S8" s="11">
        <v>83</v>
      </c>
      <c r="T8" s="11">
        <v>85</v>
      </c>
      <c r="U8" s="11">
        <v>45</v>
      </c>
      <c r="V8" s="11">
        <v>55</v>
      </c>
      <c r="W8" s="11">
        <v>38</v>
      </c>
      <c r="X8" s="11">
        <v>45</v>
      </c>
      <c r="Y8" s="11">
        <v>49</v>
      </c>
      <c r="Z8" s="11">
        <v>21</v>
      </c>
      <c r="AA8" s="11">
        <v>59</v>
      </c>
      <c r="AB8" s="11">
        <v>29</v>
      </c>
      <c r="AC8" s="11"/>
      <c r="AD8" s="11">
        <v>92</v>
      </c>
      <c r="AE8" s="11">
        <v>170</v>
      </c>
      <c r="AF8" s="11">
        <v>68</v>
      </c>
      <c r="AG8" s="11">
        <v>77</v>
      </c>
      <c r="AH8" s="11"/>
      <c r="AI8" s="11">
        <v>93</v>
      </c>
      <c r="AJ8" s="11">
        <v>139</v>
      </c>
      <c r="AK8" s="11">
        <v>104</v>
      </c>
      <c r="AL8" s="11"/>
      <c r="AM8" s="11">
        <v>104</v>
      </c>
      <c r="AN8" s="11">
        <v>205</v>
      </c>
      <c r="AO8" s="11">
        <v>171</v>
      </c>
      <c r="AP8" s="11"/>
      <c r="AQ8" s="11">
        <v>143</v>
      </c>
      <c r="AR8" s="11">
        <v>117</v>
      </c>
      <c r="AS8" s="11">
        <v>119</v>
      </c>
      <c r="AT8" s="11">
        <v>50</v>
      </c>
      <c r="AU8" s="11">
        <v>12</v>
      </c>
    </row>
    <row r="9" spans="2:47" ht="43.2" x14ac:dyDescent="0.3">
      <c r="B9" s="18" t="s">
        <v>292</v>
      </c>
      <c r="C9" s="17">
        <v>0.56087290211716301</v>
      </c>
      <c r="D9" s="17">
        <v>0.519318510061482</v>
      </c>
      <c r="E9" s="17">
        <v>0.6018340868998</v>
      </c>
      <c r="F9" s="17"/>
      <c r="G9" s="17">
        <v>0.391607037640195</v>
      </c>
      <c r="H9" s="17">
        <v>0.38267374676370802</v>
      </c>
      <c r="I9" s="17">
        <v>0.43699142361020299</v>
      </c>
      <c r="J9" s="17">
        <v>0.68315489412035402</v>
      </c>
      <c r="K9" s="17">
        <v>0.69756533096012996</v>
      </c>
      <c r="L9" s="17">
        <v>0.71524149374609702</v>
      </c>
      <c r="M9" s="17"/>
      <c r="N9" s="17">
        <v>0.56383284082741103</v>
      </c>
      <c r="O9" s="17">
        <v>0.57411673081208903</v>
      </c>
      <c r="P9" s="17">
        <v>0.54320054569573895</v>
      </c>
      <c r="Q9" s="17">
        <v>0.55265166997614401</v>
      </c>
      <c r="R9" s="17"/>
      <c r="S9" s="17">
        <v>0.40902442460007998</v>
      </c>
      <c r="T9" s="17">
        <v>0.61556457500156003</v>
      </c>
      <c r="U9" s="17">
        <v>0.63586669107917604</v>
      </c>
      <c r="V9" s="17">
        <v>0.61545247097673905</v>
      </c>
      <c r="W9" s="17">
        <v>0.50860350792466802</v>
      </c>
      <c r="X9" s="17">
        <v>0.562285198895768</v>
      </c>
      <c r="Y9" s="17">
        <v>0.61372236763297905</v>
      </c>
      <c r="Z9" s="17">
        <v>0.37378679291553502</v>
      </c>
      <c r="AA9" s="17">
        <v>0.54872633025667905</v>
      </c>
      <c r="AB9" s="17">
        <v>0.75734113128227498</v>
      </c>
      <c r="AC9" s="17"/>
      <c r="AD9" s="17">
        <v>0.70121882453899298</v>
      </c>
      <c r="AE9" s="17">
        <v>0.46970225447582198</v>
      </c>
      <c r="AF9" s="17">
        <v>0.69949498791558995</v>
      </c>
      <c r="AG9" s="17">
        <v>0.550665253675788</v>
      </c>
      <c r="AH9" s="17"/>
      <c r="AI9" s="17">
        <v>0.69309251196754795</v>
      </c>
      <c r="AJ9" s="17">
        <v>0.426159888386412</v>
      </c>
      <c r="AK9" s="17">
        <v>0.74373445096070201</v>
      </c>
      <c r="AL9" s="17"/>
      <c r="AM9" s="17">
        <v>0.44375241204619698</v>
      </c>
      <c r="AN9" s="17">
        <v>0.57638623880401796</v>
      </c>
      <c r="AO9" s="17">
        <v>0.61289966470548396</v>
      </c>
      <c r="AP9" s="17"/>
      <c r="AQ9" s="17">
        <v>0.58588517000825502</v>
      </c>
      <c r="AR9" s="17">
        <v>0.59841521147713805</v>
      </c>
      <c r="AS9" s="17">
        <v>0.52591619948525703</v>
      </c>
      <c r="AT9" s="17">
        <v>0.36673016070620501</v>
      </c>
      <c r="AU9" s="17">
        <v>0.36478560301109197</v>
      </c>
    </row>
    <row r="10" spans="2:47" ht="28.8" x14ac:dyDescent="0.3">
      <c r="B10" s="18" t="s">
        <v>293</v>
      </c>
      <c r="C10" s="17">
        <v>0.32506949974503702</v>
      </c>
      <c r="D10" s="17">
        <v>0.36172480982961802</v>
      </c>
      <c r="E10" s="17">
        <v>0.28893746037775397</v>
      </c>
      <c r="F10" s="17"/>
      <c r="G10" s="17">
        <v>0.48371028722290299</v>
      </c>
      <c r="H10" s="17">
        <v>0.409668991674766</v>
      </c>
      <c r="I10" s="17">
        <v>0.415827365831485</v>
      </c>
      <c r="J10" s="17">
        <v>0.229192527747484</v>
      </c>
      <c r="K10" s="17">
        <v>0.19295446357189999</v>
      </c>
      <c r="L10" s="17">
        <v>0.250824854195414</v>
      </c>
      <c r="M10" s="17"/>
      <c r="N10" s="17">
        <v>0.36540143280076998</v>
      </c>
      <c r="O10" s="17">
        <v>0.33230060817773299</v>
      </c>
      <c r="P10" s="17">
        <v>0.27450084987437201</v>
      </c>
      <c r="Q10" s="17">
        <v>0.32314073364569601</v>
      </c>
      <c r="R10" s="17"/>
      <c r="S10" s="17">
        <v>0.38959052957258</v>
      </c>
      <c r="T10" s="17">
        <v>0.29416130424267001</v>
      </c>
      <c r="U10" s="17">
        <v>0.26131218122982403</v>
      </c>
      <c r="V10" s="17">
        <v>0.31448476507106699</v>
      </c>
      <c r="W10" s="17">
        <v>0.35388101058330101</v>
      </c>
      <c r="X10" s="17">
        <v>0.30764385285437001</v>
      </c>
      <c r="Y10" s="17">
        <v>0.32433518877676898</v>
      </c>
      <c r="Z10" s="17">
        <v>0.49150293604461598</v>
      </c>
      <c r="AA10" s="17">
        <v>0.34866646237316701</v>
      </c>
      <c r="AB10" s="17">
        <v>0.167942723238868</v>
      </c>
      <c r="AC10" s="17"/>
      <c r="AD10" s="17">
        <v>0.198304169415874</v>
      </c>
      <c r="AE10" s="17">
        <v>0.42721223139098602</v>
      </c>
      <c r="AF10" s="17">
        <v>0.23494210963393</v>
      </c>
      <c r="AG10" s="17">
        <v>0.25445073557166298</v>
      </c>
      <c r="AH10" s="17"/>
      <c r="AI10" s="17">
        <v>0.21074566494386299</v>
      </c>
      <c r="AJ10" s="17">
        <v>0.46212566999317001</v>
      </c>
      <c r="AK10" s="17">
        <v>0.21336285754981399</v>
      </c>
      <c r="AL10" s="17"/>
      <c r="AM10" s="17">
        <v>0.44713400982844098</v>
      </c>
      <c r="AN10" s="17">
        <v>0.33460022086832197</v>
      </c>
      <c r="AO10" s="17">
        <v>0.27924248582449501</v>
      </c>
      <c r="AP10" s="17"/>
      <c r="AQ10" s="17">
        <v>0.29861566619567698</v>
      </c>
      <c r="AR10" s="17">
        <v>0.33029264578546902</v>
      </c>
      <c r="AS10" s="17">
        <v>0.329332871241174</v>
      </c>
      <c r="AT10" s="17">
        <v>0.46991820818547297</v>
      </c>
      <c r="AU10" s="17">
        <v>0.63521439698890803</v>
      </c>
    </row>
    <row r="11" spans="2:47" ht="28.8" x14ac:dyDescent="0.3">
      <c r="B11" s="18" t="s">
        <v>294</v>
      </c>
      <c r="C11" s="17">
        <v>4.0365905452456698E-2</v>
      </c>
      <c r="D11" s="17">
        <v>4.34960223653253E-2</v>
      </c>
      <c r="E11" s="17">
        <v>3.72804723389734E-2</v>
      </c>
      <c r="F11" s="17"/>
      <c r="G11" s="17">
        <v>4.9930764201253003E-2</v>
      </c>
      <c r="H11" s="17">
        <v>0.122570115458875</v>
      </c>
      <c r="I11" s="17">
        <v>4.1740338173169002E-2</v>
      </c>
      <c r="J11" s="17">
        <v>1.0763710474179899E-2</v>
      </c>
      <c r="K11" s="17">
        <v>3.4763404343396802E-2</v>
      </c>
      <c r="L11" s="17">
        <v>0</v>
      </c>
      <c r="M11" s="17"/>
      <c r="N11" s="17">
        <v>2.2402843493451199E-2</v>
      </c>
      <c r="O11" s="17">
        <v>4.4936784130492798E-2</v>
      </c>
      <c r="P11" s="17">
        <v>9.0880726615712407E-2</v>
      </c>
      <c r="Q11" s="17">
        <v>8.4679508327039493E-3</v>
      </c>
      <c r="R11" s="17"/>
      <c r="S11" s="17">
        <v>0.105714998430594</v>
      </c>
      <c r="T11" s="17">
        <v>1.1331973398922401E-2</v>
      </c>
      <c r="U11" s="17">
        <v>6.0660970418738802E-2</v>
      </c>
      <c r="V11" s="17">
        <v>0</v>
      </c>
      <c r="W11" s="17">
        <v>2.7636520076918199E-2</v>
      </c>
      <c r="X11" s="17">
        <v>6.1371881568308598E-2</v>
      </c>
      <c r="Y11" s="17">
        <v>0</v>
      </c>
      <c r="Z11" s="17">
        <v>4.7605117774439397E-2</v>
      </c>
      <c r="AA11" s="17">
        <v>3.4137776183216298E-2</v>
      </c>
      <c r="AB11" s="17">
        <v>4.2885869176088602E-2</v>
      </c>
      <c r="AC11" s="17"/>
      <c r="AD11" s="17">
        <v>4.49020054054005E-2</v>
      </c>
      <c r="AE11" s="17">
        <v>5.0653322951350901E-2</v>
      </c>
      <c r="AF11" s="17">
        <v>3.4510682307235398E-2</v>
      </c>
      <c r="AG11" s="17">
        <v>4.6775922408066398E-2</v>
      </c>
      <c r="AH11" s="17"/>
      <c r="AI11" s="17">
        <v>5.4381837097279097E-2</v>
      </c>
      <c r="AJ11" s="17">
        <v>6.22191018910105E-2</v>
      </c>
      <c r="AK11" s="17">
        <v>2.2582910468877501E-2</v>
      </c>
      <c r="AL11" s="17"/>
      <c r="AM11" s="17">
        <v>3.2768194090653902E-2</v>
      </c>
      <c r="AN11" s="17">
        <v>2.7824263368184599E-2</v>
      </c>
      <c r="AO11" s="17">
        <v>6.6963868691847103E-2</v>
      </c>
      <c r="AP11" s="17"/>
      <c r="AQ11" s="17">
        <v>3.8327995063063801E-2</v>
      </c>
      <c r="AR11" s="17">
        <v>1.04316649982259E-2</v>
      </c>
      <c r="AS11" s="17">
        <v>6.49202284412808E-2</v>
      </c>
      <c r="AT11" s="17">
        <v>0.102041654071134</v>
      </c>
      <c r="AU11" s="17">
        <v>0</v>
      </c>
    </row>
    <row r="12" spans="2:47" x14ac:dyDescent="0.3">
      <c r="B12" s="18" t="s">
        <v>173</v>
      </c>
      <c r="C12" s="19">
        <v>7.3691692685343493E-2</v>
      </c>
      <c r="D12" s="19">
        <v>7.5460657743575493E-2</v>
      </c>
      <c r="E12" s="19">
        <v>7.1947980383472193E-2</v>
      </c>
      <c r="F12" s="19"/>
      <c r="G12" s="19">
        <v>7.4751910935648203E-2</v>
      </c>
      <c r="H12" s="19">
        <v>8.5087146102650404E-2</v>
      </c>
      <c r="I12" s="19">
        <v>0.10544087238514301</v>
      </c>
      <c r="J12" s="19">
        <v>7.6888867657981794E-2</v>
      </c>
      <c r="K12" s="19">
        <v>7.4716801124573795E-2</v>
      </c>
      <c r="L12" s="19">
        <v>3.3933652058488598E-2</v>
      </c>
      <c r="M12" s="19"/>
      <c r="N12" s="19">
        <v>4.8362882878368103E-2</v>
      </c>
      <c r="O12" s="19">
        <v>4.86458768796851E-2</v>
      </c>
      <c r="P12" s="19">
        <v>9.1417877814176707E-2</v>
      </c>
      <c r="Q12" s="19">
        <v>0.115739645545456</v>
      </c>
      <c r="R12" s="19"/>
      <c r="S12" s="19">
        <v>9.5670047396745894E-2</v>
      </c>
      <c r="T12" s="19">
        <v>7.8942147356847597E-2</v>
      </c>
      <c r="U12" s="19">
        <v>4.2160157272261897E-2</v>
      </c>
      <c r="V12" s="19">
        <v>7.0062763952194004E-2</v>
      </c>
      <c r="W12" s="19">
        <v>0.109878961415113</v>
      </c>
      <c r="X12" s="19">
        <v>6.8699066681553303E-2</v>
      </c>
      <c r="Y12" s="19">
        <v>6.1942443590252597E-2</v>
      </c>
      <c r="Z12" s="19">
        <v>8.7105153265409296E-2</v>
      </c>
      <c r="AA12" s="19">
        <v>6.8469431186937102E-2</v>
      </c>
      <c r="AB12" s="19">
        <v>3.1830276302768398E-2</v>
      </c>
      <c r="AC12" s="19"/>
      <c r="AD12" s="19">
        <v>5.5575000639732301E-2</v>
      </c>
      <c r="AE12" s="19">
        <v>5.2432191181841101E-2</v>
      </c>
      <c r="AF12" s="19">
        <v>3.10522201432443E-2</v>
      </c>
      <c r="AG12" s="19">
        <v>0.148108088344483</v>
      </c>
      <c r="AH12" s="19"/>
      <c r="AI12" s="19">
        <v>4.1779985991309602E-2</v>
      </c>
      <c r="AJ12" s="19">
        <v>4.9495339729406798E-2</v>
      </c>
      <c r="AK12" s="19">
        <v>2.0319781020607001E-2</v>
      </c>
      <c r="AL12" s="19"/>
      <c r="AM12" s="19">
        <v>7.63453840347081E-2</v>
      </c>
      <c r="AN12" s="19">
        <v>6.1189276959476201E-2</v>
      </c>
      <c r="AO12" s="19">
        <v>4.0893980778174202E-2</v>
      </c>
      <c r="AP12" s="19"/>
      <c r="AQ12" s="19">
        <v>7.7171168733004294E-2</v>
      </c>
      <c r="AR12" s="19">
        <v>6.0860477739167099E-2</v>
      </c>
      <c r="AS12" s="19">
        <v>7.9830700832288298E-2</v>
      </c>
      <c r="AT12" s="19">
        <v>6.1309977037188101E-2</v>
      </c>
      <c r="AU12" s="19">
        <v>0</v>
      </c>
    </row>
    <row r="13" spans="2:47" x14ac:dyDescent="0.3">
      <c r="B13" s="16" t="s">
        <v>175</v>
      </c>
    </row>
    <row r="14" spans="2:47" x14ac:dyDescent="0.3">
      <c r="B14" t="s">
        <v>482</v>
      </c>
    </row>
    <row r="15" spans="2:47" x14ac:dyDescent="0.3">
      <c r="B15" t="s">
        <v>80</v>
      </c>
    </row>
    <row r="17" spans="2:2" x14ac:dyDescent="0.3">
      <c r="B17"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I18"/>
  <sheetViews>
    <sheetView showGridLines="0" topLeftCell="A2"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9" width="20.77734375" customWidth="1"/>
  </cols>
  <sheetData>
    <row r="2" spans="2:9" ht="40.049999999999997" customHeight="1" x14ac:dyDescent="0.3">
      <c r="D2" s="41" t="s">
        <v>308</v>
      </c>
      <c r="E2" s="37"/>
      <c r="F2" s="37"/>
      <c r="G2" s="37"/>
      <c r="H2" s="37"/>
      <c r="I2" s="37"/>
    </row>
    <row r="6" spans="2:9" ht="49.95" customHeight="1" x14ac:dyDescent="0.3">
      <c r="B6" s="20" t="s">
        <v>13</v>
      </c>
      <c r="C6" s="20" t="s">
        <v>297</v>
      </c>
      <c r="D6" s="20" t="s">
        <v>298</v>
      </c>
      <c r="E6" s="20" t="s">
        <v>299</v>
      </c>
      <c r="F6" s="20" t="s">
        <v>300</v>
      </c>
      <c r="G6" s="20" t="s">
        <v>301</v>
      </c>
      <c r="H6" s="20" t="s">
        <v>302</v>
      </c>
    </row>
    <row r="7" spans="2:9" x14ac:dyDescent="0.3">
      <c r="B7" s="18" t="s">
        <v>303</v>
      </c>
      <c r="C7" s="17">
        <v>8.4195238251762103E-2</v>
      </c>
      <c r="D7" s="17">
        <v>8.2515699408761994E-2</v>
      </c>
      <c r="E7" s="17">
        <v>7.0027280514738902E-2</v>
      </c>
      <c r="F7" s="17">
        <v>8.6047161815443807E-2</v>
      </c>
      <c r="G7" s="17">
        <v>3.0905457859287E-2</v>
      </c>
      <c r="H7" s="17">
        <v>8.7082618664057101E-2</v>
      </c>
    </row>
    <row r="8" spans="2:9" x14ac:dyDescent="0.3">
      <c r="B8" s="18" t="s">
        <v>304</v>
      </c>
      <c r="C8" s="17">
        <v>0.46152839426370201</v>
      </c>
      <c r="D8" s="17">
        <v>0.43580798076286897</v>
      </c>
      <c r="E8" s="17">
        <v>0.25347477401639401</v>
      </c>
      <c r="F8" s="17">
        <v>0.39683046143935502</v>
      </c>
      <c r="G8" s="17">
        <v>0.103723755448503</v>
      </c>
      <c r="H8" s="17">
        <v>0.40508942517181301</v>
      </c>
    </row>
    <row r="9" spans="2:9" x14ac:dyDescent="0.3">
      <c r="B9" s="18" t="s">
        <v>305</v>
      </c>
      <c r="C9" s="17">
        <v>0.39143344950360498</v>
      </c>
      <c r="D9" s="17">
        <v>0.43251169231400299</v>
      </c>
      <c r="E9" s="17">
        <v>0.59751925719495302</v>
      </c>
      <c r="F9" s="17">
        <v>0.45587720493485101</v>
      </c>
      <c r="G9" s="17">
        <v>0.20904946015792999</v>
      </c>
      <c r="H9" s="17">
        <v>0.43438664412123801</v>
      </c>
    </row>
    <row r="10" spans="2:9" x14ac:dyDescent="0.3">
      <c r="B10" s="18" t="s">
        <v>306</v>
      </c>
      <c r="C10" s="17">
        <v>3.55259881418536E-2</v>
      </c>
      <c r="D10" s="17">
        <v>3.3770077393392099E-2</v>
      </c>
      <c r="E10" s="17">
        <v>4.7166922167810897E-2</v>
      </c>
      <c r="F10" s="17">
        <v>4.4508286580553703E-2</v>
      </c>
      <c r="G10" s="17">
        <v>0.44616774292417499</v>
      </c>
      <c r="H10" s="17">
        <v>4.4175849117211799E-2</v>
      </c>
    </row>
    <row r="11" spans="2:9" x14ac:dyDescent="0.3">
      <c r="B11" s="18" t="s">
        <v>307</v>
      </c>
      <c r="C11" s="17">
        <v>2.7316929839077499E-2</v>
      </c>
      <c r="D11" s="17">
        <v>1.53945501209746E-2</v>
      </c>
      <c r="E11" s="17">
        <v>3.1811766106103201E-2</v>
      </c>
      <c r="F11" s="17">
        <v>1.6736885229797001E-2</v>
      </c>
      <c r="G11" s="17">
        <v>0.210153583610105</v>
      </c>
      <c r="H11" s="17">
        <v>2.9265462925680299E-2</v>
      </c>
    </row>
    <row r="12" spans="2:9" x14ac:dyDescent="0.3">
      <c r="B12" s="16" t="s">
        <v>469</v>
      </c>
      <c r="C12" s="29"/>
      <c r="D12" s="29"/>
      <c r="E12" s="29"/>
      <c r="F12" s="29"/>
      <c r="G12" s="29"/>
      <c r="H12" s="29"/>
    </row>
    <row r="13" spans="2:9" x14ac:dyDescent="0.3">
      <c r="B13" t="s">
        <v>482</v>
      </c>
    </row>
    <row r="14" spans="2:9" x14ac:dyDescent="0.3">
      <c r="B14" t="s">
        <v>80</v>
      </c>
    </row>
    <row r="18" spans="2:2" x14ac:dyDescent="0.3">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309</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511</v>
      </c>
      <c r="D7" s="10">
        <v>248</v>
      </c>
      <c r="E7" s="10">
        <v>263</v>
      </c>
      <c r="F7" s="10"/>
      <c r="G7" s="10">
        <v>54</v>
      </c>
      <c r="H7" s="10">
        <v>73</v>
      </c>
      <c r="I7" s="10">
        <v>92</v>
      </c>
      <c r="J7" s="10">
        <v>92</v>
      </c>
      <c r="K7" s="10">
        <v>81</v>
      </c>
      <c r="L7" s="10">
        <v>119</v>
      </c>
      <c r="M7" s="10"/>
      <c r="N7" s="10">
        <v>126</v>
      </c>
      <c r="O7" s="10">
        <v>138</v>
      </c>
      <c r="P7" s="10">
        <v>118</v>
      </c>
      <c r="Q7" s="10">
        <v>125</v>
      </c>
      <c r="R7" s="10"/>
      <c r="S7" s="10">
        <v>80</v>
      </c>
      <c r="T7" s="10">
        <v>85</v>
      </c>
      <c r="U7" s="10">
        <v>45</v>
      </c>
      <c r="V7" s="10">
        <v>54</v>
      </c>
      <c r="W7" s="10">
        <v>37</v>
      </c>
      <c r="X7" s="10">
        <v>47</v>
      </c>
      <c r="Y7" s="10">
        <v>53</v>
      </c>
      <c r="Z7" s="10">
        <v>21</v>
      </c>
      <c r="AA7" s="10">
        <v>60</v>
      </c>
      <c r="AB7" s="10">
        <v>29</v>
      </c>
      <c r="AC7" s="10"/>
      <c r="AD7" s="10">
        <v>95</v>
      </c>
      <c r="AE7" s="10">
        <v>169</v>
      </c>
      <c r="AF7" s="10">
        <v>69</v>
      </c>
      <c r="AG7" s="10">
        <v>77</v>
      </c>
      <c r="AH7" s="10"/>
      <c r="AI7" s="10">
        <v>96</v>
      </c>
      <c r="AJ7" s="10">
        <v>135</v>
      </c>
      <c r="AK7" s="10">
        <v>108</v>
      </c>
      <c r="AL7" s="10"/>
      <c r="AM7" s="10">
        <v>103</v>
      </c>
      <c r="AN7" s="10">
        <v>209</v>
      </c>
      <c r="AO7" s="10">
        <v>171</v>
      </c>
      <c r="AP7" s="10"/>
      <c r="AQ7" s="10">
        <v>148</v>
      </c>
      <c r="AR7" s="10">
        <v>116</v>
      </c>
      <c r="AS7" s="10">
        <v>118</v>
      </c>
      <c r="AT7" s="10">
        <v>47</v>
      </c>
      <c r="AU7" s="10">
        <v>12</v>
      </c>
    </row>
    <row r="8" spans="2:47" ht="30" customHeight="1" x14ac:dyDescent="0.3">
      <c r="B8" s="11" t="s">
        <v>18</v>
      </c>
      <c r="C8" s="11">
        <v>509</v>
      </c>
      <c r="D8" s="11">
        <v>253</v>
      </c>
      <c r="E8" s="11">
        <v>257</v>
      </c>
      <c r="F8" s="11"/>
      <c r="G8" s="11">
        <v>67</v>
      </c>
      <c r="H8" s="11">
        <v>80</v>
      </c>
      <c r="I8" s="11">
        <v>95</v>
      </c>
      <c r="J8" s="11">
        <v>85</v>
      </c>
      <c r="K8" s="11">
        <v>73</v>
      </c>
      <c r="L8" s="11">
        <v>109</v>
      </c>
      <c r="M8" s="11"/>
      <c r="N8" s="11">
        <v>133</v>
      </c>
      <c r="O8" s="11">
        <v>138</v>
      </c>
      <c r="P8" s="11">
        <v>114</v>
      </c>
      <c r="Q8" s="11">
        <v>121</v>
      </c>
      <c r="R8" s="11"/>
      <c r="S8" s="11">
        <v>83</v>
      </c>
      <c r="T8" s="11">
        <v>85</v>
      </c>
      <c r="U8" s="11">
        <v>45</v>
      </c>
      <c r="V8" s="11">
        <v>55</v>
      </c>
      <c r="W8" s="11">
        <v>38</v>
      </c>
      <c r="X8" s="11">
        <v>45</v>
      </c>
      <c r="Y8" s="11">
        <v>49</v>
      </c>
      <c r="Z8" s="11">
        <v>21</v>
      </c>
      <c r="AA8" s="11">
        <v>59</v>
      </c>
      <c r="AB8" s="11">
        <v>29</v>
      </c>
      <c r="AC8" s="11"/>
      <c r="AD8" s="11">
        <v>92</v>
      </c>
      <c r="AE8" s="11">
        <v>170</v>
      </c>
      <c r="AF8" s="11">
        <v>68</v>
      </c>
      <c r="AG8" s="11">
        <v>77</v>
      </c>
      <c r="AH8" s="11"/>
      <c r="AI8" s="11">
        <v>93</v>
      </c>
      <c r="AJ8" s="11">
        <v>139</v>
      </c>
      <c r="AK8" s="11">
        <v>104</v>
      </c>
      <c r="AL8" s="11"/>
      <c r="AM8" s="11">
        <v>104</v>
      </c>
      <c r="AN8" s="11">
        <v>205</v>
      </c>
      <c r="AO8" s="11">
        <v>171</v>
      </c>
      <c r="AP8" s="11"/>
      <c r="AQ8" s="11">
        <v>143</v>
      </c>
      <c r="AR8" s="11">
        <v>117</v>
      </c>
      <c r="AS8" s="11">
        <v>119</v>
      </c>
      <c r="AT8" s="11">
        <v>50</v>
      </c>
      <c r="AU8" s="11">
        <v>12</v>
      </c>
    </row>
    <row r="9" spans="2:47" x14ac:dyDescent="0.3">
      <c r="B9" s="18" t="s">
        <v>303</v>
      </c>
      <c r="C9" s="17">
        <v>8.4195238251762103E-2</v>
      </c>
      <c r="D9" s="17">
        <v>8.1046896638407695E-2</v>
      </c>
      <c r="E9" s="17">
        <v>8.7298635900094207E-2</v>
      </c>
      <c r="F9" s="17"/>
      <c r="G9" s="17">
        <v>0.151362628893153</v>
      </c>
      <c r="H9" s="17">
        <v>0.17272265291029501</v>
      </c>
      <c r="I9" s="17">
        <v>0.102053627747437</v>
      </c>
      <c r="J9" s="17">
        <v>3.5314274789092201E-2</v>
      </c>
      <c r="K9" s="17">
        <v>1.26035111661962E-2</v>
      </c>
      <c r="L9" s="17">
        <v>4.9024732664816002E-2</v>
      </c>
      <c r="M9" s="17"/>
      <c r="N9" s="17">
        <v>0.107998579678327</v>
      </c>
      <c r="O9" s="17">
        <v>5.1537319283686503E-2</v>
      </c>
      <c r="P9" s="17">
        <v>0.11060082084009901</v>
      </c>
      <c r="Q9" s="17">
        <v>7.3114479509992794E-2</v>
      </c>
      <c r="R9" s="17"/>
      <c r="S9" s="17">
        <v>9.0661770959496804E-2</v>
      </c>
      <c r="T9" s="17">
        <v>6.8291124177323595E-2</v>
      </c>
      <c r="U9" s="17">
        <v>4.9878130876976401E-2</v>
      </c>
      <c r="V9" s="17">
        <v>0.105866420238098</v>
      </c>
      <c r="W9" s="17">
        <v>0.19146569915734801</v>
      </c>
      <c r="X9" s="17">
        <v>5.2211705477722699E-2</v>
      </c>
      <c r="Y9" s="17">
        <v>5.9841146667501101E-2</v>
      </c>
      <c r="Z9" s="17">
        <v>6.18921115709452E-2</v>
      </c>
      <c r="AA9" s="17">
        <v>0.129166783817595</v>
      </c>
      <c r="AB9" s="17">
        <v>0</v>
      </c>
      <c r="AC9" s="17"/>
      <c r="AD9" s="17">
        <v>3.3327835179134999E-2</v>
      </c>
      <c r="AE9" s="17">
        <v>0.13427773250736799</v>
      </c>
      <c r="AF9" s="17">
        <v>5.6498521743784197E-2</v>
      </c>
      <c r="AG9" s="17">
        <v>3.0405063409535998E-2</v>
      </c>
      <c r="AH9" s="17"/>
      <c r="AI9" s="17">
        <v>3.9914884004029497E-2</v>
      </c>
      <c r="AJ9" s="17">
        <v>0.172890984687463</v>
      </c>
      <c r="AK9" s="17">
        <v>3.4382977789110897E-2</v>
      </c>
      <c r="AL9" s="17"/>
      <c r="AM9" s="17">
        <v>0.136871470695097</v>
      </c>
      <c r="AN9" s="17">
        <v>6.2061452487953299E-2</v>
      </c>
      <c r="AO9" s="17">
        <v>9.3037532629151001E-2</v>
      </c>
      <c r="AP9" s="17"/>
      <c r="AQ9" s="17">
        <v>4.8654929999712597E-2</v>
      </c>
      <c r="AR9" s="17">
        <v>7.0161692640169193E-2</v>
      </c>
      <c r="AS9" s="17">
        <v>0.124751685448315</v>
      </c>
      <c r="AT9" s="17">
        <v>0.231582941662655</v>
      </c>
      <c r="AU9" s="17">
        <v>0.113478423625287</v>
      </c>
    </row>
    <row r="10" spans="2:47" x14ac:dyDescent="0.3">
      <c r="B10" s="18" t="s">
        <v>304</v>
      </c>
      <c r="C10" s="17">
        <v>0.46152839426370201</v>
      </c>
      <c r="D10" s="17">
        <v>0.51875610532502803</v>
      </c>
      <c r="E10" s="17">
        <v>0.40511763401652001</v>
      </c>
      <c r="F10" s="17"/>
      <c r="G10" s="17">
        <v>0.36530339493971198</v>
      </c>
      <c r="H10" s="17">
        <v>0.471954186036177</v>
      </c>
      <c r="I10" s="17">
        <v>0.46246142346056501</v>
      </c>
      <c r="J10" s="17">
        <v>0.51345419251727298</v>
      </c>
      <c r="K10" s="17">
        <v>0.40620407801147401</v>
      </c>
      <c r="L10" s="17">
        <v>0.50863345375181201</v>
      </c>
      <c r="M10" s="17"/>
      <c r="N10" s="17">
        <v>0.54684427859771401</v>
      </c>
      <c r="O10" s="17">
        <v>0.50069970977733902</v>
      </c>
      <c r="P10" s="17">
        <v>0.41371878519167199</v>
      </c>
      <c r="Q10" s="17">
        <v>0.37441080845923302</v>
      </c>
      <c r="R10" s="17"/>
      <c r="S10" s="17">
        <v>0.55337388954755296</v>
      </c>
      <c r="T10" s="17">
        <v>0.50973884289819704</v>
      </c>
      <c r="U10" s="17">
        <v>0.410976180728096</v>
      </c>
      <c r="V10" s="17">
        <v>0.398008406679489</v>
      </c>
      <c r="W10" s="17">
        <v>0.37126233237928802</v>
      </c>
      <c r="X10" s="17">
        <v>0.52957636651798201</v>
      </c>
      <c r="Y10" s="17">
        <v>0.43951792557012698</v>
      </c>
      <c r="Z10" s="17">
        <v>0.51691506130488996</v>
      </c>
      <c r="AA10" s="17">
        <v>0.398446182505726</v>
      </c>
      <c r="AB10" s="17">
        <v>0.39116714930693097</v>
      </c>
      <c r="AC10" s="17"/>
      <c r="AD10" s="17">
        <v>0.49965591082126698</v>
      </c>
      <c r="AE10" s="17">
        <v>0.49788802721700298</v>
      </c>
      <c r="AF10" s="17">
        <v>0.34984592452156799</v>
      </c>
      <c r="AG10" s="17">
        <v>0.437394500881509</v>
      </c>
      <c r="AH10" s="17"/>
      <c r="AI10" s="17">
        <v>0.49734897534651001</v>
      </c>
      <c r="AJ10" s="17">
        <v>0.51910586515577195</v>
      </c>
      <c r="AK10" s="17">
        <v>0.37019625435175901</v>
      </c>
      <c r="AL10" s="17"/>
      <c r="AM10" s="17">
        <v>0.56307803763962805</v>
      </c>
      <c r="AN10" s="17">
        <v>0.50129836019862595</v>
      </c>
      <c r="AO10" s="17">
        <v>0.39919056398359298</v>
      </c>
      <c r="AP10" s="17"/>
      <c r="AQ10" s="17">
        <v>0.41069236933805198</v>
      </c>
      <c r="AR10" s="17">
        <v>0.45724649189483402</v>
      </c>
      <c r="AS10" s="17">
        <v>0.45837850872087499</v>
      </c>
      <c r="AT10" s="17">
        <v>0.54063193937509801</v>
      </c>
      <c r="AU10" s="17">
        <v>0.69486819094060204</v>
      </c>
    </row>
    <row r="11" spans="2:47" x14ac:dyDescent="0.3">
      <c r="B11" s="18" t="s">
        <v>305</v>
      </c>
      <c r="C11" s="17">
        <v>0.39143344950360498</v>
      </c>
      <c r="D11" s="17">
        <v>0.32737249672520502</v>
      </c>
      <c r="E11" s="17">
        <v>0.45457990392872999</v>
      </c>
      <c r="F11" s="17"/>
      <c r="G11" s="17">
        <v>0.424756315898146</v>
      </c>
      <c r="H11" s="17">
        <v>0.25589182358146401</v>
      </c>
      <c r="I11" s="17">
        <v>0.32747726438614699</v>
      </c>
      <c r="J11" s="17">
        <v>0.40917745086707302</v>
      </c>
      <c r="K11" s="17">
        <v>0.53032114501858096</v>
      </c>
      <c r="L11" s="17">
        <v>0.41863698769397301</v>
      </c>
      <c r="M11" s="17"/>
      <c r="N11" s="17">
        <v>0.26829945093565399</v>
      </c>
      <c r="O11" s="17">
        <v>0.37292579641302998</v>
      </c>
      <c r="P11" s="17">
        <v>0.421519577544268</v>
      </c>
      <c r="Q11" s="17">
        <v>0.50837940114101299</v>
      </c>
      <c r="R11" s="17"/>
      <c r="S11" s="17">
        <v>0.26033813148739399</v>
      </c>
      <c r="T11" s="17">
        <v>0.36890476299429797</v>
      </c>
      <c r="U11" s="17">
        <v>0.496905025810151</v>
      </c>
      <c r="V11" s="17">
        <v>0.45957151688888698</v>
      </c>
      <c r="W11" s="17">
        <v>0.35022909811883701</v>
      </c>
      <c r="X11" s="17">
        <v>0.31568677644493198</v>
      </c>
      <c r="Y11" s="17">
        <v>0.44523952100995601</v>
      </c>
      <c r="Z11" s="17">
        <v>0.421192827124165</v>
      </c>
      <c r="AA11" s="17">
        <v>0.40776369057496498</v>
      </c>
      <c r="AB11" s="17">
        <v>0.56757713915379504</v>
      </c>
      <c r="AC11" s="17"/>
      <c r="AD11" s="17">
        <v>0.41616683091235401</v>
      </c>
      <c r="AE11" s="17">
        <v>0.30421254181615898</v>
      </c>
      <c r="AF11" s="17">
        <v>0.51143025627150396</v>
      </c>
      <c r="AG11" s="17">
        <v>0.49364361551583003</v>
      </c>
      <c r="AH11" s="17"/>
      <c r="AI11" s="17">
        <v>0.42432067637161103</v>
      </c>
      <c r="AJ11" s="17">
        <v>0.23662504033076701</v>
      </c>
      <c r="AK11" s="17">
        <v>0.50460712742418401</v>
      </c>
      <c r="AL11" s="17"/>
      <c r="AM11" s="17">
        <v>0.28081181501292102</v>
      </c>
      <c r="AN11" s="17">
        <v>0.37834152950491401</v>
      </c>
      <c r="AO11" s="17">
        <v>0.42080798001056402</v>
      </c>
      <c r="AP11" s="17"/>
      <c r="AQ11" s="17">
        <v>0.47836492410742298</v>
      </c>
      <c r="AR11" s="17">
        <v>0.41529848572968803</v>
      </c>
      <c r="AS11" s="17">
        <v>0.32466155829558702</v>
      </c>
      <c r="AT11" s="17">
        <v>0.20019654585326899</v>
      </c>
      <c r="AU11" s="17">
        <v>9.5963646984545695E-2</v>
      </c>
    </row>
    <row r="12" spans="2:47" x14ac:dyDescent="0.3">
      <c r="B12" s="18" t="s">
        <v>306</v>
      </c>
      <c r="C12" s="17">
        <v>3.55259881418536E-2</v>
      </c>
      <c r="D12" s="17">
        <v>4.2826163067223699E-2</v>
      </c>
      <c r="E12" s="17">
        <v>2.8330026433089298E-2</v>
      </c>
      <c r="F12" s="17"/>
      <c r="G12" s="17">
        <v>3.9549595347162299E-2</v>
      </c>
      <c r="H12" s="17">
        <v>7.2191671624953505E-2</v>
      </c>
      <c r="I12" s="17">
        <v>6.21880364297289E-2</v>
      </c>
      <c r="J12" s="17">
        <v>1.1063702886399801E-2</v>
      </c>
      <c r="K12" s="17">
        <v>2.4587645324948001E-2</v>
      </c>
      <c r="L12" s="17">
        <v>9.5037546913367098E-3</v>
      </c>
      <c r="M12" s="17"/>
      <c r="N12" s="17">
        <v>4.7768091264567998E-2</v>
      </c>
      <c r="O12" s="17">
        <v>3.9435377104424303E-2</v>
      </c>
      <c r="P12" s="17">
        <v>1.6898165909875799E-2</v>
      </c>
      <c r="Q12" s="17">
        <v>3.6428132333768098E-2</v>
      </c>
      <c r="R12" s="17"/>
      <c r="S12" s="17">
        <v>6.5946890142382003E-2</v>
      </c>
      <c r="T12" s="17">
        <v>4.2089532200062903E-2</v>
      </c>
      <c r="U12" s="17">
        <v>4.2240662584776698E-2</v>
      </c>
      <c r="V12" s="17">
        <v>0</v>
      </c>
      <c r="W12" s="17">
        <v>5.7588366920362503E-2</v>
      </c>
      <c r="X12" s="17">
        <v>4.1798920670518699E-2</v>
      </c>
      <c r="Y12" s="17">
        <v>0</v>
      </c>
      <c r="Z12" s="17">
        <v>0</v>
      </c>
      <c r="AA12" s="17">
        <v>3.17934641401727E-2</v>
      </c>
      <c r="AB12" s="17">
        <v>4.1255711539273397E-2</v>
      </c>
      <c r="AC12" s="17"/>
      <c r="AD12" s="17">
        <v>2.9917288307172499E-2</v>
      </c>
      <c r="AE12" s="17">
        <v>4.5679160216717501E-2</v>
      </c>
      <c r="AF12" s="17">
        <v>2.9671925083307502E-2</v>
      </c>
      <c r="AG12" s="17">
        <v>1.53347222400004E-2</v>
      </c>
      <c r="AH12" s="17"/>
      <c r="AI12" s="17">
        <v>2.84020392533091E-2</v>
      </c>
      <c r="AJ12" s="17">
        <v>5.6045857740082E-2</v>
      </c>
      <c r="AK12" s="17">
        <v>2.9398152860664901E-2</v>
      </c>
      <c r="AL12" s="17"/>
      <c r="AM12" s="17">
        <v>8.46842263268845E-3</v>
      </c>
      <c r="AN12" s="17">
        <v>3.55616734902367E-2</v>
      </c>
      <c r="AO12" s="17">
        <v>5.1143748058878898E-2</v>
      </c>
      <c r="AP12" s="17"/>
      <c r="AQ12" s="17">
        <v>2.82201894015215E-2</v>
      </c>
      <c r="AR12" s="17">
        <v>2.1600293120996601E-2</v>
      </c>
      <c r="AS12" s="17">
        <v>6.8647259376686906E-2</v>
      </c>
      <c r="AT12" s="17">
        <v>2.7588573108978099E-2</v>
      </c>
      <c r="AU12" s="17">
        <v>0</v>
      </c>
    </row>
    <row r="13" spans="2:47" x14ac:dyDescent="0.3">
      <c r="B13" s="18" t="s">
        <v>307</v>
      </c>
      <c r="C13" s="19">
        <v>2.7316929839077499E-2</v>
      </c>
      <c r="D13" s="19">
        <v>2.9998338244134601E-2</v>
      </c>
      <c r="E13" s="19">
        <v>2.4673799721565699E-2</v>
      </c>
      <c r="F13" s="19"/>
      <c r="G13" s="19">
        <v>1.90280649218257E-2</v>
      </c>
      <c r="H13" s="19">
        <v>2.72396658471105E-2</v>
      </c>
      <c r="I13" s="19">
        <v>4.5819647976121897E-2</v>
      </c>
      <c r="J13" s="19">
        <v>3.0990378940161999E-2</v>
      </c>
      <c r="K13" s="19">
        <v>2.6283620478800802E-2</v>
      </c>
      <c r="L13" s="19">
        <v>1.4201071198062401E-2</v>
      </c>
      <c r="M13" s="19"/>
      <c r="N13" s="19">
        <v>2.9089599523736999E-2</v>
      </c>
      <c r="O13" s="19">
        <v>3.5401797421520401E-2</v>
      </c>
      <c r="P13" s="19">
        <v>3.7262650514085102E-2</v>
      </c>
      <c r="Q13" s="19">
        <v>7.6671785559927997E-3</v>
      </c>
      <c r="R13" s="19"/>
      <c r="S13" s="19">
        <v>2.96793178631743E-2</v>
      </c>
      <c r="T13" s="19">
        <v>1.0975737730118699E-2</v>
      </c>
      <c r="U13" s="19">
        <v>0</v>
      </c>
      <c r="V13" s="19">
        <v>3.6553656193526497E-2</v>
      </c>
      <c r="W13" s="19">
        <v>2.9454503424164401E-2</v>
      </c>
      <c r="X13" s="19">
        <v>6.0726230888845302E-2</v>
      </c>
      <c r="Y13" s="19">
        <v>5.5401406752416199E-2</v>
      </c>
      <c r="Z13" s="19">
        <v>0</v>
      </c>
      <c r="AA13" s="19">
        <v>3.2829878961541402E-2</v>
      </c>
      <c r="AB13" s="19">
        <v>0</v>
      </c>
      <c r="AC13" s="19"/>
      <c r="AD13" s="19">
        <v>2.09321347800718E-2</v>
      </c>
      <c r="AE13" s="19">
        <v>1.7942538242752701E-2</v>
      </c>
      <c r="AF13" s="19">
        <v>5.2553372379836198E-2</v>
      </c>
      <c r="AG13" s="19">
        <v>2.3222097953124299E-2</v>
      </c>
      <c r="AH13" s="19"/>
      <c r="AI13" s="19">
        <v>1.00134250245397E-2</v>
      </c>
      <c r="AJ13" s="19">
        <v>1.5332252085916201E-2</v>
      </c>
      <c r="AK13" s="19">
        <v>6.1415487574280399E-2</v>
      </c>
      <c r="AL13" s="19"/>
      <c r="AM13" s="19">
        <v>1.07702540196655E-2</v>
      </c>
      <c r="AN13" s="19">
        <v>2.2736984318269801E-2</v>
      </c>
      <c r="AO13" s="19">
        <v>3.5820175317813202E-2</v>
      </c>
      <c r="AP13" s="19"/>
      <c r="AQ13" s="19">
        <v>3.4067587153290502E-2</v>
      </c>
      <c r="AR13" s="19">
        <v>3.5693036614312001E-2</v>
      </c>
      <c r="AS13" s="19">
        <v>2.3560988158535998E-2</v>
      </c>
      <c r="AT13" s="19">
        <v>0</v>
      </c>
      <c r="AU13" s="19">
        <v>9.5689738449565895E-2</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U18"/>
  <sheetViews>
    <sheetView showGridLines="0" topLeftCell="A7"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310</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511</v>
      </c>
      <c r="D7" s="10">
        <v>248</v>
      </c>
      <c r="E7" s="10">
        <v>263</v>
      </c>
      <c r="F7" s="10"/>
      <c r="G7" s="10">
        <v>54</v>
      </c>
      <c r="H7" s="10">
        <v>73</v>
      </c>
      <c r="I7" s="10">
        <v>92</v>
      </c>
      <c r="J7" s="10">
        <v>92</v>
      </c>
      <c r="K7" s="10">
        <v>81</v>
      </c>
      <c r="L7" s="10">
        <v>119</v>
      </c>
      <c r="M7" s="10"/>
      <c r="N7" s="10">
        <v>126</v>
      </c>
      <c r="O7" s="10">
        <v>138</v>
      </c>
      <c r="P7" s="10">
        <v>118</v>
      </c>
      <c r="Q7" s="10">
        <v>125</v>
      </c>
      <c r="R7" s="10"/>
      <c r="S7" s="10">
        <v>80</v>
      </c>
      <c r="T7" s="10">
        <v>85</v>
      </c>
      <c r="U7" s="10">
        <v>45</v>
      </c>
      <c r="V7" s="10">
        <v>54</v>
      </c>
      <c r="W7" s="10">
        <v>37</v>
      </c>
      <c r="X7" s="10">
        <v>47</v>
      </c>
      <c r="Y7" s="10">
        <v>53</v>
      </c>
      <c r="Z7" s="10">
        <v>21</v>
      </c>
      <c r="AA7" s="10">
        <v>60</v>
      </c>
      <c r="AB7" s="10">
        <v>29</v>
      </c>
      <c r="AC7" s="10"/>
      <c r="AD7" s="10">
        <v>95</v>
      </c>
      <c r="AE7" s="10">
        <v>169</v>
      </c>
      <c r="AF7" s="10">
        <v>69</v>
      </c>
      <c r="AG7" s="10">
        <v>77</v>
      </c>
      <c r="AH7" s="10"/>
      <c r="AI7" s="10">
        <v>96</v>
      </c>
      <c r="AJ7" s="10">
        <v>135</v>
      </c>
      <c r="AK7" s="10">
        <v>108</v>
      </c>
      <c r="AL7" s="10"/>
      <c r="AM7" s="10">
        <v>103</v>
      </c>
      <c r="AN7" s="10">
        <v>209</v>
      </c>
      <c r="AO7" s="10">
        <v>171</v>
      </c>
      <c r="AP7" s="10"/>
      <c r="AQ7" s="10">
        <v>148</v>
      </c>
      <c r="AR7" s="10">
        <v>116</v>
      </c>
      <c r="AS7" s="10">
        <v>118</v>
      </c>
      <c r="AT7" s="10">
        <v>47</v>
      </c>
      <c r="AU7" s="10">
        <v>12</v>
      </c>
    </row>
    <row r="8" spans="2:47" ht="30" customHeight="1" x14ac:dyDescent="0.3">
      <c r="B8" s="11" t="s">
        <v>18</v>
      </c>
      <c r="C8" s="11">
        <v>509</v>
      </c>
      <c r="D8" s="11">
        <v>253</v>
      </c>
      <c r="E8" s="11">
        <v>257</v>
      </c>
      <c r="F8" s="11"/>
      <c r="G8" s="11">
        <v>67</v>
      </c>
      <c r="H8" s="11">
        <v>80</v>
      </c>
      <c r="I8" s="11">
        <v>95</v>
      </c>
      <c r="J8" s="11">
        <v>85</v>
      </c>
      <c r="K8" s="11">
        <v>73</v>
      </c>
      <c r="L8" s="11">
        <v>109</v>
      </c>
      <c r="M8" s="11"/>
      <c r="N8" s="11">
        <v>133</v>
      </c>
      <c r="O8" s="11">
        <v>138</v>
      </c>
      <c r="P8" s="11">
        <v>114</v>
      </c>
      <c r="Q8" s="11">
        <v>121</v>
      </c>
      <c r="R8" s="11"/>
      <c r="S8" s="11">
        <v>83</v>
      </c>
      <c r="T8" s="11">
        <v>85</v>
      </c>
      <c r="U8" s="11">
        <v>45</v>
      </c>
      <c r="V8" s="11">
        <v>55</v>
      </c>
      <c r="W8" s="11">
        <v>38</v>
      </c>
      <c r="X8" s="11">
        <v>45</v>
      </c>
      <c r="Y8" s="11">
        <v>49</v>
      </c>
      <c r="Z8" s="11">
        <v>21</v>
      </c>
      <c r="AA8" s="11">
        <v>59</v>
      </c>
      <c r="AB8" s="11">
        <v>29</v>
      </c>
      <c r="AC8" s="11"/>
      <c r="AD8" s="11">
        <v>92</v>
      </c>
      <c r="AE8" s="11">
        <v>170</v>
      </c>
      <c r="AF8" s="11">
        <v>68</v>
      </c>
      <c r="AG8" s="11">
        <v>77</v>
      </c>
      <c r="AH8" s="11"/>
      <c r="AI8" s="11">
        <v>93</v>
      </c>
      <c r="AJ8" s="11">
        <v>139</v>
      </c>
      <c r="AK8" s="11">
        <v>104</v>
      </c>
      <c r="AL8" s="11"/>
      <c r="AM8" s="11">
        <v>104</v>
      </c>
      <c r="AN8" s="11">
        <v>205</v>
      </c>
      <c r="AO8" s="11">
        <v>171</v>
      </c>
      <c r="AP8" s="11"/>
      <c r="AQ8" s="11">
        <v>143</v>
      </c>
      <c r="AR8" s="11">
        <v>117</v>
      </c>
      <c r="AS8" s="11">
        <v>119</v>
      </c>
      <c r="AT8" s="11">
        <v>50</v>
      </c>
      <c r="AU8" s="11">
        <v>12</v>
      </c>
    </row>
    <row r="9" spans="2:47" x14ac:dyDescent="0.3">
      <c r="B9" s="18" t="s">
        <v>303</v>
      </c>
      <c r="C9" s="17">
        <v>8.2515699408761994E-2</v>
      </c>
      <c r="D9" s="17">
        <v>9.5065221067528294E-2</v>
      </c>
      <c r="E9" s="17">
        <v>7.0145327706304203E-2</v>
      </c>
      <c r="F9" s="17"/>
      <c r="G9" s="17">
        <v>0.115144141309172</v>
      </c>
      <c r="H9" s="17">
        <v>0.164176680502474</v>
      </c>
      <c r="I9" s="17">
        <v>0.12608403166688101</v>
      </c>
      <c r="J9" s="17">
        <v>3.3477423448930198E-2</v>
      </c>
      <c r="K9" s="17">
        <v>2.47999584016146E-2</v>
      </c>
      <c r="L9" s="17">
        <v>4.1977564330723097E-2</v>
      </c>
      <c r="M9" s="17"/>
      <c r="N9" s="17">
        <v>0.10631943357651499</v>
      </c>
      <c r="O9" s="17">
        <v>5.7350107760815797E-2</v>
      </c>
      <c r="P9" s="17">
        <v>6.1927435136992601E-2</v>
      </c>
      <c r="Q9" s="17">
        <v>0.107273340510788</v>
      </c>
      <c r="R9" s="17"/>
      <c r="S9" s="17">
        <v>0.10870320625292899</v>
      </c>
      <c r="T9" s="17">
        <v>5.5218771816068497E-2</v>
      </c>
      <c r="U9" s="17">
        <v>4.6289666079785602E-2</v>
      </c>
      <c r="V9" s="17">
        <v>7.9757957403571098E-2</v>
      </c>
      <c r="W9" s="17">
        <v>0.11418295781228301</v>
      </c>
      <c r="X9" s="17">
        <v>9.6265499929588993E-2</v>
      </c>
      <c r="Y9" s="17">
        <v>3.9827561763992402E-2</v>
      </c>
      <c r="Z9" s="17">
        <v>0.18781009012361199</v>
      </c>
      <c r="AA9" s="17">
        <v>8.3003503229311298E-2</v>
      </c>
      <c r="AB9" s="17">
        <v>8.0339786111998698E-2</v>
      </c>
      <c r="AC9" s="17"/>
      <c r="AD9" s="17">
        <v>3.5599713837578102E-2</v>
      </c>
      <c r="AE9" s="17">
        <v>0.121232602341105</v>
      </c>
      <c r="AF9" s="17">
        <v>9.2472606374981503E-2</v>
      </c>
      <c r="AG9" s="17">
        <v>5.9005201696707303E-2</v>
      </c>
      <c r="AH9" s="17"/>
      <c r="AI9" s="17">
        <v>5.6108423813817997E-2</v>
      </c>
      <c r="AJ9" s="17">
        <v>0.14253953172593001</v>
      </c>
      <c r="AK9" s="17">
        <v>4.1090135650484701E-2</v>
      </c>
      <c r="AL9" s="17"/>
      <c r="AM9" s="17">
        <v>7.3239614807522405E-2</v>
      </c>
      <c r="AN9" s="17">
        <v>6.9715671330306497E-2</v>
      </c>
      <c r="AO9" s="17">
        <v>0.10203850289878599</v>
      </c>
      <c r="AP9" s="17"/>
      <c r="AQ9" s="17">
        <v>7.7135504554366005E-2</v>
      </c>
      <c r="AR9" s="17">
        <v>6.4799543815539595E-2</v>
      </c>
      <c r="AS9" s="17">
        <v>0.105727630886438</v>
      </c>
      <c r="AT9" s="17">
        <v>0.1724855128219</v>
      </c>
      <c r="AU9" s="17">
        <v>0.190416067330342</v>
      </c>
    </row>
    <row r="10" spans="2:47" x14ac:dyDescent="0.3">
      <c r="B10" s="18" t="s">
        <v>304</v>
      </c>
      <c r="C10" s="17">
        <v>0.43580798076286897</v>
      </c>
      <c r="D10" s="17">
        <v>0.47624400234914799</v>
      </c>
      <c r="E10" s="17">
        <v>0.39594920121795402</v>
      </c>
      <c r="F10" s="17"/>
      <c r="G10" s="17">
        <v>0.40211646027749298</v>
      </c>
      <c r="H10" s="17">
        <v>0.49624634992024702</v>
      </c>
      <c r="I10" s="17">
        <v>0.43232610536340499</v>
      </c>
      <c r="J10" s="17">
        <v>0.45251096923567502</v>
      </c>
      <c r="K10" s="17">
        <v>0.28263412436219199</v>
      </c>
      <c r="L10" s="17">
        <v>0.50511556337209096</v>
      </c>
      <c r="M10" s="17"/>
      <c r="N10" s="17">
        <v>0.575969749148729</v>
      </c>
      <c r="O10" s="17">
        <v>0.37848201755268801</v>
      </c>
      <c r="P10" s="17">
        <v>0.41200009300982199</v>
      </c>
      <c r="Q10" s="17">
        <v>0.37486705613496901</v>
      </c>
      <c r="R10" s="17"/>
      <c r="S10" s="17">
        <v>0.54450166970229397</v>
      </c>
      <c r="T10" s="17">
        <v>0.49718694508764599</v>
      </c>
      <c r="U10" s="17">
        <v>0.28190859933991402</v>
      </c>
      <c r="V10" s="17">
        <v>0.364327143515638</v>
      </c>
      <c r="W10" s="17">
        <v>0.47651271322356997</v>
      </c>
      <c r="X10" s="17">
        <v>0.517209915163931</v>
      </c>
      <c r="Y10" s="17">
        <v>0.35364576139612702</v>
      </c>
      <c r="Z10" s="17">
        <v>0.299602415213027</v>
      </c>
      <c r="AA10" s="17">
        <v>0.461033847116117</v>
      </c>
      <c r="AB10" s="17">
        <v>0.32751723924952197</v>
      </c>
      <c r="AC10" s="17"/>
      <c r="AD10" s="17">
        <v>0.44643871513726102</v>
      </c>
      <c r="AE10" s="17">
        <v>0.531439314530466</v>
      </c>
      <c r="AF10" s="17">
        <v>0.33655442133851399</v>
      </c>
      <c r="AG10" s="17">
        <v>0.37379259568068701</v>
      </c>
      <c r="AH10" s="17"/>
      <c r="AI10" s="17">
        <v>0.443024701767742</v>
      </c>
      <c r="AJ10" s="17">
        <v>0.53102681315721301</v>
      </c>
      <c r="AK10" s="17">
        <v>0.37207617691123401</v>
      </c>
      <c r="AL10" s="17"/>
      <c r="AM10" s="17">
        <v>0.55573834017095902</v>
      </c>
      <c r="AN10" s="17">
        <v>0.42984238500866001</v>
      </c>
      <c r="AO10" s="17">
        <v>0.41336544589934299</v>
      </c>
      <c r="AP10" s="17"/>
      <c r="AQ10" s="17">
        <v>0.41113209987993898</v>
      </c>
      <c r="AR10" s="17">
        <v>0.37703642836090601</v>
      </c>
      <c r="AS10" s="17">
        <v>0.463804611424048</v>
      </c>
      <c r="AT10" s="17">
        <v>0.56369201483060405</v>
      </c>
      <c r="AU10" s="17">
        <v>0.63492827544101205</v>
      </c>
    </row>
    <row r="11" spans="2:47" x14ac:dyDescent="0.3">
      <c r="B11" s="18" t="s">
        <v>305</v>
      </c>
      <c r="C11" s="17">
        <v>0.43251169231400299</v>
      </c>
      <c r="D11" s="17">
        <v>0.38331576433418901</v>
      </c>
      <c r="E11" s="17">
        <v>0.481005326725361</v>
      </c>
      <c r="F11" s="17"/>
      <c r="G11" s="17">
        <v>0.42419557363932497</v>
      </c>
      <c r="H11" s="17">
        <v>0.260108439271722</v>
      </c>
      <c r="I11" s="17">
        <v>0.41181430315976397</v>
      </c>
      <c r="J11" s="17">
        <v>0.45100702607491799</v>
      </c>
      <c r="K11" s="17">
        <v>0.654788706538179</v>
      </c>
      <c r="L11" s="17">
        <v>0.41798074517407802</v>
      </c>
      <c r="M11" s="17"/>
      <c r="N11" s="17">
        <v>0.28559619543173798</v>
      </c>
      <c r="O11" s="17">
        <v>0.52088251350092796</v>
      </c>
      <c r="P11" s="17">
        <v>0.48303024669066602</v>
      </c>
      <c r="Q11" s="17">
        <v>0.435845724065832</v>
      </c>
      <c r="R11" s="17"/>
      <c r="S11" s="17">
        <v>0.29557950735874899</v>
      </c>
      <c r="T11" s="17">
        <v>0.376284882029432</v>
      </c>
      <c r="U11" s="17">
        <v>0.64893881119618102</v>
      </c>
      <c r="V11" s="17">
        <v>0.49810263631357399</v>
      </c>
      <c r="W11" s="17">
        <v>0.40930432896414798</v>
      </c>
      <c r="X11" s="17">
        <v>0.34589482995442</v>
      </c>
      <c r="Y11" s="17">
        <v>0.51033467089892304</v>
      </c>
      <c r="Z11" s="17">
        <v>0.51258749466336095</v>
      </c>
      <c r="AA11" s="17">
        <v>0.40881353074173898</v>
      </c>
      <c r="AB11" s="17">
        <v>0.55088726309920599</v>
      </c>
      <c r="AC11" s="17"/>
      <c r="AD11" s="17">
        <v>0.442399255720963</v>
      </c>
      <c r="AE11" s="17">
        <v>0.32948464021587998</v>
      </c>
      <c r="AF11" s="17">
        <v>0.49851906266414397</v>
      </c>
      <c r="AG11" s="17">
        <v>0.50519423189365398</v>
      </c>
      <c r="AH11" s="17"/>
      <c r="AI11" s="17">
        <v>0.43815372443425699</v>
      </c>
      <c r="AJ11" s="17">
        <v>0.31804096982399399</v>
      </c>
      <c r="AK11" s="17">
        <v>0.48509906605874498</v>
      </c>
      <c r="AL11" s="17"/>
      <c r="AM11" s="17">
        <v>0.37102204502151798</v>
      </c>
      <c r="AN11" s="17">
        <v>0.462418701240281</v>
      </c>
      <c r="AO11" s="17">
        <v>0.40662212228528299</v>
      </c>
      <c r="AP11" s="17"/>
      <c r="AQ11" s="17">
        <v>0.44326713731521</v>
      </c>
      <c r="AR11" s="17">
        <v>0.52291489922410395</v>
      </c>
      <c r="AS11" s="17">
        <v>0.38186257381384803</v>
      </c>
      <c r="AT11" s="17">
        <v>0.22089341317325001</v>
      </c>
      <c r="AU11" s="17">
        <v>0.17465565722864601</v>
      </c>
    </row>
    <row r="12" spans="2:47" x14ac:dyDescent="0.3">
      <c r="B12" s="18" t="s">
        <v>306</v>
      </c>
      <c r="C12" s="17">
        <v>3.3770077393392099E-2</v>
      </c>
      <c r="D12" s="17">
        <v>3.2903288112582002E-2</v>
      </c>
      <c r="E12" s="17">
        <v>3.4624492874944499E-2</v>
      </c>
      <c r="F12" s="17"/>
      <c r="G12" s="17">
        <v>3.7678254093955803E-2</v>
      </c>
      <c r="H12" s="17">
        <v>5.52026121581424E-2</v>
      </c>
      <c r="I12" s="17">
        <v>2.9775559809950801E-2</v>
      </c>
      <c r="J12" s="17">
        <v>3.1961729916019498E-2</v>
      </c>
      <c r="K12" s="17">
        <v>2.5153630721443301E-2</v>
      </c>
      <c r="L12" s="17">
        <v>2.63573421976275E-2</v>
      </c>
      <c r="M12" s="17"/>
      <c r="N12" s="17">
        <v>3.2114621843017097E-2</v>
      </c>
      <c r="O12" s="17">
        <v>1.62463167165511E-2</v>
      </c>
      <c r="P12" s="17">
        <v>3.4852648901657901E-2</v>
      </c>
      <c r="Q12" s="17">
        <v>5.5657958349655402E-2</v>
      </c>
      <c r="R12" s="17"/>
      <c r="S12" s="17">
        <v>4.0805934836042598E-2</v>
      </c>
      <c r="T12" s="17">
        <v>4.39736542391682E-2</v>
      </c>
      <c r="U12" s="17">
        <v>2.2862923384119001E-2</v>
      </c>
      <c r="V12" s="17">
        <v>4.1392833461164298E-2</v>
      </c>
      <c r="W12" s="17">
        <v>0</v>
      </c>
      <c r="X12" s="17">
        <v>1.95315256906613E-2</v>
      </c>
      <c r="Y12" s="17">
        <v>5.82056965958598E-2</v>
      </c>
      <c r="Z12" s="17">
        <v>0</v>
      </c>
      <c r="AA12" s="17">
        <v>3.1381481306497802E-2</v>
      </c>
      <c r="AB12" s="17">
        <v>4.1255711539273397E-2</v>
      </c>
      <c r="AC12" s="17"/>
      <c r="AD12" s="17">
        <v>5.4630180524126597E-2</v>
      </c>
      <c r="AE12" s="17">
        <v>1.23971787524183E-2</v>
      </c>
      <c r="AF12" s="17">
        <v>7.2453909622361007E-2</v>
      </c>
      <c r="AG12" s="17">
        <v>2.7534929770881001E-2</v>
      </c>
      <c r="AH12" s="17"/>
      <c r="AI12" s="17">
        <v>5.2699724959644097E-2</v>
      </c>
      <c r="AJ12" s="17">
        <v>8.3926852928634908E-3</v>
      </c>
      <c r="AK12" s="17">
        <v>6.6401600720349799E-2</v>
      </c>
      <c r="AL12" s="17"/>
      <c r="AM12" s="17">
        <v>0</v>
      </c>
      <c r="AN12" s="17">
        <v>2.4347634548799998E-2</v>
      </c>
      <c r="AO12" s="17">
        <v>5.3692178387479597E-2</v>
      </c>
      <c r="AP12" s="17"/>
      <c r="AQ12" s="17">
        <v>4.3068299020174498E-2</v>
      </c>
      <c r="AR12" s="17">
        <v>1.53832619313557E-2</v>
      </c>
      <c r="AS12" s="17">
        <v>4.06109279558656E-2</v>
      </c>
      <c r="AT12" s="17">
        <v>4.2929059174246699E-2</v>
      </c>
      <c r="AU12" s="17">
        <v>0</v>
      </c>
    </row>
    <row r="13" spans="2:47" x14ac:dyDescent="0.3">
      <c r="B13" s="18" t="s">
        <v>307</v>
      </c>
      <c r="C13" s="19">
        <v>1.53945501209746E-2</v>
      </c>
      <c r="D13" s="19">
        <v>1.2471724136552001E-2</v>
      </c>
      <c r="E13" s="19">
        <v>1.8275651475435601E-2</v>
      </c>
      <c r="F13" s="19"/>
      <c r="G13" s="19">
        <v>2.0865570680053101E-2</v>
      </c>
      <c r="H13" s="19">
        <v>2.4265918147414699E-2</v>
      </c>
      <c r="I13" s="19">
        <v>0</v>
      </c>
      <c r="J13" s="19">
        <v>3.1042851324456999E-2</v>
      </c>
      <c r="K13" s="19">
        <v>1.26235799765709E-2</v>
      </c>
      <c r="L13" s="19">
        <v>8.5687849254801399E-3</v>
      </c>
      <c r="M13" s="19"/>
      <c r="N13" s="19">
        <v>0</v>
      </c>
      <c r="O13" s="19">
        <v>2.7039044469016501E-2</v>
      </c>
      <c r="P13" s="19">
        <v>8.1895762608616002E-3</v>
      </c>
      <c r="Q13" s="19">
        <v>2.63559209387558E-2</v>
      </c>
      <c r="R13" s="19"/>
      <c r="S13" s="19">
        <v>1.0409681849985E-2</v>
      </c>
      <c r="T13" s="19">
        <v>2.7335746827686198E-2</v>
      </c>
      <c r="U13" s="19">
        <v>0</v>
      </c>
      <c r="V13" s="19">
        <v>1.6419429306052499E-2</v>
      </c>
      <c r="W13" s="19">
        <v>0</v>
      </c>
      <c r="X13" s="19">
        <v>2.1098229261399402E-2</v>
      </c>
      <c r="Y13" s="19">
        <v>3.7986309345097599E-2</v>
      </c>
      <c r="Z13" s="19">
        <v>0</v>
      </c>
      <c r="AA13" s="19">
        <v>1.57676376063343E-2</v>
      </c>
      <c r="AB13" s="19">
        <v>0</v>
      </c>
      <c r="AC13" s="19"/>
      <c r="AD13" s="19">
        <v>2.09321347800718E-2</v>
      </c>
      <c r="AE13" s="19">
        <v>5.44626416013141E-3</v>
      </c>
      <c r="AF13" s="19">
        <v>0</v>
      </c>
      <c r="AG13" s="19">
        <v>3.4473040958071098E-2</v>
      </c>
      <c r="AH13" s="19"/>
      <c r="AI13" s="19">
        <v>1.00134250245397E-2</v>
      </c>
      <c r="AJ13" s="19">
        <v>0</v>
      </c>
      <c r="AK13" s="19">
        <v>3.5333020659186101E-2</v>
      </c>
      <c r="AL13" s="19"/>
      <c r="AM13" s="19">
        <v>0</v>
      </c>
      <c r="AN13" s="19">
        <v>1.36756078719524E-2</v>
      </c>
      <c r="AO13" s="19">
        <v>2.4281750529108501E-2</v>
      </c>
      <c r="AP13" s="19"/>
      <c r="AQ13" s="19">
        <v>2.5396959230310798E-2</v>
      </c>
      <c r="AR13" s="19">
        <v>1.98658666680946E-2</v>
      </c>
      <c r="AS13" s="19">
        <v>7.9942559197997108E-3</v>
      </c>
      <c r="AT13" s="19">
        <v>0</v>
      </c>
      <c r="AU13" s="19">
        <v>0</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311</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511</v>
      </c>
      <c r="D7" s="10">
        <v>248</v>
      </c>
      <c r="E7" s="10">
        <v>263</v>
      </c>
      <c r="F7" s="10"/>
      <c r="G7" s="10">
        <v>54</v>
      </c>
      <c r="H7" s="10">
        <v>73</v>
      </c>
      <c r="I7" s="10">
        <v>92</v>
      </c>
      <c r="J7" s="10">
        <v>92</v>
      </c>
      <c r="K7" s="10">
        <v>81</v>
      </c>
      <c r="L7" s="10">
        <v>119</v>
      </c>
      <c r="M7" s="10"/>
      <c r="N7" s="10">
        <v>126</v>
      </c>
      <c r="O7" s="10">
        <v>138</v>
      </c>
      <c r="P7" s="10">
        <v>118</v>
      </c>
      <c r="Q7" s="10">
        <v>125</v>
      </c>
      <c r="R7" s="10"/>
      <c r="S7" s="10">
        <v>80</v>
      </c>
      <c r="T7" s="10">
        <v>85</v>
      </c>
      <c r="U7" s="10">
        <v>45</v>
      </c>
      <c r="V7" s="10">
        <v>54</v>
      </c>
      <c r="W7" s="10">
        <v>37</v>
      </c>
      <c r="X7" s="10">
        <v>47</v>
      </c>
      <c r="Y7" s="10">
        <v>53</v>
      </c>
      <c r="Z7" s="10">
        <v>21</v>
      </c>
      <c r="AA7" s="10">
        <v>60</v>
      </c>
      <c r="AB7" s="10">
        <v>29</v>
      </c>
      <c r="AC7" s="10"/>
      <c r="AD7" s="10">
        <v>95</v>
      </c>
      <c r="AE7" s="10">
        <v>169</v>
      </c>
      <c r="AF7" s="10">
        <v>69</v>
      </c>
      <c r="AG7" s="10">
        <v>77</v>
      </c>
      <c r="AH7" s="10"/>
      <c r="AI7" s="10">
        <v>96</v>
      </c>
      <c r="AJ7" s="10">
        <v>135</v>
      </c>
      <c r="AK7" s="10">
        <v>108</v>
      </c>
      <c r="AL7" s="10"/>
      <c r="AM7" s="10">
        <v>103</v>
      </c>
      <c r="AN7" s="10">
        <v>209</v>
      </c>
      <c r="AO7" s="10">
        <v>171</v>
      </c>
      <c r="AP7" s="10"/>
      <c r="AQ7" s="10">
        <v>148</v>
      </c>
      <c r="AR7" s="10">
        <v>116</v>
      </c>
      <c r="AS7" s="10">
        <v>118</v>
      </c>
      <c r="AT7" s="10">
        <v>47</v>
      </c>
      <c r="AU7" s="10">
        <v>12</v>
      </c>
    </row>
    <row r="8" spans="2:47" ht="30" customHeight="1" x14ac:dyDescent="0.3">
      <c r="B8" s="11" t="s">
        <v>18</v>
      </c>
      <c r="C8" s="11">
        <v>509</v>
      </c>
      <c r="D8" s="11">
        <v>253</v>
      </c>
      <c r="E8" s="11">
        <v>257</v>
      </c>
      <c r="F8" s="11"/>
      <c r="G8" s="11">
        <v>67</v>
      </c>
      <c r="H8" s="11">
        <v>80</v>
      </c>
      <c r="I8" s="11">
        <v>95</v>
      </c>
      <c r="J8" s="11">
        <v>85</v>
      </c>
      <c r="K8" s="11">
        <v>73</v>
      </c>
      <c r="L8" s="11">
        <v>109</v>
      </c>
      <c r="M8" s="11"/>
      <c r="N8" s="11">
        <v>133</v>
      </c>
      <c r="O8" s="11">
        <v>138</v>
      </c>
      <c r="P8" s="11">
        <v>114</v>
      </c>
      <c r="Q8" s="11">
        <v>121</v>
      </c>
      <c r="R8" s="11"/>
      <c r="S8" s="11">
        <v>83</v>
      </c>
      <c r="T8" s="11">
        <v>85</v>
      </c>
      <c r="U8" s="11">
        <v>45</v>
      </c>
      <c r="V8" s="11">
        <v>55</v>
      </c>
      <c r="W8" s="11">
        <v>38</v>
      </c>
      <c r="X8" s="11">
        <v>45</v>
      </c>
      <c r="Y8" s="11">
        <v>49</v>
      </c>
      <c r="Z8" s="11">
        <v>21</v>
      </c>
      <c r="AA8" s="11">
        <v>59</v>
      </c>
      <c r="AB8" s="11">
        <v>29</v>
      </c>
      <c r="AC8" s="11"/>
      <c r="AD8" s="11">
        <v>92</v>
      </c>
      <c r="AE8" s="11">
        <v>170</v>
      </c>
      <c r="AF8" s="11">
        <v>68</v>
      </c>
      <c r="AG8" s="11">
        <v>77</v>
      </c>
      <c r="AH8" s="11"/>
      <c r="AI8" s="11">
        <v>93</v>
      </c>
      <c r="AJ8" s="11">
        <v>139</v>
      </c>
      <c r="AK8" s="11">
        <v>104</v>
      </c>
      <c r="AL8" s="11"/>
      <c r="AM8" s="11">
        <v>104</v>
      </c>
      <c r="AN8" s="11">
        <v>205</v>
      </c>
      <c r="AO8" s="11">
        <v>171</v>
      </c>
      <c r="AP8" s="11"/>
      <c r="AQ8" s="11">
        <v>143</v>
      </c>
      <c r="AR8" s="11">
        <v>117</v>
      </c>
      <c r="AS8" s="11">
        <v>119</v>
      </c>
      <c r="AT8" s="11">
        <v>50</v>
      </c>
      <c r="AU8" s="11">
        <v>12</v>
      </c>
    </row>
    <row r="9" spans="2:47" x14ac:dyDescent="0.3">
      <c r="B9" s="18" t="s">
        <v>303</v>
      </c>
      <c r="C9" s="17">
        <v>7.0027280514738902E-2</v>
      </c>
      <c r="D9" s="17">
        <v>7.0553070293439102E-2</v>
      </c>
      <c r="E9" s="17">
        <v>6.9508996617015206E-2</v>
      </c>
      <c r="F9" s="17"/>
      <c r="G9" s="17">
        <v>5.9348416916543002E-2</v>
      </c>
      <c r="H9" s="17">
        <v>0.17505560678889101</v>
      </c>
      <c r="I9" s="17">
        <v>7.8320807868016595E-2</v>
      </c>
      <c r="J9" s="17">
        <v>3.4249147434567598E-2</v>
      </c>
      <c r="K9" s="17">
        <v>5.0355863801499999E-2</v>
      </c>
      <c r="L9" s="17">
        <v>3.3607685363096398E-2</v>
      </c>
      <c r="M9" s="17"/>
      <c r="N9" s="17">
        <v>0.102028475224949</v>
      </c>
      <c r="O9" s="17">
        <v>4.2318233715564701E-2</v>
      </c>
      <c r="P9" s="17">
        <v>9.3290461307499295E-2</v>
      </c>
      <c r="Q9" s="17">
        <v>4.6804807354858598E-2</v>
      </c>
      <c r="R9" s="17"/>
      <c r="S9" s="17">
        <v>0.13230573735659901</v>
      </c>
      <c r="T9" s="17">
        <v>5.6586257097703103E-2</v>
      </c>
      <c r="U9" s="17">
        <v>4.0966744720604603E-2</v>
      </c>
      <c r="V9" s="17">
        <v>4.3033730395128797E-2</v>
      </c>
      <c r="W9" s="17">
        <v>5.5097679866059998E-2</v>
      </c>
      <c r="X9" s="17">
        <v>2.3536191333288301E-2</v>
      </c>
      <c r="Y9" s="17">
        <v>3.9927365785504897E-2</v>
      </c>
      <c r="Z9" s="17">
        <v>0</v>
      </c>
      <c r="AA9" s="17">
        <v>0.158251458840688</v>
      </c>
      <c r="AB9" s="17">
        <v>4.3541911154639103E-2</v>
      </c>
      <c r="AC9" s="17"/>
      <c r="AD9" s="17">
        <v>1.98278163997129E-2</v>
      </c>
      <c r="AE9" s="17">
        <v>0.111497383005925</v>
      </c>
      <c r="AF9" s="17">
        <v>7.4725225723416805E-2</v>
      </c>
      <c r="AG9" s="17">
        <v>5.5171555627434497E-2</v>
      </c>
      <c r="AH9" s="17"/>
      <c r="AI9" s="17">
        <v>3.9599163699684997E-2</v>
      </c>
      <c r="AJ9" s="17">
        <v>0.123697728001241</v>
      </c>
      <c r="AK9" s="17">
        <v>4.8898282197242599E-2</v>
      </c>
      <c r="AL9" s="17"/>
      <c r="AM9" s="17">
        <v>9.4596939148151898E-2</v>
      </c>
      <c r="AN9" s="17">
        <v>5.9028529192177999E-2</v>
      </c>
      <c r="AO9" s="17">
        <v>7.2407764213237497E-2</v>
      </c>
      <c r="AP9" s="17"/>
      <c r="AQ9" s="17">
        <v>3.9092208145379198E-2</v>
      </c>
      <c r="AR9" s="17">
        <v>2.6922133365498001E-2</v>
      </c>
      <c r="AS9" s="17">
        <v>0.129547054961934</v>
      </c>
      <c r="AT9" s="17">
        <v>0.15296828138819499</v>
      </c>
      <c r="AU9" s="17">
        <v>0</v>
      </c>
    </row>
    <row r="10" spans="2:47" x14ac:dyDescent="0.3">
      <c r="B10" s="18" t="s">
        <v>304</v>
      </c>
      <c r="C10" s="17">
        <v>0.25347477401639401</v>
      </c>
      <c r="D10" s="17">
        <v>0.30665355481517798</v>
      </c>
      <c r="E10" s="17">
        <v>0.20105514376658601</v>
      </c>
      <c r="F10" s="17"/>
      <c r="G10" s="17">
        <v>0.356643279465087</v>
      </c>
      <c r="H10" s="17">
        <v>0.29837824659664097</v>
      </c>
      <c r="I10" s="17">
        <v>0.30890316431232201</v>
      </c>
      <c r="J10" s="17">
        <v>0.21935147238561101</v>
      </c>
      <c r="K10" s="17">
        <v>0.12110342741739</v>
      </c>
      <c r="L10" s="17">
        <v>0.22490507433564699</v>
      </c>
      <c r="M10" s="17"/>
      <c r="N10" s="17">
        <v>0.30946606825088302</v>
      </c>
      <c r="O10" s="17">
        <v>0.23955988740943099</v>
      </c>
      <c r="P10" s="17">
        <v>0.21201266815177799</v>
      </c>
      <c r="Q10" s="17">
        <v>0.24609444574542</v>
      </c>
      <c r="R10" s="17"/>
      <c r="S10" s="17">
        <v>0.33797855082136702</v>
      </c>
      <c r="T10" s="17">
        <v>0.25354709080648102</v>
      </c>
      <c r="U10" s="17">
        <v>0.19183100038825601</v>
      </c>
      <c r="V10" s="17">
        <v>0.198620314001657</v>
      </c>
      <c r="W10" s="17">
        <v>0.25489521179286101</v>
      </c>
      <c r="X10" s="17">
        <v>0.30674116805464402</v>
      </c>
      <c r="Y10" s="17">
        <v>0.23815962042246899</v>
      </c>
      <c r="Z10" s="17">
        <v>0.32171058018522503</v>
      </c>
      <c r="AA10" s="17">
        <v>0.217276099415358</v>
      </c>
      <c r="AB10" s="17">
        <v>0.17392546905251299</v>
      </c>
      <c r="AC10" s="17"/>
      <c r="AD10" s="17">
        <v>0.16845980158684601</v>
      </c>
      <c r="AE10" s="17">
        <v>0.33786674120193499</v>
      </c>
      <c r="AF10" s="17">
        <v>0.202611120401223</v>
      </c>
      <c r="AG10" s="17">
        <v>0.213891030459301</v>
      </c>
      <c r="AH10" s="17"/>
      <c r="AI10" s="17">
        <v>0.214763466760482</v>
      </c>
      <c r="AJ10" s="17">
        <v>0.34267903147439099</v>
      </c>
      <c r="AK10" s="17">
        <v>0.190959518609429</v>
      </c>
      <c r="AL10" s="17"/>
      <c r="AM10" s="17">
        <v>0.33523449159504598</v>
      </c>
      <c r="AN10" s="17">
        <v>0.22374217131752899</v>
      </c>
      <c r="AO10" s="17">
        <v>0.24451409192704401</v>
      </c>
      <c r="AP10" s="17"/>
      <c r="AQ10" s="17">
        <v>0.26409983643055202</v>
      </c>
      <c r="AR10" s="17">
        <v>0.28532361938277501</v>
      </c>
      <c r="AS10" s="17">
        <v>0.214296272905973</v>
      </c>
      <c r="AT10" s="17">
        <v>0.30009919715855998</v>
      </c>
      <c r="AU10" s="17">
        <v>0.55240518868697996</v>
      </c>
    </row>
    <row r="11" spans="2:47" x14ac:dyDescent="0.3">
      <c r="B11" s="18" t="s">
        <v>305</v>
      </c>
      <c r="C11" s="17">
        <v>0.59751925719495302</v>
      </c>
      <c r="D11" s="17">
        <v>0.53444974335647499</v>
      </c>
      <c r="E11" s="17">
        <v>0.65968842590827104</v>
      </c>
      <c r="F11" s="17"/>
      <c r="G11" s="17">
        <v>0.50622208303402605</v>
      </c>
      <c r="H11" s="17">
        <v>0.39969303654928001</v>
      </c>
      <c r="I11" s="17">
        <v>0.52053793356366795</v>
      </c>
      <c r="J11" s="17">
        <v>0.69416164709762995</v>
      </c>
      <c r="K11" s="17">
        <v>0.75449111501266197</v>
      </c>
      <c r="L11" s="17">
        <v>0.68417747446728605</v>
      </c>
      <c r="M11" s="17"/>
      <c r="N11" s="17">
        <v>0.51489715118864798</v>
      </c>
      <c r="O11" s="17">
        <v>0.67698525434533496</v>
      </c>
      <c r="P11" s="17">
        <v>0.56524446770429604</v>
      </c>
      <c r="Q11" s="17">
        <v>0.62419374523144</v>
      </c>
      <c r="R11" s="17"/>
      <c r="S11" s="17">
        <v>0.42973185346506598</v>
      </c>
      <c r="T11" s="17">
        <v>0.62544813552336398</v>
      </c>
      <c r="U11" s="17">
        <v>0.72496159230636303</v>
      </c>
      <c r="V11" s="17">
        <v>0.65546500306042599</v>
      </c>
      <c r="W11" s="17">
        <v>0.60374807738320901</v>
      </c>
      <c r="X11" s="17">
        <v>0.62949644117192705</v>
      </c>
      <c r="Y11" s="17">
        <v>0.60723970259421001</v>
      </c>
      <c r="Z11" s="17">
        <v>0.67828941981477497</v>
      </c>
      <c r="AA11" s="17">
        <v>0.53945073388493203</v>
      </c>
      <c r="AB11" s="17">
        <v>0.67143203172365096</v>
      </c>
      <c r="AC11" s="17"/>
      <c r="AD11" s="17">
        <v>0.67830238833673695</v>
      </c>
      <c r="AE11" s="17">
        <v>0.51881194155160404</v>
      </c>
      <c r="AF11" s="17">
        <v>0.60975744786192898</v>
      </c>
      <c r="AG11" s="17">
        <v>0.63219078423525499</v>
      </c>
      <c r="AH11" s="17"/>
      <c r="AI11" s="17">
        <v>0.61481186282200995</v>
      </c>
      <c r="AJ11" s="17">
        <v>0.50807724890128003</v>
      </c>
      <c r="AK11" s="17">
        <v>0.65935070226594805</v>
      </c>
      <c r="AL11" s="17"/>
      <c r="AM11" s="17">
        <v>0.56000071327295298</v>
      </c>
      <c r="AN11" s="17">
        <v>0.65804688916708198</v>
      </c>
      <c r="AO11" s="17">
        <v>0.55683686121303699</v>
      </c>
      <c r="AP11" s="17"/>
      <c r="AQ11" s="17">
        <v>0.61786966171588598</v>
      </c>
      <c r="AR11" s="17">
        <v>0.61457363068944504</v>
      </c>
      <c r="AS11" s="17">
        <v>0.58135337457609504</v>
      </c>
      <c r="AT11" s="17">
        <v>0.43203372860945999</v>
      </c>
      <c r="AU11" s="17">
        <v>0.44759481131301998</v>
      </c>
    </row>
    <row r="12" spans="2:47" x14ac:dyDescent="0.3">
      <c r="B12" s="18" t="s">
        <v>306</v>
      </c>
      <c r="C12" s="17">
        <v>4.7166922167810897E-2</v>
      </c>
      <c r="D12" s="17">
        <v>6.11952407250895E-2</v>
      </c>
      <c r="E12" s="17">
        <v>3.3338864044750699E-2</v>
      </c>
      <c r="F12" s="17"/>
      <c r="G12" s="17">
        <v>3.7005587468034E-2</v>
      </c>
      <c r="H12" s="17">
        <v>7.3097487005268399E-2</v>
      </c>
      <c r="I12" s="17">
        <v>6.8733752356373495E-2</v>
      </c>
      <c r="J12" s="17">
        <v>2.1247354142029499E-2</v>
      </c>
      <c r="K12" s="17">
        <v>3.6441832783823902E-2</v>
      </c>
      <c r="L12" s="17">
        <v>4.31086946359086E-2</v>
      </c>
      <c r="M12" s="17"/>
      <c r="N12" s="17">
        <v>4.4538834571586E-2</v>
      </c>
      <c r="O12" s="17">
        <v>2.1017883011194099E-2</v>
      </c>
      <c r="P12" s="17">
        <v>7.41857152444238E-2</v>
      </c>
      <c r="Q12" s="17">
        <v>5.5875432642720303E-2</v>
      </c>
      <c r="R12" s="17"/>
      <c r="S12" s="17">
        <v>8.5633949769026593E-2</v>
      </c>
      <c r="T12" s="17">
        <v>1.4913872017751399E-2</v>
      </c>
      <c r="U12" s="17">
        <v>4.2240662584776698E-2</v>
      </c>
      <c r="V12" s="17">
        <v>7.0180226266656806E-2</v>
      </c>
      <c r="W12" s="17">
        <v>2.7636520076918199E-2</v>
      </c>
      <c r="X12" s="17">
        <v>2.6607821099725901E-2</v>
      </c>
      <c r="Y12" s="17">
        <v>5.9271904445399898E-2</v>
      </c>
      <c r="Z12" s="17">
        <v>0</v>
      </c>
      <c r="AA12" s="17">
        <v>4.6600082572979699E-2</v>
      </c>
      <c r="AB12" s="17">
        <v>6.9844876529922995E-2</v>
      </c>
      <c r="AC12" s="17"/>
      <c r="AD12" s="17">
        <v>9.2526746815491598E-2</v>
      </c>
      <c r="AE12" s="17">
        <v>1.4235850486026399E-2</v>
      </c>
      <c r="AF12" s="17">
        <v>7.4931976119754301E-2</v>
      </c>
      <c r="AG12" s="17">
        <v>4.2849216866803999E-2</v>
      </c>
      <c r="AH12" s="17"/>
      <c r="AI12" s="17">
        <v>0.101196172451109</v>
      </c>
      <c r="AJ12" s="17">
        <v>1.7466618198837099E-2</v>
      </c>
      <c r="AK12" s="17">
        <v>4.8916228423440497E-2</v>
      </c>
      <c r="AL12" s="17"/>
      <c r="AM12" s="17">
        <v>1.0167855983849E-2</v>
      </c>
      <c r="AN12" s="17">
        <v>3.2403955271277297E-2</v>
      </c>
      <c r="AO12" s="17">
        <v>9.5527677284595006E-2</v>
      </c>
      <c r="AP12" s="17"/>
      <c r="AQ12" s="17">
        <v>4.2046559683516997E-2</v>
      </c>
      <c r="AR12" s="17">
        <v>2.8381846669235E-2</v>
      </c>
      <c r="AS12" s="17">
        <v>4.2421752528205903E-2</v>
      </c>
      <c r="AT12" s="17">
        <v>0.114898792843784</v>
      </c>
      <c r="AU12" s="17">
        <v>0</v>
      </c>
    </row>
    <row r="13" spans="2:47" x14ac:dyDescent="0.3">
      <c r="B13" s="18" t="s">
        <v>307</v>
      </c>
      <c r="C13" s="19">
        <v>3.1811766106103201E-2</v>
      </c>
      <c r="D13" s="19">
        <v>2.7148390809818401E-2</v>
      </c>
      <c r="E13" s="19">
        <v>3.6408569663377001E-2</v>
      </c>
      <c r="F13" s="19"/>
      <c r="G13" s="19">
        <v>4.0780633116310097E-2</v>
      </c>
      <c r="H13" s="19">
        <v>5.3775623059920702E-2</v>
      </c>
      <c r="I13" s="19">
        <v>2.35043418996198E-2</v>
      </c>
      <c r="J13" s="19">
        <v>3.0990378940161999E-2</v>
      </c>
      <c r="K13" s="19">
        <v>3.76077609846239E-2</v>
      </c>
      <c r="L13" s="19">
        <v>1.4201071198062401E-2</v>
      </c>
      <c r="M13" s="19"/>
      <c r="N13" s="19">
        <v>2.90694707639346E-2</v>
      </c>
      <c r="O13" s="19">
        <v>2.01187415184747E-2</v>
      </c>
      <c r="P13" s="19">
        <v>5.52666875920029E-2</v>
      </c>
      <c r="Q13" s="19">
        <v>2.7031569025561201E-2</v>
      </c>
      <c r="R13" s="19"/>
      <c r="S13" s="19">
        <v>1.43499085879411E-2</v>
      </c>
      <c r="T13" s="19">
        <v>4.95046445547003E-2</v>
      </c>
      <c r="U13" s="19">
        <v>0</v>
      </c>
      <c r="V13" s="19">
        <v>3.2700726276131298E-2</v>
      </c>
      <c r="W13" s="19">
        <v>5.8622510880951197E-2</v>
      </c>
      <c r="X13" s="19">
        <v>1.36183783404144E-2</v>
      </c>
      <c r="Y13" s="19">
        <v>5.5401406752416199E-2</v>
      </c>
      <c r="Z13" s="19">
        <v>0</v>
      </c>
      <c r="AA13" s="19">
        <v>3.8421625286042801E-2</v>
      </c>
      <c r="AB13" s="19">
        <v>4.1255711539273397E-2</v>
      </c>
      <c r="AC13" s="19"/>
      <c r="AD13" s="19">
        <v>4.0883246861212301E-2</v>
      </c>
      <c r="AE13" s="19">
        <v>1.7588083754509699E-2</v>
      </c>
      <c r="AF13" s="19">
        <v>3.7974229893676797E-2</v>
      </c>
      <c r="AG13" s="19">
        <v>5.5897412811205201E-2</v>
      </c>
      <c r="AH13" s="19"/>
      <c r="AI13" s="19">
        <v>2.96293342667142E-2</v>
      </c>
      <c r="AJ13" s="19">
        <v>8.0793734242512495E-3</v>
      </c>
      <c r="AK13" s="19">
        <v>5.18752685039401E-2</v>
      </c>
      <c r="AL13" s="19"/>
      <c r="AM13" s="19">
        <v>0</v>
      </c>
      <c r="AN13" s="19">
        <v>2.6778455051934401E-2</v>
      </c>
      <c r="AO13" s="19">
        <v>3.0713605362086598E-2</v>
      </c>
      <c r="AP13" s="19"/>
      <c r="AQ13" s="19">
        <v>3.68917340246658E-2</v>
      </c>
      <c r="AR13" s="19">
        <v>4.4798769893046902E-2</v>
      </c>
      <c r="AS13" s="19">
        <v>3.2381545027792301E-2</v>
      </c>
      <c r="AT13" s="19">
        <v>0</v>
      </c>
      <c r="AU13" s="19">
        <v>0</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312</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511</v>
      </c>
      <c r="D7" s="10">
        <v>248</v>
      </c>
      <c r="E7" s="10">
        <v>263</v>
      </c>
      <c r="F7" s="10"/>
      <c r="G7" s="10">
        <v>54</v>
      </c>
      <c r="H7" s="10">
        <v>73</v>
      </c>
      <c r="I7" s="10">
        <v>92</v>
      </c>
      <c r="J7" s="10">
        <v>92</v>
      </c>
      <c r="K7" s="10">
        <v>81</v>
      </c>
      <c r="L7" s="10">
        <v>119</v>
      </c>
      <c r="M7" s="10"/>
      <c r="N7" s="10">
        <v>126</v>
      </c>
      <c r="O7" s="10">
        <v>138</v>
      </c>
      <c r="P7" s="10">
        <v>118</v>
      </c>
      <c r="Q7" s="10">
        <v>125</v>
      </c>
      <c r="R7" s="10"/>
      <c r="S7" s="10">
        <v>80</v>
      </c>
      <c r="T7" s="10">
        <v>85</v>
      </c>
      <c r="U7" s="10">
        <v>45</v>
      </c>
      <c r="V7" s="10">
        <v>54</v>
      </c>
      <c r="W7" s="10">
        <v>37</v>
      </c>
      <c r="X7" s="10">
        <v>47</v>
      </c>
      <c r="Y7" s="10">
        <v>53</v>
      </c>
      <c r="Z7" s="10">
        <v>21</v>
      </c>
      <c r="AA7" s="10">
        <v>60</v>
      </c>
      <c r="AB7" s="10">
        <v>29</v>
      </c>
      <c r="AC7" s="10"/>
      <c r="AD7" s="10">
        <v>95</v>
      </c>
      <c r="AE7" s="10">
        <v>169</v>
      </c>
      <c r="AF7" s="10">
        <v>69</v>
      </c>
      <c r="AG7" s="10">
        <v>77</v>
      </c>
      <c r="AH7" s="10"/>
      <c r="AI7" s="10">
        <v>96</v>
      </c>
      <c r="AJ7" s="10">
        <v>135</v>
      </c>
      <c r="AK7" s="10">
        <v>108</v>
      </c>
      <c r="AL7" s="10"/>
      <c r="AM7" s="10">
        <v>103</v>
      </c>
      <c r="AN7" s="10">
        <v>209</v>
      </c>
      <c r="AO7" s="10">
        <v>171</v>
      </c>
      <c r="AP7" s="10"/>
      <c r="AQ7" s="10">
        <v>148</v>
      </c>
      <c r="AR7" s="10">
        <v>116</v>
      </c>
      <c r="AS7" s="10">
        <v>118</v>
      </c>
      <c r="AT7" s="10">
        <v>47</v>
      </c>
      <c r="AU7" s="10">
        <v>12</v>
      </c>
    </row>
    <row r="8" spans="2:47" ht="30" customHeight="1" x14ac:dyDescent="0.3">
      <c r="B8" s="11" t="s">
        <v>18</v>
      </c>
      <c r="C8" s="11">
        <v>509</v>
      </c>
      <c r="D8" s="11">
        <v>253</v>
      </c>
      <c r="E8" s="11">
        <v>257</v>
      </c>
      <c r="F8" s="11"/>
      <c r="G8" s="11">
        <v>67</v>
      </c>
      <c r="H8" s="11">
        <v>80</v>
      </c>
      <c r="I8" s="11">
        <v>95</v>
      </c>
      <c r="J8" s="11">
        <v>85</v>
      </c>
      <c r="K8" s="11">
        <v>73</v>
      </c>
      <c r="L8" s="11">
        <v>109</v>
      </c>
      <c r="M8" s="11"/>
      <c r="N8" s="11">
        <v>133</v>
      </c>
      <c r="O8" s="11">
        <v>138</v>
      </c>
      <c r="P8" s="11">
        <v>114</v>
      </c>
      <c r="Q8" s="11">
        <v>121</v>
      </c>
      <c r="R8" s="11"/>
      <c r="S8" s="11">
        <v>83</v>
      </c>
      <c r="T8" s="11">
        <v>85</v>
      </c>
      <c r="U8" s="11">
        <v>45</v>
      </c>
      <c r="V8" s="11">
        <v>55</v>
      </c>
      <c r="W8" s="11">
        <v>38</v>
      </c>
      <c r="X8" s="11">
        <v>45</v>
      </c>
      <c r="Y8" s="11">
        <v>49</v>
      </c>
      <c r="Z8" s="11">
        <v>21</v>
      </c>
      <c r="AA8" s="11">
        <v>59</v>
      </c>
      <c r="AB8" s="11">
        <v>29</v>
      </c>
      <c r="AC8" s="11"/>
      <c r="AD8" s="11">
        <v>92</v>
      </c>
      <c r="AE8" s="11">
        <v>170</v>
      </c>
      <c r="AF8" s="11">
        <v>68</v>
      </c>
      <c r="AG8" s="11">
        <v>77</v>
      </c>
      <c r="AH8" s="11"/>
      <c r="AI8" s="11">
        <v>93</v>
      </c>
      <c r="AJ8" s="11">
        <v>139</v>
      </c>
      <c r="AK8" s="11">
        <v>104</v>
      </c>
      <c r="AL8" s="11"/>
      <c r="AM8" s="11">
        <v>104</v>
      </c>
      <c r="AN8" s="11">
        <v>205</v>
      </c>
      <c r="AO8" s="11">
        <v>171</v>
      </c>
      <c r="AP8" s="11"/>
      <c r="AQ8" s="11">
        <v>143</v>
      </c>
      <c r="AR8" s="11">
        <v>117</v>
      </c>
      <c r="AS8" s="11">
        <v>119</v>
      </c>
      <c r="AT8" s="11">
        <v>50</v>
      </c>
      <c r="AU8" s="11">
        <v>12</v>
      </c>
    </row>
    <row r="9" spans="2:47" x14ac:dyDescent="0.3">
      <c r="B9" s="18" t="s">
        <v>303</v>
      </c>
      <c r="C9" s="17">
        <v>8.6047161815443807E-2</v>
      </c>
      <c r="D9" s="17">
        <v>0.124669933949264</v>
      </c>
      <c r="E9" s="17">
        <v>4.7975746787370203E-2</v>
      </c>
      <c r="F9" s="17"/>
      <c r="G9" s="17">
        <v>9.9492741484562899E-2</v>
      </c>
      <c r="H9" s="17">
        <v>0.132200496791959</v>
      </c>
      <c r="I9" s="17">
        <v>0.123443720539652</v>
      </c>
      <c r="J9" s="17">
        <v>4.65344724238154E-2</v>
      </c>
      <c r="K9" s="17">
        <v>7.4515372502483496E-2</v>
      </c>
      <c r="L9" s="17">
        <v>5.01339416448554E-2</v>
      </c>
      <c r="M9" s="17"/>
      <c r="N9" s="17">
        <v>0.13690975357939</v>
      </c>
      <c r="O9" s="17">
        <v>7.2384503355303595E-2</v>
      </c>
      <c r="P9" s="17">
        <v>7.5151244897345301E-2</v>
      </c>
      <c r="Q9" s="17">
        <v>5.8942234265683298E-2</v>
      </c>
      <c r="R9" s="17"/>
      <c r="S9" s="17">
        <v>9.7301602969107295E-2</v>
      </c>
      <c r="T9" s="17">
        <v>6.9944956834375696E-2</v>
      </c>
      <c r="U9" s="17">
        <v>6.8760110560929094E-2</v>
      </c>
      <c r="V9" s="17">
        <v>0.14976412812867801</v>
      </c>
      <c r="W9" s="17">
        <v>5.4265732744693797E-2</v>
      </c>
      <c r="X9" s="17">
        <v>0.111460580770432</v>
      </c>
      <c r="Y9" s="17">
        <v>3.5728003685973501E-2</v>
      </c>
      <c r="Z9" s="17">
        <v>4.0453100630178603E-2</v>
      </c>
      <c r="AA9" s="17">
        <v>0.11031937265891401</v>
      </c>
      <c r="AB9" s="17">
        <v>8.0590622752881994E-2</v>
      </c>
      <c r="AC9" s="17"/>
      <c r="AD9" s="17">
        <v>5.6114094817870698E-2</v>
      </c>
      <c r="AE9" s="17">
        <v>0.13535065765653601</v>
      </c>
      <c r="AF9" s="17">
        <v>7.3453961653210206E-2</v>
      </c>
      <c r="AG9" s="17">
        <v>5.2163274484321898E-2</v>
      </c>
      <c r="AH9" s="17"/>
      <c r="AI9" s="17">
        <v>3.9664636730607203E-2</v>
      </c>
      <c r="AJ9" s="17">
        <v>0.16038415019441499</v>
      </c>
      <c r="AK9" s="17">
        <v>5.7359501905924697E-2</v>
      </c>
      <c r="AL9" s="17"/>
      <c r="AM9" s="17">
        <v>0.126774460950803</v>
      </c>
      <c r="AN9" s="17">
        <v>4.3864027242412298E-2</v>
      </c>
      <c r="AO9" s="17">
        <v>0.11881911578305</v>
      </c>
      <c r="AP9" s="17"/>
      <c r="AQ9" s="17">
        <v>6.5962331701166305E-2</v>
      </c>
      <c r="AR9" s="17">
        <v>9.0453724958644205E-2</v>
      </c>
      <c r="AS9" s="17">
        <v>9.5525138140618998E-2</v>
      </c>
      <c r="AT9" s="17">
        <v>0.217444931537945</v>
      </c>
      <c r="AU9" s="17">
        <v>0.13674655543029801</v>
      </c>
    </row>
    <row r="10" spans="2:47" x14ac:dyDescent="0.3">
      <c r="B10" s="18" t="s">
        <v>304</v>
      </c>
      <c r="C10" s="17">
        <v>0.39683046143935502</v>
      </c>
      <c r="D10" s="17">
        <v>0.41922816783176597</v>
      </c>
      <c r="E10" s="17">
        <v>0.37475249218360202</v>
      </c>
      <c r="F10" s="17"/>
      <c r="G10" s="17">
        <v>0.456862605676295</v>
      </c>
      <c r="H10" s="17">
        <v>0.46166117970562698</v>
      </c>
      <c r="I10" s="17">
        <v>0.39448489042321</v>
      </c>
      <c r="J10" s="17">
        <v>0.31552770764928201</v>
      </c>
      <c r="K10" s="17">
        <v>0.37765603705683798</v>
      </c>
      <c r="L10" s="17">
        <v>0.39100927887303399</v>
      </c>
      <c r="M10" s="17"/>
      <c r="N10" s="17">
        <v>0.46354348839926002</v>
      </c>
      <c r="O10" s="17">
        <v>0.33827157650705703</v>
      </c>
      <c r="P10" s="17">
        <v>0.36644587765082798</v>
      </c>
      <c r="Q10" s="17">
        <v>0.42285686506127601</v>
      </c>
      <c r="R10" s="17"/>
      <c r="S10" s="17">
        <v>0.49506581749873202</v>
      </c>
      <c r="T10" s="17">
        <v>0.41292242065347101</v>
      </c>
      <c r="U10" s="17">
        <v>0.32431809793754901</v>
      </c>
      <c r="V10" s="17">
        <v>0.20538669723619499</v>
      </c>
      <c r="W10" s="17">
        <v>0.47785262941892398</v>
      </c>
      <c r="X10" s="17">
        <v>0.50554703210101604</v>
      </c>
      <c r="Y10" s="17">
        <v>0.355808448781196</v>
      </c>
      <c r="Z10" s="17">
        <v>0.414324544557784</v>
      </c>
      <c r="AA10" s="17">
        <v>0.40514972091395302</v>
      </c>
      <c r="AB10" s="17">
        <v>0.30511536223696101</v>
      </c>
      <c r="AC10" s="17"/>
      <c r="AD10" s="17">
        <v>0.32896206479010998</v>
      </c>
      <c r="AE10" s="17">
        <v>0.432881459287485</v>
      </c>
      <c r="AF10" s="17">
        <v>0.329179878847014</v>
      </c>
      <c r="AG10" s="17">
        <v>0.38435676044200801</v>
      </c>
      <c r="AH10" s="17"/>
      <c r="AI10" s="17">
        <v>0.329131042275497</v>
      </c>
      <c r="AJ10" s="17">
        <v>0.486800381040916</v>
      </c>
      <c r="AK10" s="17">
        <v>0.35116053054492802</v>
      </c>
      <c r="AL10" s="17"/>
      <c r="AM10" s="17">
        <v>0.476904294931701</v>
      </c>
      <c r="AN10" s="17">
        <v>0.418406093798807</v>
      </c>
      <c r="AO10" s="17">
        <v>0.35045284089848999</v>
      </c>
      <c r="AP10" s="17"/>
      <c r="AQ10" s="17">
        <v>0.39519740728729802</v>
      </c>
      <c r="AR10" s="17">
        <v>0.37754315885559803</v>
      </c>
      <c r="AS10" s="17">
        <v>0.39628221894940802</v>
      </c>
      <c r="AT10" s="17">
        <v>0.36710680376667698</v>
      </c>
      <c r="AU10" s="17">
        <v>0.55812163551030403</v>
      </c>
    </row>
    <row r="11" spans="2:47" x14ac:dyDescent="0.3">
      <c r="B11" s="18" t="s">
        <v>305</v>
      </c>
      <c r="C11" s="17">
        <v>0.45587720493485101</v>
      </c>
      <c r="D11" s="17">
        <v>0.40279082351670098</v>
      </c>
      <c r="E11" s="17">
        <v>0.508205754845933</v>
      </c>
      <c r="F11" s="17"/>
      <c r="G11" s="17">
        <v>0.42461658791731599</v>
      </c>
      <c r="H11" s="17">
        <v>0.28612287076016102</v>
      </c>
      <c r="I11" s="17">
        <v>0.41087998595650299</v>
      </c>
      <c r="J11" s="17">
        <v>0.56298515320801401</v>
      </c>
      <c r="K11" s="17">
        <v>0.52232505720899303</v>
      </c>
      <c r="L11" s="17">
        <v>0.51012102555313998</v>
      </c>
      <c r="M11" s="17"/>
      <c r="N11" s="17">
        <v>0.34164850717683898</v>
      </c>
      <c r="O11" s="17">
        <v>0.54140924485442798</v>
      </c>
      <c r="P11" s="17">
        <v>0.46000240892645899</v>
      </c>
      <c r="Q11" s="17">
        <v>0.47119995709724299</v>
      </c>
      <c r="R11" s="17"/>
      <c r="S11" s="17">
        <v>0.30921403635260603</v>
      </c>
      <c r="T11" s="17">
        <v>0.43541149175922</v>
      </c>
      <c r="U11" s="17">
        <v>0.58405886811740304</v>
      </c>
      <c r="V11" s="17">
        <v>0.59494737149509302</v>
      </c>
      <c r="W11" s="17">
        <v>0.38530534494516</v>
      </c>
      <c r="X11" s="17">
        <v>0.32600838454688102</v>
      </c>
      <c r="Y11" s="17">
        <v>0.53073592763153099</v>
      </c>
      <c r="Z11" s="17">
        <v>0.54522235481203796</v>
      </c>
      <c r="AA11" s="17">
        <v>0.43752410322261398</v>
      </c>
      <c r="AB11" s="17">
        <v>0.61429401501015701</v>
      </c>
      <c r="AC11" s="17"/>
      <c r="AD11" s="17">
        <v>0.51145525779404299</v>
      </c>
      <c r="AE11" s="17">
        <v>0.389997633042373</v>
      </c>
      <c r="AF11" s="17">
        <v>0.54869045619028201</v>
      </c>
      <c r="AG11" s="17">
        <v>0.49900484422605701</v>
      </c>
      <c r="AH11" s="17"/>
      <c r="AI11" s="17">
        <v>0.55060473492539896</v>
      </c>
      <c r="AJ11" s="17">
        <v>0.32961401836145199</v>
      </c>
      <c r="AK11" s="17">
        <v>0.49494967103617199</v>
      </c>
      <c r="AL11" s="17"/>
      <c r="AM11" s="17">
        <v>0.38623023290473701</v>
      </c>
      <c r="AN11" s="17">
        <v>0.48431548672742297</v>
      </c>
      <c r="AO11" s="17">
        <v>0.43571778083781898</v>
      </c>
      <c r="AP11" s="17"/>
      <c r="AQ11" s="17">
        <v>0.49285123182538598</v>
      </c>
      <c r="AR11" s="17">
        <v>0.447622846331651</v>
      </c>
      <c r="AS11" s="17">
        <v>0.439761448543254</v>
      </c>
      <c r="AT11" s="17">
        <v>0.31934065800897599</v>
      </c>
      <c r="AU11" s="17">
        <v>0.30513180905939802</v>
      </c>
    </row>
    <row r="12" spans="2:47" x14ac:dyDescent="0.3">
      <c r="B12" s="18" t="s">
        <v>306</v>
      </c>
      <c r="C12" s="17">
        <v>4.4508286580553703E-2</v>
      </c>
      <c r="D12" s="17">
        <v>4.5061191152418599E-2</v>
      </c>
      <c r="E12" s="17">
        <v>4.3963274965295902E-2</v>
      </c>
      <c r="F12" s="17"/>
      <c r="G12" s="17">
        <v>1.90280649218257E-2</v>
      </c>
      <c r="H12" s="17">
        <v>9.2775786895142806E-2</v>
      </c>
      <c r="I12" s="17">
        <v>5.9381797716391897E-2</v>
      </c>
      <c r="J12" s="17">
        <v>4.2671287857856802E-2</v>
      </c>
      <c r="K12" s="17">
        <v>1.28799532551147E-2</v>
      </c>
      <c r="L12" s="17">
        <v>3.4534682730907498E-2</v>
      </c>
      <c r="M12" s="17"/>
      <c r="N12" s="17">
        <v>4.4819986567936801E-2</v>
      </c>
      <c r="O12" s="17">
        <v>2.7815933764736199E-2</v>
      </c>
      <c r="P12" s="17">
        <v>7.9790133947248404E-2</v>
      </c>
      <c r="Q12" s="17">
        <v>3.1312799101420499E-2</v>
      </c>
      <c r="R12" s="17"/>
      <c r="S12" s="17">
        <v>8.4068634591614094E-2</v>
      </c>
      <c r="T12" s="17">
        <v>7.0745393022814698E-2</v>
      </c>
      <c r="U12" s="17">
        <v>2.2862923384119001E-2</v>
      </c>
      <c r="V12" s="17">
        <v>3.3482373833981602E-2</v>
      </c>
      <c r="W12" s="17">
        <v>2.7636520076918199E-2</v>
      </c>
      <c r="X12" s="17">
        <v>4.3365624241256798E-2</v>
      </c>
      <c r="Y12" s="17">
        <v>3.9741310556200997E-2</v>
      </c>
      <c r="Z12" s="17">
        <v>0</v>
      </c>
      <c r="AA12" s="17">
        <v>3.1239165598185299E-2</v>
      </c>
      <c r="AB12" s="17">
        <v>0</v>
      </c>
      <c r="AC12" s="17"/>
      <c r="AD12" s="17">
        <v>8.2536447817903799E-2</v>
      </c>
      <c r="AE12" s="17">
        <v>2.97390390263856E-2</v>
      </c>
      <c r="AF12" s="17">
        <v>2.5389177338757101E-2</v>
      </c>
      <c r="AG12" s="17">
        <v>4.1253022894488997E-2</v>
      </c>
      <c r="AH12" s="17"/>
      <c r="AI12" s="17">
        <v>7.0586161043957193E-2</v>
      </c>
      <c r="AJ12" s="17">
        <v>1.51220769789652E-2</v>
      </c>
      <c r="AK12" s="17">
        <v>6.3588919106448996E-2</v>
      </c>
      <c r="AL12" s="17"/>
      <c r="AM12" s="17">
        <v>1.00910112127584E-2</v>
      </c>
      <c r="AN12" s="17">
        <v>3.5021359284506497E-2</v>
      </c>
      <c r="AO12" s="17">
        <v>7.8958744723980998E-2</v>
      </c>
      <c r="AP12" s="17"/>
      <c r="AQ12" s="17">
        <v>2.66285155959976E-2</v>
      </c>
      <c r="AR12" s="17">
        <v>5.8591417272574997E-2</v>
      </c>
      <c r="AS12" s="17">
        <v>5.32819222403784E-2</v>
      </c>
      <c r="AT12" s="17">
        <v>9.6107606686402794E-2</v>
      </c>
      <c r="AU12" s="17">
        <v>0</v>
      </c>
    </row>
    <row r="13" spans="2:47" x14ac:dyDescent="0.3">
      <c r="B13" s="18" t="s">
        <v>307</v>
      </c>
      <c r="C13" s="19">
        <v>1.6736885229797001E-2</v>
      </c>
      <c r="D13" s="19">
        <v>8.2498835498501406E-3</v>
      </c>
      <c r="E13" s="19">
        <v>2.51027312177984E-2</v>
      </c>
      <c r="F13" s="19"/>
      <c r="G13" s="19">
        <v>0</v>
      </c>
      <c r="H13" s="19">
        <v>2.72396658471105E-2</v>
      </c>
      <c r="I13" s="19">
        <v>1.18096053642431E-2</v>
      </c>
      <c r="J13" s="19">
        <v>3.2281378861032002E-2</v>
      </c>
      <c r="K13" s="19">
        <v>1.26235799765709E-2</v>
      </c>
      <c r="L13" s="19">
        <v>1.4201071198062401E-2</v>
      </c>
      <c r="M13" s="19"/>
      <c r="N13" s="19">
        <v>1.3078264276575101E-2</v>
      </c>
      <c r="O13" s="19">
        <v>2.01187415184747E-2</v>
      </c>
      <c r="P13" s="19">
        <v>1.8610334578119801E-2</v>
      </c>
      <c r="Q13" s="19">
        <v>1.5688144474377601E-2</v>
      </c>
      <c r="R13" s="19"/>
      <c r="S13" s="19">
        <v>1.43499085879411E-2</v>
      </c>
      <c r="T13" s="19">
        <v>1.0975737730118699E-2</v>
      </c>
      <c r="U13" s="19">
        <v>0</v>
      </c>
      <c r="V13" s="19">
        <v>1.6419429306052499E-2</v>
      </c>
      <c r="W13" s="19">
        <v>5.4939772814304101E-2</v>
      </c>
      <c r="X13" s="19">
        <v>1.36183783404144E-2</v>
      </c>
      <c r="Y13" s="19">
        <v>3.7986309345097599E-2</v>
      </c>
      <c r="Z13" s="19">
        <v>0</v>
      </c>
      <c r="AA13" s="19">
        <v>1.57676376063343E-2</v>
      </c>
      <c r="AB13" s="19">
        <v>0</v>
      </c>
      <c r="AC13" s="19"/>
      <c r="AD13" s="19">
        <v>2.09321347800718E-2</v>
      </c>
      <c r="AE13" s="19">
        <v>1.2031210987220899E-2</v>
      </c>
      <c r="AF13" s="19">
        <v>2.3286525970737201E-2</v>
      </c>
      <c r="AG13" s="19">
        <v>2.3222097953124299E-2</v>
      </c>
      <c r="AH13" s="19"/>
      <c r="AI13" s="19">
        <v>1.00134250245397E-2</v>
      </c>
      <c r="AJ13" s="19">
        <v>8.0793734242512495E-3</v>
      </c>
      <c r="AK13" s="19">
        <v>3.2941377406525897E-2</v>
      </c>
      <c r="AL13" s="19"/>
      <c r="AM13" s="19">
        <v>0</v>
      </c>
      <c r="AN13" s="19">
        <v>1.8393032946851101E-2</v>
      </c>
      <c r="AO13" s="19">
        <v>1.6051517756661301E-2</v>
      </c>
      <c r="AP13" s="19"/>
      <c r="AQ13" s="19">
        <v>1.9360513590152201E-2</v>
      </c>
      <c r="AR13" s="19">
        <v>2.57888525815308E-2</v>
      </c>
      <c r="AS13" s="19">
        <v>1.51492721263409E-2</v>
      </c>
      <c r="AT13" s="19">
        <v>0</v>
      </c>
      <c r="AU13" s="19">
        <v>0</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313</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511</v>
      </c>
      <c r="D7" s="10">
        <v>248</v>
      </c>
      <c r="E7" s="10">
        <v>263</v>
      </c>
      <c r="F7" s="10"/>
      <c r="G7" s="10">
        <v>54</v>
      </c>
      <c r="H7" s="10">
        <v>73</v>
      </c>
      <c r="I7" s="10">
        <v>92</v>
      </c>
      <c r="J7" s="10">
        <v>92</v>
      </c>
      <c r="K7" s="10">
        <v>81</v>
      </c>
      <c r="L7" s="10">
        <v>119</v>
      </c>
      <c r="M7" s="10"/>
      <c r="N7" s="10">
        <v>126</v>
      </c>
      <c r="O7" s="10">
        <v>138</v>
      </c>
      <c r="P7" s="10">
        <v>118</v>
      </c>
      <c r="Q7" s="10">
        <v>125</v>
      </c>
      <c r="R7" s="10"/>
      <c r="S7" s="10">
        <v>80</v>
      </c>
      <c r="T7" s="10">
        <v>85</v>
      </c>
      <c r="U7" s="10">
        <v>45</v>
      </c>
      <c r="V7" s="10">
        <v>54</v>
      </c>
      <c r="W7" s="10">
        <v>37</v>
      </c>
      <c r="X7" s="10">
        <v>47</v>
      </c>
      <c r="Y7" s="10">
        <v>53</v>
      </c>
      <c r="Z7" s="10">
        <v>21</v>
      </c>
      <c r="AA7" s="10">
        <v>60</v>
      </c>
      <c r="AB7" s="10">
        <v>29</v>
      </c>
      <c r="AC7" s="10"/>
      <c r="AD7" s="10">
        <v>95</v>
      </c>
      <c r="AE7" s="10">
        <v>169</v>
      </c>
      <c r="AF7" s="10">
        <v>69</v>
      </c>
      <c r="AG7" s="10">
        <v>77</v>
      </c>
      <c r="AH7" s="10"/>
      <c r="AI7" s="10">
        <v>96</v>
      </c>
      <c r="AJ7" s="10">
        <v>135</v>
      </c>
      <c r="AK7" s="10">
        <v>108</v>
      </c>
      <c r="AL7" s="10"/>
      <c r="AM7" s="10">
        <v>103</v>
      </c>
      <c r="AN7" s="10">
        <v>209</v>
      </c>
      <c r="AO7" s="10">
        <v>171</v>
      </c>
      <c r="AP7" s="10"/>
      <c r="AQ7" s="10">
        <v>148</v>
      </c>
      <c r="AR7" s="10">
        <v>116</v>
      </c>
      <c r="AS7" s="10">
        <v>118</v>
      </c>
      <c r="AT7" s="10">
        <v>47</v>
      </c>
      <c r="AU7" s="10">
        <v>12</v>
      </c>
    </row>
    <row r="8" spans="2:47" ht="30" customHeight="1" x14ac:dyDescent="0.3">
      <c r="B8" s="11" t="s">
        <v>18</v>
      </c>
      <c r="C8" s="11">
        <v>509</v>
      </c>
      <c r="D8" s="11">
        <v>253</v>
      </c>
      <c r="E8" s="11">
        <v>257</v>
      </c>
      <c r="F8" s="11"/>
      <c r="G8" s="11">
        <v>67</v>
      </c>
      <c r="H8" s="11">
        <v>80</v>
      </c>
      <c r="I8" s="11">
        <v>95</v>
      </c>
      <c r="J8" s="11">
        <v>85</v>
      </c>
      <c r="K8" s="11">
        <v>73</v>
      </c>
      <c r="L8" s="11">
        <v>109</v>
      </c>
      <c r="M8" s="11"/>
      <c r="N8" s="11">
        <v>133</v>
      </c>
      <c r="O8" s="11">
        <v>138</v>
      </c>
      <c r="P8" s="11">
        <v>114</v>
      </c>
      <c r="Q8" s="11">
        <v>121</v>
      </c>
      <c r="R8" s="11"/>
      <c r="S8" s="11">
        <v>83</v>
      </c>
      <c r="T8" s="11">
        <v>85</v>
      </c>
      <c r="U8" s="11">
        <v>45</v>
      </c>
      <c r="V8" s="11">
        <v>55</v>
      </c>
      <c r="W8" s="11">
        <v>38</v>
      </c>
      <c r="X8" s="11">
        <v>45</v>
      </c>
      <c r="Y8" s="11">
        <v>49</v>
      </c>
      <c r="Z8" s="11">
        <v>21</v>
      </c>
      <c r="AA8" s="11">
        <v>59</v>
      </c>
      <c r="AB8" s="11">
        <v>29</v>
      </c>
      <c r="AC8" s="11"/>
      <c r="AD8" s="11">
        <v>92</v>
      </c>
      <c r="AE8" s="11">
        <v>170</v>
      </c>
      <c r="AF8" s="11">
        <v>68</v>
      </c>
      <c r="AG8" s="11">
        <v>77</v>
      </c>
      <c r="AH8" s="11"/>
      <c r="AI8" s="11">
        <v>93</v>
      </c>
      <c r="AJ8" s="11">
        <v>139</v>
      </c>
      <c r="AK8" s="11">
        <v>104</v>
      </c>
      <c r="AL8" s="11"/>
      <c r="AM8" s="11">
        <v>104</v>
      </c>
      <c r="AN8" s="11">
        <v>205</v>
      </c>
      <c r="AO8" s="11">
        <v>171</v>
      </c>
      <c r="AP8" s="11"/>
      <c r="AQ8" s="11">
        <v>143</v>
      </c>
      <c r="AR8" s="11">
        <v>117</v>
      </c>
      <c r="AS8" s="11">
        <v>119</v>
      </c>
      <c r="AT8" s="11">
        <v>50</v>
      </c>
      <c r="AU8" s="11">
        <v>12</v>
      </c>
    </row>
    <row r="9" spans="2:47" x14ac:dyDescent="0.3">
      <c r="B9" s="18" t="s">
        <v>303</v>
      </c>
      <c r="C9" s="17">
        <v>3.0905457859287E-2</v>
      </c>
      <c r="D9" s="17">
        <v>3.24917971804616E-2</v>
      </c>
      <c r="E9" s="17">
        <v>2.93417642315346E-2</v>
      </c>
      <c r="F9" s="17"/>
      <c r="G9" s="17">
        <v>6.0508707255102601E-2</v>
      </c>
      <c r="H9" s="17">
        <v>9.1236892969150205E-2</v>
      </c>
      <c r="I9" s="17">
        <v>4.6455554685648402E-2</v>
      </c>
      <c r="J9" s="17">
        <v>0</v>
      </c>
      <c r="K9" s="17">
        <v>0</v>
      </c>
      <c r="L9" s="17">
        <v>0</v>
      </c>
      <c r="M9" s="17"/>
      <c r="N9" s="17">
        <v>7.6362794677720697E-2</v>
      </c>
      <c r="O9" s="17">
        <v>8.9241100436445297E-3</v>
      </c>
      <c r="P9" s="17">
        <v>1.93619067679991E-2</v>
      </c>
      <c r="Q9" s="17">
        <v>1.7985239347306701E-2</v>
      </c>
      <c r="R9" s="17"/>
      <c r="S9" s="17">
        <v>7.0238262951897598E-2</v>
      </c>
      <c r="T9" s="17">
        <v>1.1331973398922401E-2</v>
      </c>
      <c r="U9" s="17">
        <v>3.0383448148037801E-2</v>
      </c>
      <c r="V9" s="17">
        <v>4.4472856392399403E-2</v>
      </c>
      <c r="W9" s="17">
        <v>0</v>
      </c>
      <c r="X9" s="17">
        <v>0</v>
      </c>
      <c r="Y9" s="17">
        <v>0</v>
      </c>
      <c r="Z9" s="17">
        <v>0</v>
      </c>
      <c r="AA9" s="17">
        <v>8.7588268758595197E-2</v>
      </c>
      <c r="AB9" s="17">
        <v>0</v>
      </c>
      <c r="AC9" s="17"/>
      <c r="AD9" s="17">
        <v>1.33741815842628E-2</v>
      </c>
      <c r="AE9" s="17">
        <v>6.44913049070866E-2</v>
      </c>
      <c r="AF9" s="17">
        <v>0</v>
      </c>
      <c r="AG9" s="17">
        <v>1.2584458589699501E-2</v>
      </c>
      <c r="AH9" s="17"/>
      <c r="AI9" s="17">
        <v>1.3149479140726899E-2</v>
      </c>
      <c r="AJ9" s="17">
        <v>8.6094773337480293E-2</v>
      </c>
      <c r="AK9" s="17">
        <v>0</v>
      </c>
      <c r="AL9" s="17"/>
      <c r="AM9" s="17">
        <v>3.4059544686348801E-2</v>
      </c>
      <c r="AN9" s="17">
        <v>1.05777807733316E-2</v>
      </c>
      <c r="AO9" s="17">
        <v>5.8701740560835797E-2</v>
      </c>
      <c r="AP9" s="17"/>
      <c r="AQ9" s="17">
        <v>9.6390970715964103E-3</v>
      </c>
      <c r="AR9" s="17">
        <v>1.0239051885437099E-2</v>
      </c>
      <c r="AS9" s="17">
        <v>4.66240633751802E-2</v>
      </c>
      <c r="AT9" s="17">
        <v>0.130502178259192</v>
      </c>
      <c r="AU9" s="17">
        <v>0</v>
      </c>
    </row>
    <row r="10" spans="2:47" x14ac:dyDescent="0.3">
      <c r="B10" s="18" t="s">
        <v>304</v>
      </c>
      <c r="C10" s="17">
        <v>0.103723755448503</v>
      </c>
      <c r="D10" s="17">
        <v>0.126484533902185</v>
      </c>
      <c r="E10" s="17">
        <v>8.1287897145277802E-2</v>
      </c>
      <c r="F10" s="17"/>
      <c r="G10" s="17">
        <v>0.28573038393281103</v>
      </c>
      <c r="H10" s="17">
        <v>0.167338650141101</v>
      </c>
      <c r="I10" s="17">
        <v>0.16921984935977999</v>
      </c>
      <c r="J10" s="17">
        <v>2.24911572414404E-2</v>
      </c>
      <c r="K10" s="17">
        <v>1.1809042385361601E-2</v>
      </c>
      <c r="L10" s="17">
        <v>1.40335361166921E-2</v>
      </c>
      <c r="M10" s="17"/>
      <c r="N10" s="17">
        <v>0.12979681927103601</v>
      </c>
      <c r="O10" s="17">
        <v>0.105577016095868</v>
      </c>
      <c r="P10" s="17">
        <v>0.10849142811279</v>
      </c>
      <c r="Q10" s="17">
        <v>7.1939147291215103E-2</v>
      </c>
      <c r="R10" s="17"/>
      <c r="S10" s="17">
        <v>0.13910502662309299</v>
      </c>
      <c r="T10" s="17">
        <v>5.3890946666410998E-2</v>
      </c>
      <c r="U10" s="17">
        <v>0.119724514947102</v>
      </c>
      <c r="V10" s="17">
        <v>6.8523484703578094E-2</v>
      </c>
      <c r="W10" s="17">
        <v>0.11522355311820499</v>
      </c>
      <c r="X10" s="17">
        <v>0.114345428600217</v>
      </c>
      <c r="Y10" s="17">
        <v>0.14701162102701601</v>
      </c>
      <c r="Z10" s="17">
        <v>0.206577273398836</v>
      </c>
      <c r="AA10" s="17">
        <v>9.5899732957142506E-2</v>
      </c>
      <c r="AB10" s="17">
        <v>2.3231110456250498E-2</v>
      </c>
      <c r="AC10" s="17"/>
      <c r="AD10" s="17">
        <v>4.2574147511690703E-2</v>
      </c>
      <c r="AE10" s="17">
        <v>0.14894246506888401</v>
      </c>
      <c r="AF10" s="17">
        <v>0.141355957311324</v>
      </c>
      <c r="AG10" s="17">
        <v>6.8038764169933402E-2</v>
      </c>
      <c r="AH10" s="17"/>
      <c r="AI10" s="17">
        <v>8.7622916577696094E-2</v>
      </c>
      <c r="AJ10" s="17">
        <v>0.16056425202538399</v>
      </c>
      <c r="AK10" s="17">
        <v>7.4653850342741607E-2</v>
      </c>
      <c r="AL10" s="17"/>
      <c r="AM10" s="17">
        <v>5.9819281345155503E-2</v>
      </c>
      <c r="AN10" s="17">
        <v>8.0769680114814904E-2</v>
      </c>
      <c r="AO10" s="17">
        <v>0.155167812194</v>
      </c>
      <c r="AP10" s="17"/>
      <c r="AQ10" s="17">
        <v>8.74977139274358E-2</v>
      </c>
      <c r="AR10" s="17">
        <v>9.9677408315522797E-2</v>
      </c>
      <c r="AS10" s="17">
        <v>9.8251830861846398E-2</v>
      </c>
      <c r="AT10" s="17">
        <v>9.1980540192089594E-2</v>
      </c>
      <c r="AU10" s="17">
        <v>0.51289103886052401</v>
      </c>
    </row>
    <row r="11" spans="2:47" x14ac:dyDescent="0.3">
      <c r="B11" s="18" t="s">
        <v>305</v>
      </c>
      <c r="C11" s="17">
        <v>0.20904946015792999</v>
      </c>
      <c r="D11" s="17">
        <v>0.19311929505327999</v>
      </c>
      <c r="E11" s="17">
        <v>0.22475221513013999</v>
      </c>
      <c r="F11" s="17"/>
      <c r="G11" s="17">
        <v>0.14741539246978599</v>
      </c>
      <c r="H11" s="17">
        <v>0.192275990173047</v>
      </c>
      <c r="I11" s="17">
        <v>0.24213527191488701</v>
      </c>
      <c r="J11" s="17">
        <v>0.17354748570051601</v>
      </c>
      <c r="K11" s="17">
        <v>0.277598595105641</v>
      </c>
      <c r="L11" s="17">
        <v>0.21195930231436599</v>
      </c>
      <c r="M11" s="17"/>
      <c r="N11" s="17">
        <v>0.171380549043567</v>
      </c>
      <c r="O11" s="17">
        <v>0.17433806468337101</v>
      </c>
      <c r="P11" s="17">
        <v>0.27538710232120001</v>
      </c>
      <c r="Q11" s="17">
        <v>0.23421707606456199</v>
      </c>
      <c r="R11" s="17"/>
      <c r="S11" s="17">
        <v>0.20709555592040901</v>
      </c>
      <c r="T11" s="17">
        <v>0.17638117616462301</v>
      </c>
      <c r="U11" s="17">
        <v>0.27970160883199402</v>
      </c>
      <c r="V11" s="17">
        <v>0.21968906853905201</v>
      </c>
      <c r="W11" s="17">
        <v>0.16662752359257099</v>
      </c>
      <c r="X11" s="17">
        <v>7.5523867419479404E-2</v>
      </c>
      <c r="Y11" s="17">
        <v>0.28029409206327599</v>
      </c>
      <c r="Z11" s="17">
        <v>0.37212067336619697</v>
      </c>
      <c r="AA11" s="17">
        <v>0.19965838382242099</v>
      </c>
      <c r="AB11" s="17">
        <v>0.22078098379164701</v>
      </c>
      <c r="AC11" s="17"/>
      <c r="AD11" s="17">
        <v>0.22044160629700699</v>
      </c>
      <c r="AE11" s="17">
        <v>0.16310273265247899</v>
      </c>
      <c r="AF11" s="17">
        <v>0.19333148679606399</v>
      </c>
      <c r="AG11" s="17">
        <v>0.27166617773079599</v>
      </c>
      <c r="AH11" s="17"/>
      <c r="AI11" s="17">
        <v>0.20309054778864799</v>
      </c>
      <c r="AJ11" s="17">
        <v>0.195214876635461</v>
      </c>
      <c r="AK11" s="17">
        <v>0.18813752034318301</v>
      </c>
      <c r="AL11" s="17"/>
      <c r="AM11" s="17">
        <v>0.186611926421233</v>
      </c>
      <c r="AN11" s="17">
        <v>0.23798764596184799</v>
      </c>
      <c r="AO11" s="17">
        <v>0.15324701961873999</v>
      </c>
      <c r="AP11" s="17"/>
      <c r="AQ11" s="17">
        <v>0.183144203049004</v>
      </c>
      <c r="AR11" s="17">
        <v>0.18771547922100401</v>
      </c>
      <c r="AS11" s="17">
        <v>0.20933865410470701</v>
      </c>
      <c r="AT11" s="17">
        <v>0.21289839580766701</v>
      </c>
      <c r="AU11" s="17">
        <v>7.8965918779080199E-2</v>
      </c>
    </row>
    <row r="12" spans="2:47" x14ac:dyDescent="0.3">
      <c r="B12" s="18" t="s">
        <v>306</v>
      </c>
      <c r="C12" s="17">
        <v>0.44616774292417499</v>
      </c>
      <c r="D12" s="17">
        <v>0.42896684302122101</v>
      </c>
      <c r="E12" s="17">
        <v>0.46312309239501898</v>
      </c>
      <c r="F12" s="17"/>
      <c r="G12" s="17">
        <v>0.39560892770495198</v>
      </c>
      <c r="H12" s="17">
        <v>0.40898373792684201</v>
      </c>
      <c r="I12" s="17">
        <v>0.28797027371735201</v>
      </c>
      <c r="J12" s="17">
        <v>0.59054249508242396</v>
      </c>
      <c r="K12" s="17">
        <v>0.43387169102508</v>
      </c>
      <c r="L12" s="17">
        <v>0.53732037657702902</v>
      </c>
      <c r="M12" s="17"/>
      <c r="N12" s="17">
        <v>0.38706571423441999</v>
      </c>
      <c r="O12" s="17">
        <v>0.50526129634071704</v>
      </c>
      <c r="P12" s="17">
        <v>0.40924194591733598</v>
      </c>
      <c r="Q12" s="17">
        <v>0.47604749604235502</v>
      </c>
      <c r="R12" s="17"/>
      <c r="S12" s="17">
        <v>0.394685213693449</v>
      </c>
      <c r="T12" s="17">
        <v>0.56373360495146096</v>
      </c>
      <c r="U12" s="17">
        <v>0.34485648393623503</v>
      </c>
      <c r="V12" s="17">
        <v>0.37683997492202898</v>
      </c>
      <c r="W12" s="17">
        <v>0.46369524860786998</v>
      </c>
      <c r="X12" s="17">
        <v>0.60515301331722604</v>
      </c>
      <c r="Y12" s="17">
        <v>0.36266422081702898</v>
      </c>
      <c r="Z12" s="17">
        <v>0.32368136020078703</v>
      </c>
      <c r="AA12" s="17">
        <v>0.47511104724430198</v>
      </c>
      <c r="AB12" s="17">
        <v>0.44041497224106901</v>
      </c>
      <c r="AC12" s="17"/>
      <c r="AD12" s="17">
        <v>0.52043181482230605</v>
      </c>
      <c r="AE12" s="17">
        <v>0.42125343099909901</v>
      </c>
      <c r="AF12" s="17">
        <v>0.44561926737037899</v>
      </c>
      <c r="AG12" s="17">
        <v>0.38807573059286199</v>
      </c>
      <c r="AH12" s="17"/>
      <c r="AI12" s="17">
        <v>0.53780275662447397</v>
      </c>
      <c r="AJ12" s="17">
        <v>0.379183511536064</v>
      </c>
      <c r="AK12" s="17">
        <v>0.44518100566817198</v>
      </c>
      <c r="AL12" s="17"/>
      <c r="AM12" s="17">
        <v>0.50661079059247904</v>
      </c>
      <c r="AN12" s="17">
        <v>0.48955383050075602</v>
      </c>
      <c r="AO12" s="17">
        <v>0.39122421957706699</v>
      </c>
      <c r="AP12" s="17"/>
      <c r="AQ12" s="17">
        <v>0.49272657479731302</v>
      </c>
      <c r="AR12" s="17">
        <v>0.48426182854034799</v>
      </c>
      <c r="AS12" s="17">
        <v>0.40629040091262503</v>
      </c>
      <c r="AT12" s="17">
        <v>0.41696345390009698</v>
      </c>
      <c r="AU12" s="17">
        <v>0.230744041258478</v>
      </c>
    </row>
    <row r="13" spans="2:47" x14ac:dyDescent="0.3">
      <c r="B13" s="18" t="s">
        <v>307</v>
      </c>
      <c r="C13" s="19">
        <v>0.210153583610105</v>
      </c>
      <c r="D13" s="19">
        <v>0.218937530842852</v>
      </c>
      <c r="E13" s="19">
        <v>0.20149503109802899</v>
      </c>
      <c r="F13" s="19"/>
      <c r="G13" s="19">
        <v>0.110736588637348</v>
      </c>
      <c r="H13" s="19">
        <v>0.14016472878986</v>
      </c>
      <c r="I13" s="19">
        <v>0.254219050322332</v>
      </c>
      <c r="J13" s="19">
        <v>0.21341886197561999</v>
      </c>
      <c r="K13" s="19">
        <v>0.27672067148391799</v>
      </c>
      <c r="L13" s="19">
        <v>0.23668678499191401</v>
      </c>
      <c r="M13" s="19"/>
      <c r="N13" s="19">
        <v>0.235394122773257</v>
      </c>
      <c r="O13" s="19">
        <v>0.20589951283640001</v>
      </c>
      <c r="P13" s="19">
        <v>0.187517616880675</v>
      </c>
      <c r="Q13" s="19">
        <v>0.19981104125456101</v>
      </c>
      <c r="R13" s="19"/>
      <c r="S13" s="19">
        <v>0.18887594081115</v>
      </c>
      <c r="T13" s="19">
        <v>0.19466229881858299</v>
      </c>
      <c r="U13" s="19">
        <v>0.22533394413663099</v>
      </c>
      <c r="V13" s="19">
        <v>0.29047461544294101</v>
      </c>
      <c r="W13" s="19">
        <v>0.25445367468135399</v>
      </c>
      <c r="X13" s="19">
        <v>0.204977690663077</v>
      </c>
      <c r="Y13" s="19">
        <v>0.21003006609267999</v>
      </c>
      <c r="Z13" s="19">
        <v>9.7620693034180001E-2</v>
      </c>
      <c r="AA13" s="19">
        <v>0.141742567217539</v>
      </c>
      <c r="AB13" s="19">
        <v>0.31557293351103399</v>
      </c>
      <c r="AC13" s="19"/>
      <c r="AD13" s="19">
        <v>0.20317824978473301</v>
      </c>
      <c r="AE13" s="19">
        <v>0.20221006637245201</v>
      </c>
      <c r="AF13" s="19">
        <v>0.21969328852223199</v>
      </c>
      <c r="AG13" s="19">
        <v>0.25963486891670901</v>
      </c>
      <c r="AH13" s="19"/>
      <c r="AI13" s="19">
        <v>0.15833429986845499</v>
      </c>
      <c r="AJ13" s="19">
        <v>0.17894258646561001</v>
      </c>
      <c r="AK13" s="19">
        <v>0.29202762364590401</v>
      </c>
      <c r="AL13" s="19"/>
      <c r="AM13" s="19">
        <v>0.21289845695478399</v>
      </c>
      <c r="AN13" s="19">
        <v>0.181111062649249</v>
      </c>
      <c r="AO13" s="19">
        <v>0.241659208049357</v>
      </c>
      <c r="AP13" s="19"/>
      <c r="AQ13" s="19">
        <v>0.22699241115465099</v>
      </c>
      <c r="AR13" s="19">
        <v>0.218106232037687</v>
      </c>
      <c r="AS13" s="19">
        <v>0.23949505074564101</v>
      </c>
      <c r="AT13" s="19">
        <v>0.147655431840954</v>
      </c>
      <c r="AU13" s="19">
        <v>0.177399001101918</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314</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511</v>
      </c>
      <c r="D7" s="10">
        <v>248</v>
      </c>
      <c r="E7" s="10">
        <v>263</v>
      </c>
      <c r="F7" s="10"/>
      <c r="G7" s="10">
        <v>54</v>
      </c>
      <c r="H7" s="10">
        <v>73</v>
      </c>
      <c r="I7" s="10">
        <v>92</v>
      </c>
      <c r="J7" s="10">
        <v>92</v>
      </c>
      <c r="K7" s="10">
        <v>81</v>
      </c>
      <c r="L7" s="10">
        <v>119</v>
      </c>
      <c r="M7" s="10"/>
      <c r="N7" s="10">
        <v>126</v>
      </c>
      <c r="O7" s="10">
        <v>138</v>
      </c>
      <c r="P7" s="10">
        <v>118</v>
      </c>
      <c r="Q7" s="10">
        <v>125</v>
      </c>
      <c r="R7" s="10"/>
      <c r="S7" s="10">
        <v>80</v>
      </c>
      <c r="T7" s="10">
        <v>85</v>
      </c>
      <c r="U7" s="10">
        <v>45</v>
      </c>
      <c r="V7" s="10">
        <v>54</v>
      </c>
      <c r="W7" s="10">
        <v>37</v>
      </c>
      <c r="X7" s="10">
        <v>47</v>
      </c>
      <c r="Y7" s="10">
        <v>53</v>
      </c>
      <c r="Z7" s="10">
        <v>21</v>
      </c>
      <c r="AA7" s="10">
        <v>60</v>
      </c>
      <c r="AB7" s="10">
        <v>29</v>
      </c>
      <c r="AC7" s="10"/>
      <c r="AD7" s="10">
        <v>95</v>
      </c>
      <c r="AE7" s="10">
        <v>169</v>
      </c>
      <c r="AF7" s="10">
        <v>69</v>
      </c>
      <c r="AG7" s="10">
        <v>77</v>
      </c>
      <c r="AH7" s="10"/>
      <c r="AI7" s="10">
        <v>96</v>
      </c>
      <c r="AJ7" s="10">
        <v>135</v>
      </c>
      <c r="AK7" s="10">
        <v>108</v>
      </c>
      <c r="AL7" s="10"/>
      <c r="AM7" s="10">
        <v>103</v>
      </c>
      <c r="AN7" s="10">
        <v>209</v>
      </c>
      <c r="AO7" s="10">
        <v>171</v>
      </c>
      <c r="AP7" s="10"/>
      <c r="AQ7" s="10">
        <v>148</v>
      </c>
      <c r="AR7" s="10">
        <v>116</v>
      </c>
      <c r="AS7" s="10">
        <v>118</v>
      </c>
      <c r="AT7" s="10">
        <v>47</v>
      </c>
      <c r="AU7" s="10">
        <v>12</v>
      </c>
    </row>
    <row r="8" spans="2:47" ht="30" customHeight="1" x14ac:dyDescent="0.3">
      <c r="B8" s="11" t="s">
        <v>18</v>
      </c>
      <c r="C8" s="11">
        <v>509</v>
      </c>
      <c r="D8" s="11">
        <v>253</v>
      </c>
      <c r="E8" s="11">
        <v>257</v>
      </c>
      <c r="F8" s="11"/>
      <c r="G8" s="11">
        <v>67</v>
      </c>
      <c r="H8" s="11">
        <v>80</v>
      </c>
      <c r="I8" s="11">
        <v>95</v>
      </c>
      <c r="J8" s="11">
        <v>85</v>
      </c>
      <c r="K8" s="11">
        <v>73</v>
      </c>
      <c r="L8" s="11">
        <v>109</v>
      </c>
      <c r="M8" s="11"/>
      <c r="N8" s="11">
        <v>133</v>
      </c>
      <c r="O8" s="11">
        <v>138</v>
      </c>
      <c r="P8" s="11">
        <v>114</v>
      </c>
      <c r="Q8" s="11">
        <v>121</v>
      </c>
      <c r="R8" s="11"/>
      <c r="S8" s="11">
        <v>83</v>
      </c>
      <c r="T8" s="11">
        <v>85</v>
      </c>
      <c r="U8" s="11">
        <v>45</v>
      </c>
      <c r="V8" s="11">
        <v>55</v>
      </c>
      <c r="W8" s="11">
        <v>38</v>
      </c>
      <c r="X8" s="11">
        <v>45</v>
      </c>
      <c r="Y8" s="11">
        <v>49</v>
      </c>
      <c r="Z8" s="11">
        <v>21</v>
      </c>
      <c r="AA8" s="11">
        <v>59</v>
      </c>
      <c r="AB8" s="11">
        <v>29</v>
      </c>
      <c r="AC8" s="11"/>
      <c r="AD8" s="11">
        <v>92</v>
      </c>
      <c r="AE8" s="11">
        <v>170</v>
      </c>
      <c r="AF8" s="11">
        <v>68</v>
      </c>
      <c r="AG8" s="11">
        <v>77</v>
      </c>
      <c r="AH8" s="11"/>
      <c r="AI8" s="11">
        <v>93</v>
      </c>
      <c r="AJ8" s="11">
        <v>139</v>
      </c>
      <c r="AK8" s="11">
        <v>104</v>
      </c>
      <c r="AL8" s="11"/>
      <c r="AM8" s="11">
        <v>104</v>
      </c>
      <c r="AN8" s="11">
        <v>205</v>
      </c>
      <c r="AO8" s="11">
        <v>171</v>
      </c>
      <c r="AP8" s="11"/>
      <c r="AQ8" s="11">
        <v>143</v>
      </c>
      <c r="AR8" s="11">
        <v>117</v>
      </c>
      <c r="AS8" s="11">
        <v>119</v>
      </c>
      <c r="AT8" s="11">
        <v>50</v>
      </c>
      <c r="AU8" s="11">
        <v>12</v>
      </c>
    </row>
    <row r="9" spans="2:47" x14ac:dyDescent="0.3">
      <c r="B9" s="18" t="s">
        <v>303</v>
      </c>
      <c r="C9" s="17">
        <v>8.7082618664057101E-2</v>
      </c>
      <c r="D9" s="17">
        <v>0.117207461539583</v>
      </c>
      <c r="E9" s="17">
        <v>5.7387821206332797E-2</v>
      </c>
      <c r="F9" s="17"/>
      <c r="G9" s="17">
        <v>7.6780068545503802E-2</v>
      </c>
      <c r="H9" s="17">
        <v>0.187593521821418</v>
      </c>
      <c r="I9" s="17">
        <v>0.11907532957453</v>
      </c>
      <c r="J9" s="17">
        <v>1.11924290849118E-2</v>
      </c>
      <c r="K9" s="17">
        <v>7.4248162445766194E-2</v>
      </c>
      <c r="L9" s="17">
        <v>5.9872827024184602E-2</v>
      </c>
      <c r="M9" s="17"/>
      <c r="N9" s="17">
        <v>0.117037694778344</v>
      </c>
      <c r="O9" s="17">
        <v>5.2405322243312999E-2</v>
      </c>
      <c r="P9" s="17">
        <v>0.14020488756016999</v>
      </c>
      <c r="Q9" s="17">
        <v>4.6384589212497301E-2</v>
      </c>
      <c r="R9" s="17"/>
      <c r="S9" s="17">
        <v>0.12238984690561799</v>
      </c>
      <c r="T9" s="17">
        <v>5.6999664486724597E-2</v>
      </c>
      <c r="U9" s="17">
        <v>0.12814880306127999</v>
      </c>
      <c r="V9" s="17">
        <v>0.10020486351864299</v>
      </c>
      <c r="W9" s="17">
        <v>7.5887422218562997E-2</v>
      </c>
      <c r="X9" s="17">
        <v>4.2040892944453803E-2</v>
      </c>
      <c r="Y9" s="17">
        <v>5.6439432213185398E-2</v>
      </c>
      <c r="Z9" s="17">
        <v>7.6803506555113199E-2</v>
      </c>
      <c r="AA9" s="17">
        <v>0.15060507967724901</v>
      </c>
      <c r="AB9" s="17">
        <v>0</v>
      </c>
      <c r="AC9" s="17"/>
      <c r="AD9" s="17">
        <v>4.37472962412533E-2</v>
      </c>
      <c r="AE9" s="17">
        <v>0.130543924560448</v>
      </c>
      <c r="AF9" s="17">
        <v>7.3131756597544603E-2</v>
      </c>
      <c r="AG9" s="17">
        <v>5.2966522362368602E-2</v>
      </c>
      <c r="AH9" s="17"/>
      <c r="AI9" s="17">
        <v>4.2140503976008901E-2</v>
      </c>
      <c r="AJ9" s="17">
        <v>0.16689038501692999</v>
      </c>
      <c r="AK9" s="17">
        <v>5.8291038295436602E-2</v>
      </c>
      <c r="AL9" s="17"/>
      <c r="AM9" s="17">
        <v>0.13099918115158299</v>
      </c>
      <c r="AN9" s="17">
        <v>4.5785025569953501E-2</v>
      </c>
      <c r="AO9" s="17">
        <v>0.117020422253902</v>
      </c>
      <c r="AP9" s="17"/>
      <c r="AQ9" s="17">
        <v>5.8038364920702898E-2</v>
      </c>
      <c r="AR9" s="17">
        <v>6.2548541057466198E-2</v>
      </c>
      <c r="AS9" s="17">
        <v>0.13364627773993301</v>
      </c>
      <c r="AT9" s="17">
        <v>0.20314941125885</v>
      </c>
      <c r="AU9" s="17">
        <v>0.13674655543029801</v>
      </c>
    </row>
    <row r="10" spans="2:47" x14ac:dyDescent="0.3">
      <c r="B10" s="18" t="s">
        <v>304</v>
      </c>
      <c r="C10" s="17">
        <v>0.40508942517181301</v>
      </c>
      <c r="D10" s="17">
        <v>0.42677772291960397</v>
      </c>
      <c r="E10" s="17">
        <v>0.38371073743941297</v>
      </c>
      <c r="F10" s="17"/>
      <c r="G10" s="17">
        <v>0.41987432202307401</v>
      </c>
      <c r="H10" s="17">
        <v>0.38711727559431103</v>
      </c>
      <c r="I10" s="17">
        <v>0.40597744746727199</v>
      </c>
      <c r="J10" s="17">
        <v>0.420907596697776</v>
      </c>
      <c r="K10" s="17">
        <v>0.30414784805865602</v>
      </c>
      <c r="L10" s="17">
        <v>0.46392557365592002</v>
      </c>
      <c r="M10" s="17"/>
      <c r="N10" s="17">
        <v>0.47295931435570698</v>
      </c>
      <c r="O10" s="17">
        <v>0.44761173452189801</v>
      </c>
      <c r="P10" s="17">
        <v>0.26612694227406702</v>
      </c>
      <c r="Q10" s="17">
        <v>0.41760805964178199</v>
      </c>
      <c r="R10" s="17"/>
      <c r="S10" s="17">
        <v>0.47925402380200099</v>
      </c>
      <c r="T10" s="17">
        <v>0.41206481655070498</v>
      </c>
      <c r="U10" s="17">
        <v>0.16210311015829201</v>
      </c>
      <c r="V10" s="17">
        <v>0.33122676902783899</v>
      </c>
      <c r="W10" s="17">
        <v>0.352405289361505</v>
      </c>
      <c r="X10" s="17">
        <v>0.57529575043298498</v>
      </c>
      <c r="Y10" s="17">
        <v>0.32582381485813</v>
      </c>
      <c r="Z10" s="17">
        <v>0.48915629792844501</v>
      </c>
      <c r="AA10" s="17">
        <v>0.45996276346423198</v>
      </c>
      <c r="AB10" s="17">
        <v>0.45794017091782102</v>
      </c>
      <c r="AC10" s="17"/>
      <c r="AD10" s="17">
        <v>0.40474016803089002</v>
      </c>
      <c r="AE10" s="17">
        <v>0.475760138699861</v>
      </c>
      <c r="AF10" s="17">
        <v>0.256979924778933</v>
      </c>
      <c r="AG10" s="17">
        <v>0.36869232608236502</v>
      </c>
      <c r="AH10" s="17"/>
      <c r="AI10" s="17">
        <v>0.42051659296588001</v>
      </c>
      <c r="AJ10" s="17">
        <v>0.48022954531989598</v>
      </c>
      <c r="AK10" s="17">
        <v>0.28661390768011302</v>
      </c>
      <c r="AL10" s="17"/>
      <c r="AM10" s="17">
        <v>0.50366116784300696</v>
      </c>
      <c r="AN10" s="17">
        <v>0.38604759688559598</v>
      </c>
      <c r="AO10" s="17">
        <v>0.37471317473918497</v>
      </c>
      <c r="AP10" s="17"/>
      <c r="AQ10" s="17">
        <v>0.37579287007095202</v>
      </c>
      <c r="AR10" s="17">
        <v>0.429381656456371</v>
      </c>
      <c r="AS10" s="17">
        <v>0.42480897526260603</v>
      </c>
      <c r="AT10" s="17">
        <v>0.42294291469059198</v>
      </c>
      <c r="AU10" s="17">
        <v>0.56382618302377296</v>
      </c>
    </row>
    <row r="11" spans="2:47" x14ac:dyDescent="0.3">
      <c r="B11" s="18" t="s">
        <v>305</v>
      </c>
      <c r="C11" s="17">
        <v>0.43438664412123801</v>
      </c>
      <c r="D11" s="17">
        <v>0.40215809119163698</v>
      </c>
      <c r="E11" s="17">
        <v>0.466155120244231</v>
      </c>
      <c r="F11" s="17"/>
      <c r="G11" s="17">
        <v>0.393130454607859</v>
      </c>
      <c r="H11" s="17">
        <v>0.32441872718716103</v>
      </c>
      <c r="I11" s="17">
        <v>0.35655466928350799</v>
      </c>
      <c r="J11" s="17">
        <v>0.50437384463668</v>
      </c>
      <c r="K11" s="17">
        <v>0.58411632210513997</v>
      </c>
      <c r="L11" s="17">
        <v>0.45249677343049599</v>
      </c>
      <c r="M11" s="17"/>
      <c r="N11" s="17">
        <v>0.31679721607609201</v>
      </c>
      <c r="O11" s="17">
        <v>0.42724577584579099</v>
      </c>
      <c r="P11" s="17">
        <v>0.52369504669628297</v>
      </c>
      <c r="Q11" s="17">
        <v>0.47773409044399501</v>
      </c>
      <c r="R11" s="17"/>
      <c r="S11" s="17">
        <v>0.33694893077358301</v>
      </c>
      <c r="T11" s="17">
        <v>0.44416125992914302</v>
      </c>
      <c r="U11" s="17">
        <v>0.66750742419565201</v>
      </c>
      <c r="V11" s="17">
        <v>0.498532337426011</v>
      </c>
      <c r="W11" s="17">
        <v>0.48806937798816402</v>
      </c>
      <c r="X11" s="17">
        <v>0.30357476576151299</v>
      </c>
      <c r="Y11" s="17">
        <v>0.52154474698772701</v>
      </c>
      <c r="Z11" s="17">
        <v>0.37214808394549698</v>
      </c>
      <c r="AA11" s="17">
        <v>0.32449802044965098</v>
      </c>
      <c r="AB11" s="17">
        <v>0.452962660806558</v>
      </c>
      <c r="AC11" s="17"/>
      <c r="AD11" s="17">
        <v>0.48253312396230702</v>
      </c>
      <c r="AE11" s="17">
        <v>0.33980032360790702</v>
      </c>
      <c r="AF11" s="17">
        <v>0.545818688736049</v>
      </c>
      <c r="AG11" s="17">
        <v>0.52729376850411303</v>
      </c>
      <c r="AH11" s="17"/>
      <c r="AI11" s="17">
        <v>0.48110205586281302</v>
      </c>
      <c r="AJ11" s="17">
        <v>0.307774004256329</v>
      </c>
      <c r="AK11" s="17">
        <v>0.516200224735617</v>
      </c>
      <c r="AL11" s="17"/>
      <c r="AM11" s="17">
        <v>0.34435058167260701</v>
      </c>
      <c r="AN11" s="17">
        <v>0.49150026271981101</v>
      </c>
      <c r="AO11" s="17">
        <v>0.42371996042675902</v>
      </c>
      <c r="AP11" s="17"/>
      <c r="AQ11" s="17">
        <v>0.49054623615161702</v>
      </c>
      <c r="AR11" s="17">
        <v>0.43334936949513803</v>
      </c>
      <c r="AS11" s="17">
        <v>0.38366723627517402</v>
      </c>
      <c r="AT11" s="17">
        <v>0.29850342868448199</v>
      </c>
      <c r="AU11" s="17">
        <v>9.0259099471076604E-2</v>
      </c>
    </row>
    <row r="12" spans="2:47" x14ac:dyDescent="0.3">
      <c r="B12" s="18" t="s">
        <v>306</v>
      </c>
      <c r="C12" s="17">
        <v>4.4175849117211799E-2</v>
      </c>
      <c r="D12" s="17">
        <v>3.6020464283148E-2</v>
      </c>
      <c r="E12" s="17">
        <v>5.2214812236055903E-2</v>
      </c>
      <c r="F12" s="17"/>
      <c r="G12" s="17">
        <v>6.9446148525739299E-2</v>
      </c>
      <c r="H12" s="17">
        <v>8.8521249994897105E-2</v>
      </c>
      <c r="I12" s="17">
        <v>6.4271752765393403E-2</v>
      </c>
      <c r="J12" s="17">
        <v>3.2535750640470103E-2</v>
      </c>
      <c r="K12" s="17">
        <v>1.19841341587518E-2</v>
      </c>
      <c r="L12" s="17">
        <v>9.5037546913367098E-3</v>
      </c>
      <c r="M12" s="17"/>
      <c r="N12" s="17">
        <v>6.1645636230483102E-2</v>
      </c>
      <c r="O12" s="17">
        <v>3.8232745954805802E-2</v>
      </c>
      <c r="P12" s="17">
        <v>5.42632930711359E-2</v>
      </c>
      <c r="Q12" s="17">
        <v>2.3703061615032099E-2</v>
      </c>
      <c r="R12" s="17"/>
      <c r="S12" s="17">
        <v>6.14071985187978E-2</v>
      </c>
      <c r="T12" s="17">
        <v>4.8349607107306597E-2</v>
      </c>
      <c r="U12" s="17">
        <v>4.2240662584776698E-2</v>
      </c>
      <c r="V12" s="17">
        <v>3.3482373833981602E-2</v>
      </c>
      <c r="W12" s="17">
        <v>5.4183407007603199E-2</v>
      </c>
      <c r="X12" s="17">
        <v>2.1098229261399402E-2</v>
      </c>
      <c r="Y12" s="17">
        <v>2.23262131488824E-2</v>
      </c>
      <c r="Z12" s="17">
        <v>0</v>
      </c>
      <c r="AA12" s="17">
        <v>4.9166498802534701E-2</v>
      </c>
      <c r="AB12" s="17">
        <v>8.9097168275621405E-2</v>
      </c>
      <c r="AC12" s="17"/>
      <c r="AD12" s="17">
        <v>3.3566598321921402E-2</v>
      </c>
      <c r="AE12" s="17">
        <v>3.6307529377274203E-2</v>
      </c>
      <c r="AF12" s="17">
        <v>5.9897660947031701E-2</v>
      </c>
      <c r="AG12" s="17">
        <v>2.7825285098028601E-2</v>
      </c>
      <c r="AH12" s="17"/>
      <c r="AI12" s="17">
        <v>3.1990036441372702E-2</v>
      </c>
      <c r="AJ12" s="17">
        <v>3.7026691982593299E-2</v>
      </c>
      <c r="AK12" s="17">
        <v>6.9876428403065904E-2</v>
      </c>
      <c r="AL12" s="17"/>
      <c r="AM12" s="17">
        <v>1.0218815313137701E-2</v>
      </c>
      <c r="AN12" s="17">
        <v>5.8809720911989501E-2</v>
      </c>
      <c r="AO12" s="17">
        <v>4.7912095246830398E-2</v>
      </c>
      <c r="AP12" s="17"/>
      <c r="AQ12" s="17">
        <v>4.8583472879117899E-2</v>
      </c>
      <c r="AR12" s="17">
        <v>2.9921663097977499E-2</v>
      </c>
      <c r="AS12" s="17">
        <v>4.53167970596439E-2</v>
      </c>
      <c r="AT12" s="17">
        <v>7.54042453660759E-2</v>
      </c>
      <c r="AU12" s="17">
        <v>0</v>
      </c>
    </row>
    <row r="13" spans="2:47" x14ac:dyDescent="0.3">
      <c r="B13" s="18" t="s">
        <v>307</v>
      </c>
      <c r="C13" s="19">
        <v>2.9265462925680299E-2</v>
      </c>
      <c r="D13" s="19">
        <v>1.7836260066029001E-2</v>
      </c>
      <c r="E13" s="19">
        <v>4.0531508873966997E-2</v>
      </c>
      <c r="F13" s="19"/>
      <c r="G13" s="19">
        <v>4.07690062978232E-2</v>
      </c>
      <c r="H13" s="19">
        <v>1.2349225402212101E-2</v>
      </c>
      <c r="I13" s="19">
        <v>5.4120800909296399E-2</v>
      </c>
      <c r="J13" s="19">
        <v>3.0990378940161999E-2</v>
      </c>
      <c r="K13" s="19">
        <v>2.55035332316856E-2</v>
      </c>
      <c r="L13" s="19">
        <v>1.4201071198062401E-2</v>
      </c>
      <c r="M13" s="19"/>
      <c r="N13" s="19">
        <v>3.1560138559374E-2</v>
      </c>
      <c r="O13" s="19">
        <v>3.4504421434192398E-2</v>
      </c>
      <c r="P13" s="19">
        <v>1.5709830398344001E-2</v>
      </c>
      <c r="Q13" s="19">
        <v>3.45701990866936E-2</v>
      </c>
      <c r="R13" s="19"/>
      <c r="S13" s="19">
        <v>0</v>
      </c>
      <c r="T13" s="19">
        <v>3.8424651926120601E-2</v>
      </c>
      <c r="U13" s="19">
        <v>0</v>
      </c>
      <c r="V13" s="19">
        <v>3.6553656193526497E-2</v>
      </c>
      <c r="W13" s="19">
        <v>2.9454503424164401E-2</v>
      </c>
      <c r="X13" s="19">
        <v>5.7990361599649203E-2</v>
      </c>
      <c r="Y13" s="19">
        <v>7.3865792792075002E-2</v>
      </c>
      <c r="Z13" s="19">
        <v>6.18921115709452E-2</v>
      </c>
      <c r="AA13" s="19">
        <v>1.57676376063343E-2</v>
      </c>
      <c r="AB13" s="19">
        <v>0</v>
      </c>
      <c r="AC13" s="19"/>
      <c r="AD13" s="19">
        <v>3.5412813443627997E-2</v>
      </c>
      <c r="AE13" s="19">
        <v>1.7588083754509699E-2</v>
      </c>
      <c r="AF13" s="19">
        <v>6.4171968940441998E-2</v>
      </c>
      <c r="AG13" s="19">
        <v>2.3222097953124299E-2</v>
      </c>
      <c r="AH13" s="19"/>
      <c r="AI13" s="19">
        <v>2.4250810753925801E-2</v>
      </c>
      <c r="AJ13" s="19">
        <v>8.0793734242512495E-3</v>
      </c>
      <c r="AK13" s="19">
        <v>6.9018400885767203E-2</v>
      </c>
      <c r="AL13" s="19"/>
      <c r="AM13" s="19">
        <v>1.07702540196655E-2</v>
      </c>
      <c r="AN13" s="19">
        <v>1.785739391265E-2</v>
      </c>
      <c r="AO13" s="19">
        <v>3.6634347333323498E-2</v>
      </c>
      <c r="AP13" s="19"/>
      <c r="AQ13" s="19">
        <v>2.70390559776102E-2</v>
      </c>
      <c r="AR13" s="19">
        <v>4.4798769893046902E-2</v>
      </c>
      <c r="AS13" s="19">
        <v>1.25607136626423E-2</v>
      </c>
      <c r="AT13" s="19">
        <v>0</v>
      </c>
      <c r="AU13" s="19">
        <v>0.209168162074853</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U19"/>
  <sheetViews>
    <sheetView showGridLines="0" topLeftCell="A6"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320</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511</v>
      </c>
      <c r="D7" s="10">
        <v>248</v>
      </c>
      <c r="E7" s="10">
        <v>263</v>
      </c>
      <c r="F7" s="10"/>
      <c r="G7" s="10">
        <v>54</v>
      </c>
      <c r="H7" s="10">
        <v>73</v>
      </c>
      <c r="I7" s="10">
        <v>92</v>
      </c>
      <c r="J7" s="10">
        <v>92</v>
      </c>
      <c r="K7" s="10">
        <v>81</v>
      </c>
      <c r="L7" s="10">
        <v>119</v>
      </c>
      <c r="M7" s="10"/>
      <c r="N7" s="10">
        <v>126</v>
      </c>
      <c r="O7" s="10">
        <v>138</v>
      </c>
      <c r="P7" s="10">
        <v>118</v>
      </c>
      <c r="Q7" s="10">
        <v>125</v>
      </c>
      <c r="R7" s="10"/>
      <c r="S7" s="10">
        <v>80</v>
      </c>
      <c r="T7" s="10">
        <v>85</v>
      </c>
      <c r="U7" s="10">
        <v>45</v>
      </c>
      <c r="V7" s="10">
        <v>54</v>
      </c>
      <c r="W7" s="10">
        <v>37</v>
      </c>
      <c r="X7" s="10">
        <v>47</v>
      </c>
      <c r="Y7" s="10">
        <v>53</v>
      </c>
      <c r="Z7" s="10">
        <v>21</v>
      </c>
      <c r="AA7" s="10">
        <v>60</v>
      </c>
      <c r="AB7" s="10">
        <v>29</v>
      </c>
      <c r="AC7" s="10"/>
      <c r="AD7" s="10">
        <v>95</v>
      </c>
      <c r="AE7" s="10">
        <v>169</v>
      </c>
      <c r="AF7" s="10">
        <v>69</v>
      </c>
      <c r="AG7" s="10">
        <v>77</v>
      </c>
      <c r="AH7" s="10"/>
      <c r="AI7" s="10">
        <v>96</v>
      </c>
      <c r="AJ7" s="10">
        <v>135</v>
      </c>
      <c r="AK7" s="10">
        <v>108</v>
      </c>
      <c r="AL7" s="10"/>
      <c r="AM7" s="10">
        <v>103</v>
      </c>
      <c r="AN7" s="10">
        <v>209</v>
      </c>
      <c r="AO7" s="10">
        <v>171</v>
      </c>
      <c r="AP7" s="10"/>
      <c r="AQ7" s="10">
        <v>148</v>
      </c>
      <c r="AR7" s="10">
        <v>116</v>
      </c>
      <c r="AS7" s="10">
        <v>118</v>
      </c>
      <c r="AT7" s="10">
        <v>47</v>
      </c>
      <c r="AU7" s="10">
        <v>12</v>
      </c>
    </row>
    <row r="8" spans="2:47" ht="30" customHeight="1" x14ac:dyDescent="0.3">
      <c r="B8" s="11" t="s">
        <v>18</v>
      </c>
      <c r="C8" s="11">
        <v>509</v>
      </c>
      <c r="D8" s="11">
        <v>253</v>
      </c>
      <c r="E8" s="11">
        <v>257</v>
      </c>
      <c r="F8" s="11"/>
      <c r="G8" s="11">
        <v>67</v>
      </c>
      <c r="H8" s="11">
        <v>80</v>
      </c>
      <c r="I8" s="11">
        <v>95</v>
      </c>
      <c r="J8" s="11">
        <v>85</v>
      </c>
      <c r="K8" s="11">
        <v>73</v>
      </c>
      <c r="L8" s="11">
        <v>109</v>
      </c>
      <c r="M8" s="11"/>
      <c r="N8" s="11">
        <v>133</v>
      </c>
      <c r="O8" s="11">
        <v>138</v>
      </c>
      <c r="P8" s="11">
        <v>114</v>
      </c>
      <c r="Q8" s="11">
        <v>121</v>
      </c>
      <c r="R8" s="11"/>
      <c r="S8" s="11">
        <v>83</v>
      </c>
      <c r="T8" s="11">
        <v>85</v>
      </c>
      <c r="U8" s="11">
        <v>45</v>
      </c>
      <c r="V8" s="11">
        <v>55</v>
      </c>
      <c r="W8" s="11">
        <v>38</v>
      </c>
      <c r="X8" s="11">
        <v>45</v>
      </c>
      <c r="Y8" s="11">
        <v>49</v>
      </c>
      <c r="Z8" s="11">
        <v>21</v>
      </c>
      <c r="AA8" s="11">
        <v>59</v>
      </c>
      <c r="AB8" s="11">
        <v>29</v>
      </c>
      <c r="AC8" s="11"/>
      <c r="AD8" s="11">
        <v>92</v>
      </c>
      <c r="AE8" s="11">
        <v>170</v>
      </c>
      <c r="AF8" s="11">
        <v>68</v>
      </c>
      <c r="AG8" s="11">
        <v>77</v>
      </c>
      <c r="AH8" s="11"/>
      <c r="AI8" s="11">
        <v>93</v>
      </c>
      <c r="AJ8" s="11">
        <v>139</v>
      </c>
      <c r="AK8" s="11">
        <v>104</v>
      </c>
      <c r="AL8" s="11"/>
      <c r="AM8" s="11">
        <v>104</v>
      </c>
      <c r="AN8" s="11">
        <v>205</v>
      </c>
      <c r="AO8" s="11">
        <v>171</v>
      </c>
      <c r="AP8" s="11"/>
      <c r="AQ8" s="11">
        <v>143</v>
      </c>
      <c r="AR8" s="11">
        <v>117</v>
      </c>
      <c r="AS8" s="11">
        <v>119</v>
      </c>
      <c r="AT8" s="11">
        <v>50</v>
      </c>
      <c r="AU8" s="11">
        <v>12</v>
      </c>
    </row>
    <row r="9" spans="2:47" x14ac:dyDescent="0.3">
      <c r="B9" s="18" t="s">
        <v>315</v>
      </c>
      <c r="C9" s="17">
        <v>5.7277384873313297E-2</v>
      </c>
      <c r="D9" s="17">
        <v>7.79240450253844E-2</v>
      </c>
      <c r="E9" s="17">
        <v>3.6925464900568097E-2</v>
      </c>
      <c r="F9" s="17"/>
      <c r="G9" s="17">
        <v>5.9701941557058401E-2</v>
      </c>
      <c r="H9" s="17">
        <v>0.14856891200901701</v>
      </c>
      <c r="I9" s="17">
        <v>6.0809594229583402E-2</v>
      </c>
      <c r="J9" s="17">
        <v>1.0401687779751499E-2</v>
      </c>
      <c r="K9" s="17">
        <v>1.2493771514971301E-2</v>
      </c>
      <c r="L9" s="17">
        <v>5.2574090391901702E-2</v>
      </c>
      <c r="M9" s="17"/>
      <c r="N9" s="17">
        <v>7.6818148912463399E-2</v>
      </c>
      <c r="O9" s="17">
        <v>6.1848225449673597E-2</v>
      </c>
      <c r="P9" s="17">
        <v>7.4837551563927004E-2</v>
      </c>
      <c r="Q9" s="17">
        <v>1.59232590348924E-2</v>
      </c>
      <c r="R9" s="17"/>
      <c r="S9" s="17">
        <v>9.4912874801997907E-2</v>
      </c>
      <c r="T9" s="17">
        <v>9.1303378473587396E-2</v>
      </c>
      <c r="U9" s="17">
        <v>3.0568764056396702E-2</v>
      </c>
      <c r="V9" s="17">
        <v>2.5928462149311899E-2</v>
      </c>
      <c r="W9" s="17">
        <v>0</v>
      </c>
      <c r="X9" s="17">
        <v>2.4840457568573501E-2</v>
      </c>
      <c r="Y9" s="17">
        <v>8.0226303375976193E-2</v>
      </c>
      <c r="Z9" s="17">
        <v>7.8312860778227106E-2</v>
      </c>
      <c r="AA9" s="17">
        <v>6.7366384010405497E-2</v>
      </c>
      <c r="AB9" s="17">
        <v>0</v>
      </c>
      <c r="AC9" s="17"/>
      <c r="AD9" s="17">
        <v>5.67553324652499E-2</v>
      </c>
      <c r="AE9" s="17">
        <v>6.6188408831183099E-2</v>
      </c>
      <c r="AF9" s="17">
        <v>2.81165302066167E-2</v>
      </c>
      <c r="AG9" s="17">
        <v>5.8217001817112098E-2</v>
      </c>
      <c r="AH9" s="17"/>
      <c r="AI9" s="17">
        <v>5.58017741627636E-2</v>
      </c>
      <c r="AJ9" s="17">
        <v>8.9342668949336304E-2</v>
      </c>
      <c r="AK9" s="17">
        <v>1.8398740387071202E-2</v>
      </c>
      <c r="AL9" s="17"/>
      <c r="AM9" s="17">
        <v>8.3331625953708202E-2</v>
      </c>
      <c r="AN9" s="17">
        <v>2.6592424876418601E-2</v>
      </c>
      <c r="AO9" s="17">
        <v>7.73884406463244E-2</v>
      </c>
      <c r="AP9" s="17"/>
      <c r="AQ9" s="17">
        <v>4.2739162276028801E-2</v>
      </c>
      <c r="AR9" s="17">
        <v>1.6004240475223998E-2</v>
      </c>
      <c r="AS9" s="17">
        <v>6.4504244358356305E-2</v>
      </c>
      <c r="AT9" s="17">
        <v>0.14978869037126399</v>
      </c>
      <c r="AU9" s="17">
        <v>0.23798572361978401</v>
      </c>
    </row>
    <row r="10" spans="2:47" x14ac:dyDescent="0.3">
      <c r="B10" s="18" t="s">
        <v>316</v>
      </c>
      <c r="C10" s="17">
        <v>0.18127700614578199</v>
      </c>
      <c r="D10" s="17">
        <v>0.24535191679391499</v>
      </c>
      <c r="E10" s="17">
        <v>0.11811679310567</v>
      </c>
      <c r="F10" s="17"/>
      <c r="G10" s="17">
        <v>0.15602710483457799</v>
      </c>
      <c r="H10" s="17">
        <v>0.237894153513101</v>
      </c>
      <c r="I10" s="17">
        <v>0.23198245502682099</v>
      </c>
      <c r="J10" s="17">
        <v>0.21581731385567199</v>
      </c>
      <c r="K10" s="17">
        <v>0.13407676180307099</v>
      </c>
      <c r="L10" s="17">
        <v>0.115989358148871</v>
      </c>
      <c r="M10" s="17"/>
      <c r="N10" s="17">
        <v>0.18134320149965799</v>
      </c>
      <c r="O10" s="17">
        <v>0.22892293209865999</v>
      </c>
      <c r="P10" s="17">
        <v>0.14280676585035201</v>
      </c>
      <c r="Q10" s="17">
        <v>0.15992078389262901</v>
      </c>
      <c r="R10" s="17"/>
      <c r="S10" s="17">
        <v>0.26071436085292898</v>
      </c>
      <c r="T10" s="17">
        <v>0.10150851605847599</v>
      </c>
      <c r="U10" s="17">
        <v>0.27289258847773001</v>
      </c>
      <c r="V10" s="17">
        <v>0.17584526980912499</v>
      </c>
      <c r="W10" s="17">
        <v>0.16933983312852499</v>
      </c>
      <c r="X10" s="17">
        <v>0.21565234205591599</v>
      </c>
      <c r="Y10" s="17">
        <v>0.124767526413346</v>
      </c>
      <c r="Z10" s="17">
        <v>0.201685513880656</v>
      </c>
      <c r="AA10" s="17">
        <v>0.13158560186476301</v>
      </c>
      <c r="AB10" s="17">
        <v>0.19943169287195101</v>
      </c>
      <c r="AC10" s="17"/>
      <c r="AD10" s="17">
        <v>0.14565499177156899</v>
      </c>
      <c r="AE10" s="17">
        <v>0.24479798504903999</v>
      </c>
      <c r="AF10" s="17">
        <v>0.193774990581461</v>
      </c>
      <c r="AG10" s="17">
        <v>0.111583352588124</v>
      </c>
      <c r="AH10" s="17"/>
      <c r="AI10" s="17">
        <v>0.192830201302297</v>
      </c>
      <c r="AJ10" s="17">
        <v>0.26896362254318701</v>
      </c>
      <c r="AK10" s="17">
        <v>0.13741531892008199</v>
      </c>
      <c r="AL10" s="17"/>
      <c r="AM10" s="17">
        <v>0.22769148133301001</v>
      </c>
      <c r="AN10" s="17">
        <v>0.15806657096930801</v>
      </c>
      <c r="AO10" s="17">
        <v>0.20510387097451299</v>
      </c>
      <c r="AP10" s="17"/>
      <c r="AQ10" s="17">
        <v>0.171623953404093</v>
      </c>
      <c r="AR10" s="17">
        <v>0.179869371655483</v>
      </c>
      <c r="AS10" s="17">
        <v>0.22561186202783301</v>
      </c>
      <c r="AT10" s="17">
        <v>0.24188040598514399</v>
      </c>
      <c r="AU10" s="17">
        <v>0.14048494178740101</v>
      </c>
    </row>
    <row r="11" spans="2:47" ht="28.8" x14ac:dyDescent="0.3">
      <c r="B11" s="18" t="s">
        <v>317</v>
      </c>
      <c r="C11" s="17">
        <v>0.283175280938188</v>
      </c>
      <c r="D11" s="17">
        <v>0.27394475328620899</v>
      </c>
      <c r="E11" s="17">
        <v>0.29227403873705798</v>
      </c>
      <c r="F11" s="17"/>
      <c r="G11" s="17">
        <v>0.376818529682657</v>
      </c>
      <c r="H11" s="17">
        <v>0.199276161168326</v>
      </c>
      <c r="I11" s="17">
        <v>0.33063690765037901</v>
      </c>
      <c r="J11" s="17">
        <v>0.26641111336354201</v>
      </c>
      <c r="K11" s="17">
        <v>0.18021272425212201</v>
      </c>
      <c r="L11" s="17">
        <v>0.32835155850491199</v>
      </c>
      <c r="M11" s="17"/>
      <c r="N11" s="17">
        <v>0.26487177128778</v>
      </c>
      <c r="O11" s="17">
        <v>0.29868805854226099</v>
      </c>
      <c r="P11" s="17">
        <v>0.24174023471121101</v>
      </c>
      <c r="Q11" s="17">
        <v>0.334226016216154</v>
      </c>
      <c r="R11" s="17"/>
      <c r="S11" s="17">
        <v>0.36862793405818101</v>
      </c>
      <c r="T11" s="17">
        <v>0.34198177640569999</v>
      </c>
      <c r="U11" s="17">
        <v>0.25272368355930303</v>
      </c>
      <c r="V11" s="17">
        <v>0.16405732403044199</v>
      </c>
      <c r="W11" s="17">
        <v>0.41611735065459599</v>
      </c>
      <c r="X11" s="17">
        <v>0.21753125886891</v>
      </c>
      <c r="Y11" s="17">
        <v>0.210296677246437</v>
      </c>
      <c r="Z11" s="17">
        <v>0.19857485941931799</v>
      </c>
      <c r="AA11" s="17">
        <v>0.34222474346952497</v>
      </c>
      <c r="AB11" s="17">
        <v>0.130078255166997</v>
      </c>
      <c r="AC11" s="17"/>
      <c r="AD11" s="17">
        <v>0.30537508940730601</v>
      </c>
      <c r="AE11" s="17">
        <v>0.272322973129837</v>
      </c>
      <c r="AF11" s="17">
        <v>0.25864525094214702</v>
      </c>
      <c r="AG11" s="17">
        <v>0.29872146376006098</v>
      </c>
      <c r="AH11" s="17"/>
      <c r="AI11" s="17">
        <v>0.28656822873705001</v>
      </c>
      <c r="AJ11" s="17">
        <v>0.28092842466074103</v>
      </c>
      <c r="AK11" s="17">
        <v>0.26005237477572701</v>
      </c>
      <c r="AL11" s="17"/>
      <c r="AM11" s="17">
        <v>0.272246557802447</v>
      </c>
      <c r="AN11" s="17">
        <v>0.295498017647219</v>
      </c>
      <c r="AO11" s="17">
        <v>0.27759647593815101</v>
      </c>
      <c r="AP11" s="17"/>
      <c r="AQ11" s="17">
        <v>0.29596486368854702</v>
      </c>
      <c r="AR11" s="17">
        <v>0.30225292362026901</v>
      </c>
      <c r="AS11" s="17">
        <v>0.223641950028482</v>
      </c>
      <c r="AT11" s="17">
        <v>0.261651434090173</v>
      </c>
      <c r="AU11" s="17">
        <v>0.27061930421319202</v>
      </c>
    </row>
    <row r="12" spans="2:47" x14ac:dyDescent="0.3">
      <c r="B12" s="18" t="s">
        <v>318</v>
      </c>
      <c r="C12" s="17">
        <v>0.27854282502513</v>
      </c>
      <c r="D12" s="17">
        <v>0.25732785137630299</v>
      </c>
      <c r="E12" s="17">
        <v>0.29945494556882502</v>
      </c>
      <c r="F12" s="17"/>
      <c r="G12" s="17">
        <v>0.29966996259904499</v>
      </c>
      <c r="H12" s="17">
        <v>0.27932378973952399</v>
      </c>
      <c r="I12" s="17">
        <v>0.16211207074463699</v>
      </c>
      <c r="J12" s="17">
        <v>0.26219626562687898</v>
      </c>
      <c r="K12" s="17">
        <v>0.43420466636743399</v>
      </c>
      <c r="L12" s="17">
        <v>0.27431470726610802</v>
      </c>
      <c r="M12" s="17"/>
      <c r="N12" s="17">
        <v>0.27637753724993902</v>
      </c>
      <c r="O12" s="17">
        <v>0.25689424249157899</v>
      </c>
      <c r="P12" s="17">
        <v>0.36363586966846401</v>
      </c>
      <c r="Q12" s="17">
        <v>0.22636248661192501</v>
      </c>
      <c r="R12" s="17"/>
      <c r="S12" s="17">
        <v>0.131928677003677</v>
      </c>
      <c r="T12" s="17">
        <v>0.26774257286622699</v>
      </c>
      <c r="U12" s="17">
        <v>0.193995381139942</v>
      </c>
      <c r="V12" s="17">
        <v>0.368854667309156</v>
      </c>
      <c r="W12" s="17">
        <v>0.194340799651951</v>
      </c>
      <c r="X12" s="17">
        <v>0.38208106510456802</v>
      </c>
      <c r="Y12" s="17">
        <v>0.32370748570744201</v>
      </c>
      <c r="Z12" s="17">
        <v>0.39358458341989899</v>
      </c>
      <c r="AA12" s="17">
        <v>0.35520262479282</v>
      </c>
      <c r="AB12" s="17">
        <v>0.324655693503833</v>
      </c>
      <c r="AC12" s="17"/>
      <c r="AD12" s="17">
        <v>0.29987111675866202</v>
      </c>
      <c r="AE12" s="17">
        <v>0.29271923282456402</v>
      </c>
      <c r="AF12" s="17">
        <v>0.26401684887495702</v>
      </c>
      <c r="AG12" s="17">
        <v>0.26795085049599499</v>
      </c>
      <c r="AH12" s="17"/>
      <c r="AI12" s="17">
        <v>0.29784337201873501</v>
      </c>
      <c r="AJ12" s="17">
        <v>0.23244551972317901</v>
      </c>
      <c r="AK12" s="17">
        <v>0.293013392424613</v>
      </c>
      <c r="AL12" s="17"/>
      <c r="AM12" s="17">
        <v>0.27508018623160002</v>
      </c>
      <c r="AN12" s="17">
        <v>0.33883542827778401</v>
      </c>
      <c r="AO12" s="17">
        <v>0.224816273994974</v>
      </c>
      <c r="AP12" s="17"/>
      <c r="AQ12" s="17">
        <v>0.26205706580760302</v>
      </c>
      <c r="AR12" s="17">
        <v>0.30272526463532801</v>
      </c>
      <c r="AS12" s="17">
        <v>0.31225017186952603</v>
      </c>
      <c r="AT12" s="17">
        <v>0.15970843920543501</v>
      </c>
      <c r="AU12" s="17">
        <v>0.28544678574871601</v>
      </c>
    </row>
    <row r="13" spans="2:47" x14ac:dyDescent="0.3">
      <c r="B13" s="18" t="s">
        <v>319</v>
      </c>
      <c r="C13" s="17">
        <v>0.145754535136431</v>
      </c>
      <c r="D13" s="17">
        <v>0.11811986007941799</v>
      </c>
      <c r="E13" s="17">
        <v>0.172994713019473</v>
      </c>
      <c r="F13" s="17"/>
      <c r="G13" s="17">
        <v>8.9027463996327702E-2</v>
      </c>
      <c r="H13" s="17">
        <v>8.0092721117193205E-2</v>
      </c>
      <c r="I13" s="17">
        <v>0.151427755503446</v>
      </c>
      <c r="J13" s="17">
        <v>0.179659292069553</v>
      </c>
      <c r="K13" s="17">
        <v>0.18780903456613299</v>
      </c>
      <c r="L13" s="17">
        <v>0.16889466841582801</v>
      </c>
      <c r="M13" s="17"/>
      <c r="N13" s="17">
        <v>0.13718110995569499</v>
      </c>
      <c r="O13" s="17">
        <v>0.11301421914705199</v>
      </c>
      <c r="P13" s="17">
        <v>0.13804591877490999</v>
      </c>
      <c r="Q13" s="17">
        <v>0.18873297033580699</v>
      </c>
      <c r="R13" s="17"/>
      <c r="S13" s="17">
        <v>0.121062109461994</v>
      </c>
      <c r="T13" s="17">
        <v>0.139835071958855</v>
      </c>
      <c r="U13" s="17">
        <v>0.20816774284381301</v>
      </c>
      <c r="V13" s="17">
        <v>0.21488064281043501</v>
      </c>
      <c r="W13" s="17">
        <v>0.13316285733084501</v>
      </c>
      <c r="X13" s="17">
        <v>7.5246632714105893E-2</v>
      </c>
      <c r="Y13" s="17">
        <v>0.19877631058064399</v>
      </c>
      <c r="Z13" s="17">
        <v>4.07370292364908E-2</v>
      </c>
      <c r="AA13" s="17">
        <v>8.7999381153006304E-2</v>
      </c>
      <c r="AB13" s="17">
        <v>0.23851228804746899</v>
      </c>
      <c r="AC13" s="17"/>
      <c r="AD13" s="17">
        <v>0.179314344769853</v>
      </c>
      <c r="AE13" s="17">
        <v>9.0085871898933106E-2</v>
      </c>
      <c r="AF13" s="17">
        <v>0.242035385980018</v>
      </c>
      <c r="AG13" s="17">
        <v>0.13487088469612599</v>
      </c>
      <c r="AH13" s="17"/>
      <c r="AI13" s="17">
        <v>0.15614425716626901</v>
      </c>
      <c r="AJ13" s="17">
        <v>8.4842413488212906E-2</v>
      </c>
      <c r="AK13" s="17">
        <v>0.28234436138630398</v>
      </c>
      <c r="AL13" s="17"/>
      <c r="AM13" s="17">
        <v>5.6724224648354298E-2</v>
      </c>
      <c r="AN13" s="17">
        <v>0.15350810331064599</v>
      </c>
      <c r="AO13" s="17">
        <v>0.192678621300303</v>
      </c>
      <c r="AP13" s="17"/>
      <c r="AQ13" s="17">
        <v>0.15941723553724901</v>
      </c>
      <c r="AR13" s="17">
        <v>0.17533141151387799</v>
      </c>
      <c r="AS13" s="17">
        <v>0.13124597958601</v>
      </c>
      <c r="AT13" s="17">
        <v>0.105435846543306</v>
      </c>
      <c r="AU13" s="17">
        <v>6.5463244630907594E-2</v>
      </c>
    </row>
    <row r="14" spans="2:47" x14ac:dyDescent="0.3">
      <c r="B14" s="18" t="s">
        <v>94</v>
      </c>
      <c r="C14" s="19">
        <v>5.3972967881156499E-2</v>
      </c>
      <c r="D14" s="19">
        <v>2.7331573438770101E-2</v>
      </c>
      <c r="E14" s="19">
        <v>8.0234044668406196E-2</v>
      </c>
      <c r="F14" s="19"/>
      <c r="G14" s="19">
        <v>1.8754997330333201E-2</v>
      </c>
      <c r="H14" s="19">
        <v>5.4844262452838598E-2</v>
      </c>
      <c r="I14" s="19">
        <v>6.30312168451337E-2</v>
      </c>
      <c r="J14" s="19">
        <v>6.5514327304603298E-2</v>
      </c>
      <c r="K14" s="19">
        <v>5.12030414962691E-2</v>
      </c>
      <c r="L14" s="19">
        <v>5.9875617272379097E-2</v>
      </c>
      <c r="M14" s="19"/>
      <c r="N14" s="19">
        <v>6.3408231094464806E-2</v>
      </c>
      <c r="O14" s="19">
        <v>4.0632322270774103E-2</v>
      </c>
      <c r="P14" s="19">
        <v>3.8933659431136101E-2</v>
      </c>
      <c r="Q14" s="19">
        <v>7.4834483908591903E-2</v>
      </c>
      <c r="R14" s="19"/>
      <c r="S14" s="19">
        <v>2.2754043821220499E-2</v>
      </c>
      <c r="T14" s="19">
        <v>5.7628684237154101E-2</v>
      </c>
      <c r="U14" s="19">
        <v>4.1651839922816299E-2</v>
      </c>
      <c r="V14" s="19">
        <v>5.0433633891530098E-2</v>
      </c>
      <c r="W14" s="19">
        <v>8.7039159234082702E-2</v>
      </c>
      <c r="X14" s="19">
        <v>8.4648243687927602E-2</v>
      </c>
      <c r="Y14" s="19">
        <v>6.2225696676154602E-2</v>
      </c>
      <c r="Z14" s="19">
        <v>8.7105153265409296E-2</v>
      </c>
      <c r="AA14" s="19">
        <v>1.56212647094797E-2</v>
      </c>
      <c r="AB14" s="19">
        <v>0.10732207040975</v>
      </c>
      <c r="AC14" s="19"/>
      <c r="AD14" s="19">
        <v>1.30291248273601E-2</v>
      </c>
      <c r="AE14" s="19">
        <v>3.3885528266442699E-2</v>
      </c>
      <c r="AF14" s="19">
        <v>1.3410993414800501E-2</v>
      </c>
      <c r="AG14" s="19">
        <v>0.128656446642581</v>
      </c>
      <c r="AH14" s="19"/>
      <c r="AI14" s="19">
        <v>1.08121666128856E-2</v>
      </c>
      <c r="AJ14" s="19">
        <v>4.3477350635344102E-2</v>
      </c>
      <c r="AK14" s="19">
        <v>8.7758121062025008E-3</v>
      </c>
      <c r="AL14" s="19"/>
      <c r="AM14" s="19">
        <v>8.4925924030880298E-2</v>
      </c>
      <c r="AN14" s="19">
        <v>2.7499454918623701E-2</v>
      </c>
      <c r="AO14" s="19">
        <v>2.2416317145734201E-2</v>
      </c>
      <c r="AP14" s="19"/>
      <c r="AQ14" s="19">
        <v>6.8197719286479497E-2</v>
      </c>
      <c r="AR14" s="19">
        <v>2.3816788099818399E-2</v>
      </c>
      <c r="AS14" s="19">
        <v>4.2745792129792098E-2</v>
      </c>
      <c r="AT14" s="19">
        <v>8.1535183804676906E-2</v>
      </c>
      <c r="AU14" s="19">
        <v>0</v>
      </c>
    </row>
    <row r="15" spans="2:47" x14ac:dyDescent="0.3">
      <c r="B15" s="16"/>
    </row>
    <row r="16" spans="2:47" x14ac:dyDescent="0.3">
      <c r="B16" t="s">
        <v>482</v>
      </c>
    </row>
    <row r="17" spans="2:2" x14ac:dyDescent="0.3">
      <c r="B17" t="s">
        <v>80</v>
      </c>
    </row>
    <row r="19" spans="2:2" x14ac:dyDescent="0.3">
      <c r="B19"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U23"/>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329</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511</v>
      </c>
      <c r="D7" s="10">
        <v>248</v>
      </c>
      <c r="E7" s="10">
        <v>263</v>
      </c>
      <c r="F7" s="10"/>
      <c r="G7" s="10">
        <v>54</v>
      </c>
      <c r="H7" s="10">
        <v>73</v>
      </c>
      <c r="I7" s="10">
        <v>92</v>
      </c>
      <c r="J7" s="10">
        <v>92</v>
      </c>
      <c r="K7" s="10">
        <v>81</v>
      </c>
      <c r="L7" s="10">
        <v>119</v>
      </c>
      <c r="M7" s="10"/>
      <c r="N7" s="10">
        <v>126</v>
      </c>
      <c r="O7" s="10">
        <v>138</v>
      </c>
      <c r="P7" s="10">
        <v>118</v>
      </c>
      <c r="Q7" s="10">
        <v>125</v>
      </c>
      <c r="R7" s="10"/>
      <c r="S7" s="10">
        <v>80</v>
      </c>
      <c r="T7" s="10">
        <v>85</v>
      </c>
      <c r="U7" s="10">
        <v>45</v>
      </c>
      <c r="V7" s="10">
        <v>54</v>
      </c>
      <c r="W7" s="10">
        <v>37</v>
      </c>
      <c r="X7" s="10">
        <v>47</v>
      </c>
      <c r="Y7" s="10">
        <v>53</v>
      </c>
      <c r="Z7" s="10">
        <v>21</v>
      </c>
      <c r="AA7" s="10">
        <v>60</v>
      </c>
      <c r="AB7" s="10">
        <v>29</v>
      </c>
      <c r="AC7" s="10"/>
      <c r="AD7" s="10">
        <v>95</v>
      </c>
      <c r="AE7" s="10">
        <v>169</v>
      </c>
      <c r="AF7" s="10">
        <v>69</v>
      </c>
      <c r="AG7" s="10">
        <v>77</v>
      </c>
      <c r="AH7" s="10"/>
      <c r="AI7" s="10">
        <v>96</v>
      </c>
      <c r="AJ7" s="10">
        <v>135</v>
      </c>
      <c r="AK7" s="10">
        <v>108</v>
      </c>
      <c r="AL7" s="10"/>
      <c r="AM7" s="10">
        <v>103</v>
      </c>
      <c r="AN7" s="10">
        <v>209</v>
      </c>
      <c r="AO7" s="10">
        <v>171</v>
      </c>
      <c r="AP7" s="10"/>
      <c r="AQ7" s="10">
        <v>148</v>
      </c>
      <c r="AR7" s="10">
        <v>116</v>
      </c>
      <c r="AS7" s="10">
        <v>118</v>
      </c>
      <c r="AT7" s="10">
        <v>47</v>
      </c>
      <c r="AU7" s="10">
        <v>12</v>
      </c>
    </row>
    <row r="8" spans="2:47" ht="30" customHeight="1" x14ac:dyDescent="0.3">
      <c r="B8" s="11" t="s">
        <v>18</v>
      </c>
      <c r="C8" s="11">
        <v>509</v>
      </c>
      <c r="D8" s="11">
        <v>253</v>
      </c>
      <c r="E8" s="11">
        <v>257</v>
      </c>
      <c r="F8" s="11"/>
      <c r="G8" s="11">
        <v>67</v>
      </c>
      <c r="H8" s="11">
        <v>80</v>
      </c>
      <c r="I8" s="11">
        <v>95</v>
      </c>
      <c r="J8" s="11">
        <v>85</v>
      </c>
      <c r="K8" s="11">
        <v>73</v>
      </c>
      <c r="L8" s="11">
        <v>109</v>
      </c>
      <c r="M8" s="11"/>
      <c r="N8" s="11">
        <v>133</v>
      </c>
      <c r="O8" s="11">
        <v>138</v>
      </c>
      <c r="P8" s="11">
        <v>114</v>
      </c>
      <c r="Q8" s="11">
        <v>121</v>
      </c>
      <c r="R8" s="11"/>
      <c r="S8" s="11">
        <v>83</v>
      </c>
      <c r="T8" s="11">
        <v>85</v>
      </c>
      <c r="U8" s="11">
        <v>45</v>
      </c>
      <c r="V8" s="11">
        <v>55</v>
      </c>
      <c r="W8" s="11">
        <v>38</v>
      </c>
      <c r="X8" s="11">
        <v>45</v>
      </c>
      <c r="Y8" s="11">
        <v>49</v>
      </c>
      <c r="Z8" s="11">
        <v>21</v>
      </c>
      <c r="AA8" s="11">
        <v>59</v>
      </c>
      <c r="AB8" s="11">
        <v>29</v>
      </c>
      <c r="AC8" s="11"/>
      <c r="AD8" s="11">
        <v>92</v>
      </c>
      <c r="AE8" s="11">
        <v>170</v>
      </c>
      <c r="AF8" s="11">
        <v>68</v>
      </c>
      <c r="AG8" s="11">
        <v>77</v>
      </c>
      <c r="AH8" s="11"/>
      <c r="AI8" s="11">
        <v>93</v>
      </c>
      <c r="AJ8" s="11">
        <v>139</v>
      </c>
      <c r="AK8" s="11">
        <v>104</v>
      </c>
      <c r="AL8" s="11"/>
      <c r="AM8" s="11">
        <v>104</v>
      </c>
      <c r="AN8" s="11">
        <v>205</v>
      </c>
      <c r="AO8" s="11">
        <v>171</v>
      </c>
      <c r="AP8" s="11"/>
      <c r="AQ8" s="11">
        <v>143</v>
      </c>
      <c r="AR8" s="11">
        <v>117</v>
      </c>
      <c r="AS8" s="11">
        <v>119</v>
      </c>
      <c r="AT8" s="11">
        <v>50</v>
      </c>
      <c r="AU8" s="11">
        <v>12</v>
      </c>
    </row>
    <row r="9" spans="2:47" ht="43.2" x14ac:dyDescent="0.3">
      <c r="B9" s="18" t="s">
        <v>321</v>
      </c>
      <c r="C9" s="17">
        <v>0.55615473474491794</v>
      </c>
      <c r="D9" s="17">
        <v>0.56378157461422496</v>
      </c>
      <c r="E9" s="17">
        <v>0.55018033707212399</v>
      </c>
      <c r="F9" s="17"/>
      <c r="G9" s="17">
        <v>0.42459269193386801</v>
      </c>
      <c r="H9" s="17">
        <v>0.54108251648225603</v>
      </c>
      <c r="I9" s="17">
        <v>0.56144553096213101</v>
      </c>
      <c r="J9" s="17">
        <v>0.63922542876973698</v>
      </c>
      <c r="K9" s="17">
        <v>0.51737122502926303</v>
      </c>
      <c r="L9" s="17">
        <v>0.60441126869130601</v>
      </c>
      <c r="M9" s="17"/>
      <c r="N9" s="17">
        <v>0.57507747921629904</v>
      </c>
      <c r="O9" s="17">
        <v>0.62186863238700996</v>
      </c>
      <c r="P9" s="17">
        <v>0.53276289574984903</v>
      </c>
      <c r="Q9" s="17">
        <v>0.48927844415712701</v>
      </c>
      <c r="R9" s="17"/>
      <c r="S9" s="17">
        <v>0.64653221450798404</v>
      </c>
      <c r="T9" s="17">
        <v>0.48123051269122502</v>
      </c>
      <c r="U9" s="17">
        <v>0.67640581010073797</v>
      </c>
      <c r="V9" s="17">
        <v>0.58882646400434702</v>
      </c>
      <c r="W9" s="17">
        <v>0.74711124744255197</v>
      </c>
      <c r="X9" s="17">
        <v>0.36256559276999401</v>
      </c>
      <c r="Y9" s="17">
        <v>0.56272363357594801</v>
      </c>
      <c r="Z9" s="17">
        <v>0.53871750975794797</v>
      </c>
      <c r="AA9" s="17">
        <v>0.46430921818388099</v>
      </c>
      <c r="AB9" s="17">
        <v>0.64798429783872502</v>
      </c>
      <c r="AC9" s="17"/>
      <c r="AD9" s="17">
        <v>0.60741002456557702</v>
      </c>
      <c r="AE9" s="17">
        <v>0.51421576512751299</v>
      </c>
      <c r="AF9" s="17">
        <v>0.66439053609163401</v>
      </c>
      <c r="AG9" s="17">
        <v>0.532310293432529</v>
      </c>
      <c r="AH9" s="17"/>
      <c r="AI9" s="17">
        <v>0.620532152730636</v>
      </c>
      <c r="AJ9" s="17">
        <v>0.49995565238981099</v>
      </c>
      <c r="AK9" s="17">
        <v>0.630022622734982</v>
      </c>
      <c r="AL9" s="17"/>
      <c r="AM9" s="17">
        <v>0.491354653307773</v>
      </c>
      <c r="AN9" s="17">
        <v>0.54893671254713605</v>
      </c>
      <c r="AO9" s="17">
        <v>0.61135156053204098</v>
      </c>
      <c r="AP9" s="17"/>
      <c r="AQ9" s="17">
        <v>0.60302307744837402</v>
      </c>
      <c r="AR9" s="17">
        <v>0.56945112911394702</v>
      </c>
      <c r="AS9" s="17">
        <v>0.52873019457331605</v>
      </c>
      <c r="AT9" s="17">
        <v>0.58632329440269904</v>
      </c>
      <c r="AU9" s="17">
        <v>0.41940239532066098</v>
      </c>
    </row>
    <row r="10" spans="2:47" ht="28.8" x14ac:dyDescent="0.3">
      <c r="B10" s="18" t="s">
        <v>322</v>
      </c>
      <c r="C10" s="17">
        <v>0.55280870492247802</v>
      </c>
      <c r="D10" s="17">
        <v>0.57789833564186599</v>
      </c>
      <c r="E10" s="17">
        <v>0.53315503001258002</v>
      </c>
      <c r="F10" s="17"/>
      <c r="G10" s="17">
        <v>0.37621737826927198</v>
      </c>
      <c r="H10" s="17">
        <v>0.65425895908086196</v>
      </c>
      <c r="I10" s="17">
        <v>0.63141243570615102</v>
      </c>
      <c r="J10" s="17">
        <v>0.50961910165583502</v>
      </c>
      <c r="K10" s="17">
        <v>0.56635269352698303</v>
      </c>
      <c r="L10" s="17">
        <v>0.55990212071616097</v>
      </c>
      <c r="M10" s="17"/>
      <c r="N10" s="17">
        <v>0.68771765255887696</v>
      </c>
      <c r="O10" s="17">
        <v>0.51876018729181095</v>
      </c>
      <c r="P10" s="17">
        <v>0.453345259106753</v>
      </c>
      <c r="Q10" s="17">
        <v>0.52764255333751398</v>
      </c>
      <c r="R10" s="17"/>
      <c r="S10" s="17">
        <v>0.54187120962467505</v>
      </c>
      <c r="T10" s="17">
        <v>0.58591169217125405</v>
      </c>
      <c r="U10" s="17">
        <v>0.47458311451465302</v>
      </c>
      <c r="V10" s="17">
        <v>0.65161930427607695</v>
      </c>
      <c r="W10" s="17">
        <v>0.42010556928907899</v>
      </c>
      <c r="X10" s="17">
        <v>0.57021804140818499</v>
      </c>
      <c r="Y10" s="17">
        <v>0.64030071402784805</v>
      </c>
      <c r="Z10" s="17">
        <v>0.22147390398939601</v>
      </c>
      <c r="AA10" s="17">
        <v>0.54470442558281995</v>
      </c>
      <c r="AB10" s="17">
        <v>0.53428981792727503</v>
      </c>
      <c r="AC10" s="17"/>
      <c r="AD10" s="17">
        <v>0.65209756049023604</v>
      </c>
      <c r="AE10" s="17">
        <v>0.57550804885179196</v>
      </c>
      <c r="AF10" s="17">
        <v>0.68928818253935498</v>
      </c>
      <c r="AG10" s="17">
        <v>0.52795902683243001</v>
      </c>
      <c r="AH10" s="17"/>
      <c r="AI10" s="17">
        <v>0.641322929355152</v>
      </c>
      <c r="AJ10" s="17">
        <v>0.60025313221388998</v>
      </c>
      <c r="AK10" s="17">
        <v>0.59930722469515696</v>
      </c>
      <c r="AL10" s="17"/>
      <c r="AM10" s="17">
        <v>0.485823449299781</v>
      </c>
      <c r="AN10" s="17">
        <v>0.59304293352909399</v>
      </c>
      <c r="AO10" s="17">
        <v>0.55731347400924303</v>
      </c>
      <c r="AP10" s="17"/>
      <c r="AQ10" s="17">
        <v>0.53882003360823105</v>
      </c>
      <c r="AR10" s="17">
        <v>0.520432690096575</v>
      </c>
      <c r="AS10" s="17">
        <v>0.64251810071111204</v>
      </c>
      <c r="AT10" s="17">
        <v>0.73482155553574402</v>
      </c>
      <c r="AU10" s="17">
        <v>0.676616757000297</v>
      </c>
    </row>
    <row r="11" spans="2:47" ht="57.6" x14ac:dyDescent="0.3">
      <c r="B11" s="18" t="s">
        <v>323</v>
      </c>
      <c r="C11" s="17">
        <v>0.44784257426558599</v>
      </c>
      <c r="D11" s="17">
        <v>0.48622143175564603</v>
      </c>
      <c r="E11" s="17">
        <v>0.41777893574658498</v>
      </c>
      <c r="F11" s="17"/>
      <c r="G11" s="17">
        <v>0.45969831437653602</v>
      </c>
      <c r="H11" s="17">
        <v>0.51323755360972301</v>
      </c>
      <c r="I11" s="17">
        <v>0.38947111251912098</v>
      </c>
      <c r="J11" s="17">
        <v>0.35784531127391001</v>
      </c>
      <c r="K11" s="17">
        <v>0.40640869110843603</v>
      </c>
      <c r="L11" s="17">
        <v>0.547647074533259</v>
      </c>
      <c r="M11" s="17"/>
      <c r="N11" s="17">
        <v>0.41886532845072499</v>
      </c>
      <c r="O11" s="17">
        <v>0.407446519587635</v>
      </c>
      <c r="P11" s="17">
        <v>0.50251040857453799</v>
      </c>
      <c r="Q11" s="17">
        <v>0.42621500965722903</v>
      </c>
      <c r="R11" s="17"/>
      <c r="S11" s="17">
        <v>0.47770964932674898</v>
      </c>
      <c r="T11" s="17">
        <v>0.38361799488605097</v>
      </c>
      <c r="U11" s="17">
        <v>0.37821429581055099</v>
      </c>
      <c r="V11" s="17">
        <v>0.49740352539030802</v>
      </c>
      <c r="W11" s="17">
        <v>0.58186499217948795</v>
      </c>
      <c r="X11" s="17">
        <v>0.40605278956822799</v>
      </c>
      <c r="Y11" s="17">
        <v>0.34483018557277301</v>
      </c>
      <c r="Z11" s="17">
        <v>0.53414355539133096</v>
      </c>
      <c r="AA11" s="17">
        <v>0.41264912951743199</v>
      </c>
      <c r="AB11" s="17">
        <v>0.65053458572776401</v>
      </c>
      <c r="AC11" s="17"/>
      <c r="AD11" s="17">
        <v>0.53196036842846794</v>
      </c>
      <c r="AE11" s="17">
        <v>0.43603849468582401</v>
      </c>
      <c r="AF11" s="17">
        <v>0.46982043133207302</v>
      </c>
      <c r="AG11" s="17">
        <v>0.30607710881315497</v>
      </c>
      <c r="AH11" s="17"/>
      <c r="AI11" s="17">
        <v>0.4309443901619</v>
      </c>
      <c r="AJ11" s="17">
        <v>0.42516340953756199</v>
      </c>
      <c r="AK11" s="17">
        <v>0.567855608300043</v>
      </c>
      <c r="AL11" s="17"/>
      <c r="AM11" s="17">
        <v>0.29290413610237598</v>
      </c>
      <c r="AN11" s="17">
        <v>0.47611762020313397</v>
      </c>
      <c r="AO11" s="17">
        <v>0.52668270757416302</v>
      </c>
      <c r="AP11" s="17"/>
      <c r="AQ11" s="17">
        <v>0.493255185638451</v>
      </c>
      <c r="AR11" s="17">
        <v>0.41792292820587401</v>
      </c>
      <c r="AS11" s="17">
        <v>0.43668393699638502</v>
      </c>
      <c r="AT11" s="17">
        <v>0.73585067310020202</v>
      </c>
      <c r="AU11" s="17">
        <v>0.25721436167963602</v>
      </c>
    </row>
    <row r="12" spans="2:47" ht="43.2" x14ac:dyDescent="0.3">
      <c r="B12" s="18" t="s">
        <v>325</v>
      </c>
      <c r="C12" s="17">
        <v>0.41525731056431803</v>
      </c>
      <c r="D12" s="17">
        <v>0.42268239647064998</v>
      </c>
      <c r="E12" s="17">
        <v>0.40944095454803198</v>
      </c>
      <c r="F12" s="17"/>
      <c r="G12" s="17">
        <v>0.53085389762132895</v>
      </c>
      <c r="H12" s="17">
        <v>0.41876287555404801</v>
      </c>
      <c r="I12" s="17">
        <v>0.30860683282509899</v>
      </c>
      <c r="J12" s="17">
        <v>0.56064551902444804</v>
      </c>
      <c r="K12" s="17">
        <v>0.35962724784586803</v>
      </c>
      <c r="L12" s="17">
        <v>0.35598005414723899</v>
      </c>
      <c r="M12" s="17"/>
      <c r="N12" s="17">
        <v>0.41917668745991699</v>
      </c>
      <c r="O12" s="17">
        <v>0.43296966363921402</v>
      </c>
      <c r="P12" s="17">
        <v>0.40681110744946902</v>
      </c>
      <c r="Q12" s="17">
        <v>0.38832046310224599</v>
      </c>
      <c r="R12" s="17"/>
      <c r="S12" s="17">
        <v>0.26929874814163601</v>
      </c>
      <c r="T12" s="17">
        <v>0.37461153771453898</v>
      </c>
      <c r="U12" s="17">
        <v>0.36543954216389002</v>
      </c>
      <c r="V12" s="17">
        <v>0.58113720790696599</v>
      </c>
      <c r="W12" s="17">
        <v>0.49276128711328798</v>
      </c>
      <c r="X12" s="17">
        <v>0.38368809010265797</v>
      </c>
      <c r="Y12" s="17">
        <v>0.421696644671674</v>
      </c>
      <c r="Z12" s="17">
        <v>0.32034320072208999</v>
      </c>
      <c r="AA12" s="17">
        <v>0.41384255998935499</v>
      </c>
      <c r="AB12" s="17">
        <v>0.44920181433761303</v>
      </c>
      <c r="AC12" s="17"/>
      <c r="AD12" s="17">
        <v>0.342688737461676</v>
      </c>
      <c r="AE12" s="17">
        <v>0.45966464848538402</v>
      </c>
      <c r="AF12" s="17">
        <v>0.46267520705120302</v>
      </c>
      <c r="AG12" s="17">
        <v>0.51749137893581498</v>
      </c>
      <c r="AH12" s="17"/>
      <c r="AI12" s="17">
        <v>0.33732099862659598</v>
      </c>
      <c r="AJ12" s="17">
        <v>0.489297158142111</v>
      </c>
      <c r="AK12" s="17">
        <v>0.406583859257651</v>
      </c>
      <c r="AL12" s="17"/>
      <c r="AM12" s="17">
        <v>0.464875932283555</v>
      </c>
      <c r="AN12" s="17">
        <v>0.447045549330504</v>
      </c>
      <c r="AO12" s="17">
        <v>0.340968949413745</v>
      </c>
      <c r="AP12" s="17"/>
      <c r="AQ12" s="17">
        <v>0.36667726326112599</v>
      </c>
      <c r="AR12" s="17">
        <v>0.53513101564710397</v>
      </c>
      <c r="AS12" s="17">
        <v>0.46079331856914302</v>
      </c>
      <c r="AT12" s="17">
        <v>0.23180030047132999</v>
      </c>
      <c r="AU12" s="17">
        <v>0</v>
      </c>
    </row>
    <row r="13" spans="2:47" ht="43.2" x14ac:dyDescent="0.3">
      <c r="B13" s="18" t="s">
        <v>324</v>
      </c>
      <c r="C13" s="17">
        <v>0.40900934897165497</v>
      </c>
      <c r="D13" s="17">
        <v>0.40211373449149301</v>
      </c>
      <c r="E13" s="17">
        <v>0.41441094960949698</v>
      </c>
      <c r="F13" s="17"/>
      <c r="G13" s="17">
        <v>0.33119342077123898</v>
      </c>
      <c r="H13" s="17">
        <v>0.16588055750498801</v>
      </c>
      <c r="I13" s="17">
        <v>0.44009070557740498</v>
      </c>
      <c r="J13" s="17">
        <v>0.40201693507591302</v>
      </c>
      <c r="K13" s="17">
        <v>0.55743158479513699</v>
      </c>
      <c r="L13" s="17">
        <v>0.44148775704406301</v>
      </c>
      <c r="M13" s="17"/>
      <c r="N13" s="17">
        <v>0.37713214332608302</v>
      </c>
      <c r="O13" s="17">
        <v>0.34685402405836302</v>
      </c>
      <c r="P13" s="17">
        <v>0.420007010367346</v>
      </c>
      <c r="Q13" s="17">
        <v>0.499579751480138</v>
      </c>
      <c r="R13" s="17"/>
      <c r="S13" s="17">
        <v>0.34365074200101903</v>
      </c>
      <c r="T13" s="17">
        <v>0.34344817984444298</v>
      </c>
      <c r="U13" s="17">
        <v>0.53110084440470195</v>
      </c>
      <c r="V13" s="17">
        <v>0.46112267920030398</v>
      </c>
      <c r="W13" s="17">
        <v>0.491373160974448</v>
      </c>
      <c r="X13" s="17">
        <v>0.483753642465518</v>
      </c>
      <c r="Y13" s="17">
        <v>0.44238666931043602</v>
      </c>
      <c r="Z13" s="17">
        <v>0.19238219900946801</v>
      </c>
      <c r="AA13" s="17">
        <v>0.24775241926002101</v>
      </c>
      <c r="AB13" s="17">
        <v>0.56789533947868298</v>
      </c>
      <c r="AC13" s="17"/>
      <c r="AD13" s="17">
        <v>0.36735561702909603</v>
      </c>
      <c r="AE13" s="17">
        <v>0.35891732968269902</v>
      </c>
      <c r="AF13" s="17">
        <v>0.61025845700348302</v>
      </c>
      <c r="AG13" s="17">
        <v>0.30030972541839601</v>
      </c>
      <c r="AH13" s="17"/>
      <c r="AI13" s="17">
        <v>0.412084493057777</v>
      </c>
      <c r="AJ13" s="17">
        <v>0.32852214732542001</v>
      </c>
      <c r="AK13" s="17">
        <v>0.59444975864977501</v>
      </c>
      <c r="AL13" s="17"/>
      <c r="AM13" s="17">
        <v>0.24853101568934899</v>
      </c>
      <c r="AN13" s="17">
        <v>0.41141597624639198</v>
      </c>
      <c r="AO13" s="17">
        <v>0.48147287861999899</v>
      </c>
      <c r="AP13" s="17"/>
      <c r="AQ13" s="17">
        <v>0.49378136435930298</v>
      </c>
      <c r="AR13" s="17">
        <v>0.41906960363741602</v>
      </c>
      <c r="AS13" s="17">
        <v>0.33173062563246802</v>
      </c>
      <c r="AT13" s="17">
        <v>0.23847934124139999</v>
      </c>
      <c r="AU13" s="17">
        <v>0</v>
      </c>
    </row>
    <row r="14" spans="2:47" ht="57.6" x14ac:dyDescent="0.3">
      <c r="B14" s="18" t="s">
        <v>326</v>
      </c>
      <c r="C14" s="17">
        <v>0.29700209331688299</v>
      </c>
      <c r="D14" s="17">
        <v>0.23249292065511401</v>
      </c>
      <c r="E14" s="17">
        <v>0.34753461499409899</v>
      </c>
      <c r="F14" s="17"/>
      <c r="G14" s="17">
        <v>0.33263384596647699</v>
      </c>
      <c r="H14" s="17">
        <v>0.306178919651519</v>
      </c>
      <c r="I14" s="17">
        <v>0.29604046779931797</v>
      </c>
      <c r="J14" s="17">
        <v>0.30629901216530198</v>
      </c>
      <c r="K14" s="17">
        <v>0.32586236527951501</v>
      </c>
      <c r="L14" s="17">
        <v>0.23855572432342001</v>
      </c>
      <c r="M14" s="17"/>
      <c r="N14" s="17">
        <v>0.33793848631242401</v>
      </c>
      <c r="O14" s="17">
        <v>0.30407630973705801</v>
      </c>
      <c r="P14" s="17">
        <v>0.349234816239338</v>
      </c>
      <c r="Q14" s="17">
        <v>0.16420903161691</v>
      </c>
      <c r="R14" s="17"/>
      <c r="S14" s="17">
        <v>0.29659253320108098</v>
      </c>
      <c r="T14" s="17">
        <v>0.24470466556855699</v>
      </c>
      <c r="U14" s="17">
        <v>0.38694269916593999</v>
      </c>
      <c r="V14" s="17">
        <v>0.15152071442718501</v>
      </c>
      <c r="W14" s="17">
        <v>0.33730209606103201</v>
      </c>
      <c r="X14" s="17">
        <v>0.40166590139161301</v>
      </c>
      <c r="Y14" s="17">
        <v>0.34463838380148298</v>
      </c>
      <c r="Z14" s="17">
        <v>0.21668093862333601</v>
      </c>
      <c r="AA14" s="17">
        <v>0.37993500142403402</v>
      </c>
      <c r="AB14" s="17">
        <v>0.26689303001201498</v>
      </c>
      <c r="AC14" s="17"/>
      <c r="AD14" s="17">
        <v>0.32081188891943102</v>
      </c>
      <c r="AE14" s="17">
        <v>0.31193590525855402</v>
      </c>
      <c r="AF14" s="17">
        <v>0.35481290589729603</v>
      </c>
      <c r="AG14" s="17">
        <v>0.228920850110404</v>
      </c>
      <c r="AH14" s="17"/>
      <c r="AI14" s="17">
        <v>0.36881108434731402</v>
      </c>
      <c r="AJ14" s="17">
        <v>0.354481986127891</v>
      </c>
      <c r="AK14" s="17">
        <v>0.30080145685555898</v>
      </c>
      <c r="AL14" s="17"/>
      <c r="AM14" s="17">
        <v>0.30809378327177001</v>
      </c>
      <c r="AN14" s="17">
        <v>0.30399950400986803</v>
      </c>
      <c r="AO14" s="17">
        <v>0.27179880751638003</v>
      </c>
      <c r="AP14" s="17"/>
      <c r="AQ14" s="17">
        <v>0.28022537992412599</v>
      </c>
      <c r="AR14" s="17">
        <v>0.32279548583221401</v>
      </c>
      <c r="AS14" s="17">
        <v>0.31451430813431502</v>
      </c>
      <c r="AT14" s="17">
        <v>0.23677120089478301</v>
      </c>
      <c r="AU14" s="17">
        <v>0.44376715003991202</v>
      </c>
    </row>
    <row r="15" spans="2:47" ht="72" x14ac:dyDescent="0.3">
      <c r="B15" s="18" t="s">
        <v>327</v>
      </c>
      <c r="C15" s="17">
        <v>0.27818895547810302</v>
      </c>
      <c r="D15" s="17">
        <v>0.31901463752318199</v>
      </c>
      <c r="E15" s="17">
        <v>0.246208624963761</v>
      </c>
      <c r="F15" s="17"/>
      <c r="G15" s="17">
        <v>0.41227140757758401</v>
      </c>
      <c r="H15" s="17">
        <v>0.138051109076751</v>
      </c>
      <c r="I15" s="17">
        <v>0.300030948022388</v>
      </c>
      <c r="J15" s="17">
        <v>0.28935345167411602</v>
      </c>
      <c r="K15" s="17">
        <v>0.17894963685360099</v>
      </c>
      <c r="L15" s="17">
        <v>0.36092302572003099</v>
      </c>
      <c r="M15" s="17"/>
      <c r="N15" s="17">
        <v>0.27990900273408498</v>
      </c>
      <c r="O15" s="17">
        <v>0.213693444950146</v>
      </c>
      <c r="P15" s="17">
        <v>0.26658767778985998</v>
      </c>
      <c r="Q15" s="17">
        <v>0.35265476261981599</v>
      </c>
      <c r="R15" s="17"/>
      <c r="S15" s="17">
        <v>0.26638717315407501</v>
      </c>
      <c r="T15" s="17">
        <v>0.15141272879675399</v>
      </c>
      <c r="U15" s="17">
        <v>0.29066515523017999</v>
      </c>
      <c r="V15" s="17">
        <v>0.30947503166515899</v>
      </c>
      <c r="W15" s="17">
        <v>0.32582329881738697</v>
      </c>
      <c r="X15" s="17">
        <v>0.35224865230650498</v>
      </c>
      <c r="Y15" s="17">
        <v>0.338153510122983</v>
      </c>
      <c r="Z15" s="17">
        <v>0</v>
      </c>
      <c r="AA15" s="17">
        <v>0.35599557182529901</v>
      </c>
      <c r="AB15" s="17">
        <v>0.29876077325031097</v>
      </c>
      <c r="AC15" s="17"/>
      <c r="AD15" s="17">
        <v>0.23117666571296999</v>
      </c>
      <c r="AE15" s="17">
        <v>0.248980495236095</v>
      </c>
      <c r="AF15" s="17">
        <v>0.26097753126892898</v>
      </c>
      <c r="AG15" s="17">
        <v>0.26439953638124097</v>
      </c>
      <c r="AH15" s="17"/>
      <c r="AI15" s="17">
        <v>0.29022075673049202</v>
      </c>
      <c r="AJ15" s="17">
        <v>0.19115691618627201</v>
      </c>
      <c r="AK15" s="17">
        <v>0.29142284761523402</v>
      </c>
      <c r="AL15" s="17"/>
      <c r="AM15" s="17">
        <v>0.178316655767639</v>
      </c>
      <c r="AN15" s="17">
        <v>0.26679561294397502</v>
      </c>
      <c r="AO15" s="17">
        <v>0.33293166356502402</v>
      </c>
      <c r="AP15" s="17"/>
      <c r="AQ15" s="17">
        <v>0.29566253015268801</v>
      </c>
      <c r="AR15" s="17">
        <v>0.32745640570760498</v>
      </c>
      <c r="AS15" s="17">
        <v>0.16666122500505301</v>
      </c>
      <c r="AT15" s="17">
        <v>0.33591195640562199</v>
      </c>
      <c r="AU15" s="17">
        <v>0</v>
      </c>
    </row>
    <row r="16" spans="2:47" ht="57.6" x14ac:dyDescent="0.3">
      <c r="B16" s="18" t="s">
        <v>328</v>
      </c>
      <c r="C16" s="17">
        <v>0.14281595675324901</v>
      </c>
      <c r="D16" s="17">
        <v>0.14619230569342401</v>
      </c>
      <c r="E16" s="17">
        <v>0.14017113247525401</v>
      </c>
      <c r="F16" s="17"/>
      <c r="G16" s="17">
        <v>0.237092830085571</v>
      </c>
      <c r="H16" s="17">
        <v>0.17466205872027499</v>
      </c>
      <c r="I16" s="17">
        <v>0.138375044300839</v>
      </c>
      <c r="J16" s="17">
        <v>0.14525364465360299</v>
      </c>
      <c r="K16" s="17">
        <v>0.13916449796631999</v>
      </c>
      <c r="L16" s="17">
        <v>7.7570864974654694E-2</v>
      </c>
      <c r="M16" s="17"/>
      <c r="N16" s="17">
        <v>0.14114946060407901</v>
      </c>
      <c r="O16" s="17">
        <v>0.23449280724135199</v>
      </c>
      <c r="P16" s="17">
        <v>0.1300530595262</v>
      </c>
      <c r="Q16" s="17">
        <v>5.5928136422706803E-2</v>
      </c>
      <c r="R16" s="17"/>
      <c r="S16" s="17">
        <v>0.30589979666026601</v>
      </c>
      <c r="T16" s="17">
        <v>0.121980144127236</v>
      </c>
      <c r="U16" s="17">
        <v>0</v>
      </c>
      <c r="V16" s="17">
        <v>9.1040674417326301E-2</v>
      </c>
      <c r="W16" s="17">
        <v>7.8206750029450794E-2</v>
      </c>
      <c r="X16" s="17">
        <v>9.4823962003829795E-2</v>
      </c>
      <c r="Y16" s="17">
        <v>0.173298329609438</v>
      </c>
      <c r="Z16" s="17">
        <v>0.33031119583701801</v>
      </c>
      <c r="AA16" s="17">
        <v>0.12206135812852199</v>
      </c>
      <c r="AB16" s="17">
        <v>0.22727752900288101</v>
      </c>
      <c r="AC16" s="17"/>
      <c r="AD16" s="17">
        <v>0.232134625300568</v>
      </c>
      <c r="AE16" s="17">
        <v>9.50489714413075E-2</v>
      </c>
      <c r="AF16" s="17">
        <v>0.13346177309298601</v>
      </c>
      <c r="AG16" s="17">
        <v>0.102578182631824</v>
      </c>
      <c r="AH16" s="17"/>
      <c r="AI16" s="17">
        <v>0.19994205441028301</v>
      </c>
      <c r="AJ16" s="17">
        <v>0.14070093884738799</v>
      </c>
      <c r="AK16" s="17">
        <v>0.12214601276937199</v>
      </c>
      <c r="AL16" s="17"/>
      <c r="AM16" s="17">
        <v>8.6310053537116904E-2</v>
      </c>
      <c r="AN16" s="17">
        <v>0.13440305895878299</v>
      </c>
      <c r="AO16" s="17">
        <v>0.16815147991472101</v>
      </c>
      <c r="AP16" s="17"/>
      <c r="AQ16" s="17">
        <v>7.4456691602635794E-2</v>
      </c>
      <c r="AR16" s="17">
        <v>0.15950472278196301</v>
      </c>
      <c r="AS16" s="17">
        <v>0.16139212694718699</v>
      </c>
      <c r="AT16" s="17">
        <v>0.10405116984162301</v>
      </c>
      <c r="AU16" s="17">
        <v>0.323383242999703</v>
      </c>
    </row>
    <row r="17" spans="2:47" x14ac:dyDescent="0.3">
      <c r="B17" s="18" t="s">
        <v>94</v>
      </c>
      <c r="C17" s="17">
        <v>1.29724170192617E-2</v>
      </c>
      <c r="D17" s="17">
        <v>9.4586590793471308E-3</v>
      </c>
      <c r="E17" s="17">
        <v>1.5724879063662701E-2</v>
      </c>
      <c r="F17" s="17"/>
      <c r="G17" s="17">
        <v>0</v>
      </c>
      <c r="H17" s="17">
        <v>0</v>
      </c>
      <c r="I17" s="17">
        <v>0</v>
      </c>
      <c r="J17" s="17">
        <v>2.3844738667102999E-2</v>
      </c>
      <c r="K17" s="17">
        <v>2.0673944715994701E-2</v>
      </c>
      <c r="L17" s="17">
        <v>1.9884658313733899E-2</v>
      </c>
      <c r="M17" s="17"/>
      <c r="N17" s="17">
        <v>0</v>
      </c>
      <c r="O17" s="17">
        <v>0</v>
      </c>
      <c r="P17" s="17">
        <v>1.56697210167232E-2</v>
      </c>
      <c r="Q17" s="17">
        <v>3.8001506523637103E-2</v>
      </c>
      <c r="R17" s="17"/>
      <c r="S17" s="17">
        <v>0</v>
      </c>
      <c r="T17" s="17">
        <v>8.0709965515336393E-2</v>
      </c>
      <c r="U17" s="17">
        <v>0</v>
      </c>
      <c r="V17" s="17">
        <v>0</v>
      </c>
      <c r="W17" s="17">
        <v>0</v>
      </c>
      <c r="X17" s="17">
        <v>0</v>
      </c>
      <c r="Y17" s="17">
        <v>0</v>
      </c>
      <c r="Z17" s="17">
        <v>0</v>
      </c>
      <c r="AA17" s="17">
        <v>0</v>
      </c>
      <c r="AB17" s="17">
        <v>0</v>
      </c>
      <c r="AC17" s="17"/>
      <c r="AD17" s="17">
        <v>0</v>
      </c>
      <c r="AE17" s="17">
        <v>0</v>
      </c>
      <c r="AF17" s="17">
        <v>0</v>
      </c>
      <c r="AG17" s="17">
        <v>9.0688790727858307E-2</v>
      </c>
      <c r="AH17" s="17"/>
      <c r="AI17" s="17">
        <v>0</v>
      </c>
      <c r="AJ17" s="17">
        <v>0</v>
      </c>
      <c r="AK17" s="17">
        <v>0</v>
      </c>
      <c r="AL17" s="17"/>
      <c r="AM17" s="17">
        <v>0</v>
      </c>
      <c r="AN17" s="17">
        <v>1.8392006820509899E-2</v>
      </c>
      <c r="AO17" s="17">
        <v>0</v>
      </c>
      <c r="AP17" s="17"/>
      <c r="AQ17" s="17">
        <v>1.5651210804229501E-2</v>
      </c>
      <c r="AR17" s="17">
        <v>1.6016184940435899E-2</v>
      </c>
      <c r="AS17" s="17">
        <v>1.8205806851639E-2</v>
      </c>
      <c r="AT17" s="17">
        <v>0</v>
      </c>
      <c r="AU17" s="17">
        <v>0</v>
      </c>
    </row>
    <row r="18" spans="2:47" x14ac:dyDescent="0.3">
      <c r="B18" s="18" t="s">
        <v>77</v>
      </c>
      <c r="C18" s="19">
        <v>9.3348381099241304E-3</v>
      </c>
      <c r="D18" s="19">
        <v>0</v>
      </c>
      <c r="E18" s="19">
        <v>1.6647176645349301E-2</v>
      </c>
      <c r="F18" s="19"/>
      <c r="G18" s="19">
        <v>0</v>
      </c>
      <c r="H18" s="19">
        <v>0</v>
      </c>
      <c r="I18" s="19">
        <v>3.73952050355435E-2</v>
      </c>
      <c r="J18" s="19">
        <v>0</v>
      </c>
      <c r="K18" s="19">
        <v>1.98409266729637E-2</v>
      </c>
      <c r="L18" s="19">
        <v>0</v>
      </c>
      <c r="M18" s="19"/>
      <c r="N18" s="19">
        <v>2.02688463556637E-2</v>
      </c>
      <c r="O18" s="19">
        <v>1.7784731499597702E-2</v>
      </c>
      <c r="P18" s="19">
        <v>0</v>
      </c>
      <c r="Q18" s="19">
        <v>0</v>
      </c>
      <c r="R18" s="19"/>
      <c r="S18" s="19">
        <v>0</v>
      </c>
      <c r="T18" s="19">
        <v>3.2009093676049698E-2</v>
      </c>
      <c r="U18" s="19">
        <v>0</v>
      </c>
      <c r="V18" s="19">
        <v>0</v>
      </c>
      <c r="W18" s="19">
        <v>0</v>
      </c>
      <c r="X18" s="19">
        <v>0</v>
      </c>
      <c r="Y18" s="19">
        <v>0</v>
      </c>
      <c r="Z18" s="19">
        <v>9.7023920513558806E-2</v>
      </c>
      <c r="AA18" s="19">
        <v>0</v>
      </c>
      <c r="AB18" s="19">
        <v>0</v>
      </c>
      <c r="AC18" s="19"/>
      <c r="AD18" s="19">
        <v>2.5263161259388101E-2</v>
      </c>
      <c r="AE18" s="19">
        <v>0</v>
      </c>
      <c r="AF18" s="19">
        <v>0</v>
      </c>
      <c r="AG18" s="19">
        <v>0</v>
      </c>
      <c r="AH18" s="19"/>
      <c r="AI18" s="19">
        <v>2.6217341047156398E-2</v>
      </c>
      <c r="AJ18" s="19">
        <v>0</v>
      </c>
      <c r="AK18" s="19">
        <v>0</v>
      </c>
      <c r="AL18" s="19"/>
      <c r="AM18" s="19">
        <v>0</v>
      </c>
      <c r="AN18" s="19">
        <v>8.9541640755366504E-3</v>
      </c>
      <c r="AO18" s="19">
        <v>1.55985848448343E-2</v>
      </c>
      <c r="AP18" s="19"/>
      <c r="AQ18" s="19">
        <v>0</v>
      </c>
      <c r="AR18" s="19">
        <v>0</v>
      </c>
      <c r="AS18" s="19">
        <v>3.8176120001653303E-2</v>
      </c>
      <c r="AT18" s="19">
        <v>0</v>
      </c>
      <c r="AU18" s="19">
        <v>0</v>
      </c>
    </row>
    <row r="19" spans="2:47" x14ac:dyDescent="0.3">
      <c r="B19" s="16"/>
    </row>
    <row r="20" spans="2:47" x14ac:dyDescent="0.3">
      <c r="B20" t="s">
        <v>482</v>
      </c>
    </row>
    <row r="21" spans="2:47" x14ac:dyDescent="0.3">
      <c r="B21" t="s">
        <v>80</v>
      </c>
    </row>
    <row r="23" spans="2:47" x14ac:dyDescent="0.3">
      <c r="B23"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U17"/>
  <sheetViews>
    <sheetView showGridLines="0" topLeftCell="A6"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296</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494</v>
      </c>
      <c r="D7" s="10">
        <v>235</v>
      </c>
      <c r="E7" s="10">
        <v>258</v>
      </c>
      <c r="F7" s="10"/>
      <c r="G7" s="10">
        <v>57</v>
      </c>
      <c r="H7" s="10">
        <v>81</v>
      </c>
      <c r="I7" s="10">
        <v>74</v>
      </c>
      <c r="J7" s="10">
        <v>95</v>
      </c>
      <c r="K7" s="10">
        <v>77</v>
      </c>
      <c r="L7" s="10">
        <v>110</v>
      </c>
      <c r="M7" s="10"/>
      <c r="N7" s="10">
        <v>126</v>
      </c>
      <c r="O7" s="10">
        <v>119</v>
      </c>
      <c r="P7" s="10">
        <v>112</v>
      </c>
      <c r="Q7" s="10">
        <v>136</v>
      </c>
      <c r="R7" s="10"/>
      <c r="S7" s="10">
        <v>75</v>
      </c>
      <c r="T7" s="10">
        <v>63</v>
      </c>
      <c r="U7" s="10">
        <v>44</v>
      </c>
      <c r="V7" s="10">
        <v>48</v>
      </c>
      <c r="W7" s="10">
        <v>40</v>
      </c>
      <c r="X7" s="10">
        <v>60</v>
      </c>
      <c r="Y7" s="10">
        <v>45</v>
      </c>
      <c r="Z7" s="10">
        <v>24</v>
      </c>
      <c r="AA7" s="10">
        <v>67</v>
      </c>
      <c r="AB7" s="10">
        <v>28</v>
      </c>
      <c r="AC7" s="10"/>
      <c r="AD7" s="10">
        <v>96</v>
      </c>
      <c r="AE7" s="10">
        <v>176</v>
      </c>
      <c r="AF7" s="10">
        <v>71</v>
      </c>
      <c r="AG7" s="10">
        <v>66</v>
      </c>
      <c r="AH7" s="10"/>
      <c r="AI7" s="10">
        <v>89</v>
      </c>
      <c r="AJ7" s="10">
        <v>130</v>
      </c>
      <c r="AK7" s="10">
        <v>114</v>
      </c>
      <c r="AL7" s="10"/>
      <c r="AM7" s="10">
        <v>107</v>
      </c>
      <c r="AN7" s="10">
        <v>193</v>
      </c>
      <c r="AO7" s="10">
        <v>158</v>
      </c>
      <c r="AP7" s="10"/>
      <c r="AQ7" s="10">
        <v>117</v>
      </c>
      <c r="AR7" s="10">
        <v>120</v>
      </c>
      <c r="AS7" s="10">
        <v>121</v>
      </c>
      <c r="AT7" s="10">
        <v>63</v>
      </c>
      <c r="AU7" s="10">
        <v>8</v>
      </c>
    </row>
    <row r="8" spans="2:47" ht="30" customHeight="1" x14ac:dyDescent="0.3">
      <c r="B8" s="11" t="s">
        <v>18</v>
      </c>
      <c r="C8" s="11">
        <v>496</v>
      </c>
      <c r="D8" s="11">
        <v>242</v>
      </c>
      <c r="E8" s="11">
        <v>253</v>
      </c>
      <c r="F8" s="11"/>
      <c r="G8" s="11">
        <v>72</v>
      </c>
      <c r="H8" s="11">
        <v>90</v>
      </c>
      <c r="I8" s="11">
        <v>76</v>
      </c>
      <c r="J8" s="11">
        <v>86</v>
      </c>
      <c r="K8" s="11">
        <v>69</v>
      </c>
      <c r="L8" s="11">
        <v>102</v>
      </c>
      <c r="M8" s="11"/>
      <c r="N8" s="11">
        <v>137</v>
      </c>
      <c r="O8" s="11">
        <v>122</v>
      </c>
      <c r="P8" s="11">
        <v>106</v>
      </c>
      <c r="Q8" s="11">
        <v>129</v>
      </c>
      <c r="R8" s="11"/>
      <c r="S8" s="11">
        <v>77</v>
      </c>
      <c r="T8" s="11">
        <v>63</v>
      </c>
      <c r="U8" s="11">
        <v>46</v>
      </c>
      <c r="V8" s="11">
        <v>49</v>
      </c>
      <c r="W8" s="11">
        <v>42</v>
      </c>
      <c r="X8" s="11">
        <v>58</v>
      </c>
      <c r="Y8" s="11">
        <v>42</v>
      </c>
      <c r="Z8" s="11">
        <v>25</v>
      </c>
      <c r="AA8" s="11">
        <v>67</v>
      </c>
      <c r="AB8" s="11">
        <v>28</v>
      </c>
      <c r="AC8" s="11"/>
      <c r="AD8" s="11">
        <v>92</v>
      </c>
      <c r="AE8" s="11">
        <v>182</v>
      </c>
      <c r="AF8" s="11">
        <v>68</v>
      </c>
      <c r="AG8" s="11">
        <v>67</v>
      </c>
      <c r="AH8" s="11"/>
      <c r="AI8" s="11">
        <v>84</v>
      </c>
      <c r="AJ8" s="11">
        <v>137</v>
      </c>
      <c r="AK8" s="11">
        <v>112</v>
      </c>
      <c r="AL8" s="11"/>
      <c r="AM8" s="11">
        <v>110</v>
      </c>
      <c r="AN8" s="11">
        <v>190</v>
      </c>
      <c r="AO8" s="11">
        <v>160</v>
      </c>
      <c r="AP8" s="11"/>
      <c r="AQ8" s="11">
        <v>110</v>
      </c>
      <c r="AR8" s="11">
        <v>121</v>
      </c>
      <c r="AS8" s="11">
        <v>128</v>
      </c>
      <c r="AT8" s="11">
        <v>66</v>
      </c>
      <c r="AU8" s="11">
        <v>8</v>
      </c>
    </row>
    <row r="9" spans="2:47" ht="43.2" x14ac:dyDescent="0.3">
      <c r="B9" s="18" t="s">
        <v>292</v>
      </c>
      <c r="C9" s="17">
        <v>0.25715415386289597</v>
      </c>
      <c r="D9" s="17">
        <v>0.25459752176148698</v>
      </c>
      <c r="E9" s="17">
        <v>0.26064614367706201</v>
      </c>
      <c r="F9" s="17"/>
      <c r="G9" s="17">
        <v>0.122773951045979</v>
      </c>
      <c r="H9" s="17">
        <v>0.21713497829626</v>
      </c>
      <c r="I9" s="17">
        <v>0.15072533719588399</v>
      </c>
      <c r="J9" s="17">
        <v>0.23507359592358801</v>
      </c>
      <c r="K9" s="17">
        <v>0.345795328148504</v>
      </c>
      <c r="L9" s="17">
        <v>0.425503571420427</v>
      </c>
      <c r="M9" s="17"/>
      <c r="N9" s="17">
        <v>0.15085022998101999</v>
      </c>
      <c r="O9" s="17">
        <v>0.25578380875989398</v>
      </c>
      <c r="P9" s="17">
        <v>0.27740686550008098</v>
      </c>
      <c r="Q9" s="17">
        <v>0.34932902245778003</v>
      </c>
      <c r="R9" s="17"/>
      <c r="S9" s="17">
        <v>0.222925958355424</v>
      </c>
      <c r="T9" s="17">
        <v>0.25254642131393901</v>
      </c>
      <c r="U9" s="17">
        <v>0.23672736174011699</v>
      </c>
      <c r="V9" s="17">
        <v>0.37664065369441702</v>
      </c>
      <c r="W9" s="17">
        <v>0.170733295408657</v>
      </c>
      <c r="X9" s="17">
        <v>0.121057156899907</v>
      </c>
      <c r="Y9" s="17">
        <v>0.42321596977575998</v>
      </c>
      <c r="Z9" s="17">
        <v>0.43506506457819499</v>
      </c>
      <c r="AA9" s="17">
        <v>0.198810485512629</v>
      </c>
      <c r="AB9" s="17">
        <v>0.33430005129569501</v>
      </c>
      <c r="AC9" s="17"/>
      <c r="AD9" s="17">
        <v>0.32008921146111602</v>
      </c>
      <c r="AE9" s="17">
        <v>0.178663559349858</v>
      </c>
      <c r="AF9" s="17">
        <v>0.49674037260207599</v>
      </c>
      <c r="AG9" s="17">
        <v>0.198023747443825</v>
      </c>
      <c r="AH9" s="17"/>
      <c r="AI9" s="17">
        <v>0.33219990668511901</v>
      </c>
      <c r="AJ9" s="17">
        <v>0.177277333080303</v>
      </c>
      <c r="AK9" s="17">
        <v>0.41780368261388001</v>
      </c>
      <c r="AL9" s="17"/>
      <c r="AM9" s="17">
        <v>0.136473275334757</v>
      </c>
      <c r="AN9" s="17">
        <v>0.29483691868378398</v>
      </c>
      <c r="AO9" s="17">
        <v>0.28827157644400597</v>
      </c>
      <c r="AP9" s="17"/>
      <c r="AQ9" s="17">
        <v>0.31570831585147502</v>
      </c>
      <c r="AR9" s="17">
        <v>0.27283067255969401</v>
      </c>
      <c r="AS9" s="17">
        <v>0.203162907503666</v>
      </c>
      <c r="AT9" s="17">
        <v>0.13828527629639301</v>
      </c>
      <c r="AU9" s="17">
        <v>0.11149051352318</v>
      </c>
    </row>
    <row r="10" spans="2:47" ht="28.8" x14ac:dyDescent="0.3">
      <c r="B10" s="18" t="s">
        <v>293</v>
      </c>
      <c r="C10" s="17">
        <v>0.53394384780783599</v>
      </c>
      <c r="D10" s="17">
        <v>0.52939755677771505</v>
      </c>
      <c r="E10" s="17">
        <v>0.53638578481460497</v>
      </c>
      <c r="F10" s="17"/>
      <c r="G10" s="17">
        <v>0.62437381352305898</v>
      </c>
      <c r="H10" s="17">
        <v>0.51972083490535104</v>
      </c>
      <c r="I10" s="17">
        <v>0.584842638395489</v>
      </c>
      <c r="J10" s="17">
        <v>0.57323143905659502</v>
      </c>
      <c r="K10" s="17">
        <v>0.45918069991815003</v>
      </c>
      <c r="L10" s="17">
        <v>0.46205276721590699</v>
      </c>
      <c r="M10" s="17"/>
      <c r="N10" s="17">
        <v>0.635882367661468</v>
      </c>
      <c r="O10" s="17">
        <v>0.489517423888855</v>
      </c>
      <c r="P10" s="17">
        <v>0.51388926368865295</v>
      </c>
      <c r="Q10" s="17">
        <v>0.48805626155624598</v>
      </c>
      <c r="R10" s="17"/>
      <c r="S10" s="17">
        <v>0.57329400874314196</v>
      </c>
      <c r="T10" s="17">
        <v>0.50708324727760101</v>
      </c>
      <c r="U10" s="17">
        <v>0.484202439297309</v>
      </c>
      <c r="V10" s="17">
        <v>0.51335474567491202</v>
      </c>
      <c r="W10" s="17">
        <v>0.64648111361291305</v>
      </c>
      <c r="X10" s="17">
        <v>0.52471628934576298</v>
      </c>
      <c r="Y10" s="17">
        <v>0.456908725812257</v>
      </c>
      <c r="Z10" s="17">
        <v>0.38956426194614602</v>
      </c>
      <c r="AA10" s="17">
        <v>0.58711609504447204</v>
      </c>
      <c r="AB10" s="17">
        <v>0.56607824763207104</v>
      </c>
      <c r="AC10" s="17"/>
      <c r="AD10" s="17">
        <v>0.57524406458789201</v>
      </c>
      <c r="AE10" s="17">
        <v>0.61134490414165399</v>
      </c>
      <c r="AF10" s="17">
        <v>0.335897501939115</v>
      </c>
      <c r="AG10" s="17">
        <v>0.44979309437897902</v>
      </c>
      <c r="AH10" s="17"/>
      <c r="AI10" s="17">
        <v>0.55251340947059002</v>
      </c>
      <c r="AJ10" s="17">
        <v>0.622818092435658</v>
      </c>
      <c r="AK10" s="17">
        <v>0.43428640699912002</v>
      </c>
      <c r="AL10" s="17"/>
      <c r="AM10" s="17">
        <v>0.66078673145143596</v>
      </c>
      <c r="AN10" s="17">
        <v>0.47200286750702702</v>
      </c>
      <c r="AO10" s="17">
        <v>0.56258538731519603</v>
      </c>
      <c r="AP10" s="17"/>
      <c r="AQ10" s="17">
        <v>0.48280431227123299</v>
      </c>
      <c r="AR10" s="17">
        <v>0.48792672200151299</v>
      </c>
      <c r="AS10" s="17">
        <v>0.60510453266462705</v>
      </c>
      <c r="AT10" s="17">
        <v>0.58431342142689302</v>
      </c>
      <c r="AU10" s="17">
        <v>0.76727734045785501</v>
      </c>
    </row>
    <row r="11" spans="2:47" ht="28.8" x14ac:dyDescent="0.3">
      <c r="B11" s="18" t="s">
        <v>294</v>
      </c>
      <c r="C11" s="17">
        <v>0.10005129979104301</v>
      </c>
      <c r="D11" s="17">
        <v>0.101593266154029</v>
      </c>
      <c r="E11" s="17">
        <v>9.8986314892100094E-2</v>
      </c>
      <c r="F11" s="17"/>
      <c r="G11" s="17">
        <v>0.17956106814932199</v>
      </c>
      <c r="H11" s="17">
        <v>0.18683049326172299</v>
      </c>
      <c r="I11" s="17">
        <v>0.105328390478527</v>
      </c>
      <c r="J11" s="17">
        <v>5.0380411046094899E-2</v>
      </c>
      <c r="K11" s="17">
        <v>7.8135264443180599E-2</v>
      </c>
      <c r="L11" s="17">
        <v>1.9724355474099699E-2</v>
      </c>
      <c r="M11" s="17"/>
      <c r="N11" s="17">
        <v>0.13254774347724199</v>
      </c>
      <c r="O11" s="17">
        <v>0.125728384561827</v>
      </c>
      <c r="P11" s="17">
        <v>5.1573290230168302E-2</v>
      </c>
      <c r="Q11" s="17">
        <v>8.1625413967319996E-2</v>
      </c>
      <c r="R11" s="17"/>
      <c r="S11" s="17">
        <v>0.14189184432372001</v>
      </c>
      <c r="T11" s="17">
        <v>0.11380489334935601</v>
      </c>
      <c r="U11" s="17">
        <v>9.8936323749021199E-2</v>
      </c>
      <c r="V11" s="17">
        <v>4.6088574446066198E-2</v>
      </c>
      <c r="W11" s="17">
        <v>0.100338663035097</v>
      </c>
      <c r="X11" s="17">
        <v>0.21610778974037501</v>
      </c>
      <c r="Y11" s="17">
        <v>2.44498719259621E-2</v>
      </c>
      <c r="Z11" s="17">
        <v>9.0128109666750805E-2</v>
      </c>
      <c r="AA11" s="17">
        <v>7.1690380843197302E-2</v>
      </c>
      <c r="AB11" s="17">
        <v>0</v>
      </c>
      <c r="AC11" s="17"/>
      <c r="AD11" s="17">
        <v>1.05143548999057E-2</v>
      </c>
      <c r="AE11" s="17">
        <v>0.14508026253758299</v>
      </c>
      <c r="AF11" s="17">
        <v>9.2920885533328695E-2</v>
      </c>
      <c r="AG11" s="17">
        <v>9.0269817722274201E-2</v>
      </c>
      <c r="AH11" s="17"/>
      <c r="AI11" s="17">
        <v>2.48000580385138E-2</v>
      </c>
      <c r="AJ11" s="17">
        <v>0.15105960081035399</v>
      </c>
      <c r="AK11" s="17">
        <v>6.8039274857609702E-2</v>
      </c>
      <c r="AL11" s="17"/>
      <c r="AM11" s="17">
        <v>0.12888405269325201</v>
      </c>
      <c r="AN11" s="17">
        <v>8.6006216182755293E-2</v>
      </c>
      <c r="AO11" s="17">
        <v>9.4010779414512205E-2</v>
      </c>
      <c r="AP11" s="17"/>
      <c r="AQ11" s="17">
        <v>8.2292455439676004E-2</v>
      </c>
      <c r="AR11" s="17">
        <v>6.12173576880665E-2</v>
      </c>
      <c r="AS11" s="17">
        <v>0.120361245125633</v>
      </c>
      <c r="AT11" s="17">
        <v>0.18359795393995301</v>
      </c>
      <c r="AU11" s="17">
        <v>0</v>
      </c>
    </row>
    <row r="12" spans="2:47" x14ac:dyDescent="0.3">
      <c r="B12" s="18" t="s">
        <v>173</v>
      </c>
      <c r="C12" s="19">
        <v>0.108850698538226</v>
      </c>
      <c r="D12" s="19">
        <v>0.114411655306769</v>
      </c>
      <c r="E12" s="19">
        <v>0.103981756616233</v>
      </c>
      <c r="F12" s="19"/>
      <c r="G12" s="19">
        <v>7.3291167281640299E-2</v>
      </c>
      <c r="H12" s="19">
        <v>7.6313693536666199E-2</v>
      </c>
      <c r="I12" s="19">
        <v>0.15910363393010099</v>
      </c>
      <c r="J12" s="19">
        <v>0.141314553973721</v>
      </c>
      <c r="K12" s="19">
        <v>0.116888707490165</v>
      </c>
      <c r="L12" s="19">
        <v>9.2719305889565604E-2</v>
      </c>
      <c r="M12" s="19"/>
      <c r="N12" s="19">
        <v>8.0719658880270106E-2</v>
      </c>
      <c r="O12" s="19">
        <v>0.12897038278942399</v>
      </c>
      <c r="P12" s="19">
        <v>0.15713058058109799</v>
      </c>
      <c r="Q12" s="19">
        <v>8.0989302018653994E-2</v>
      </c>
      <c r="R12" s="19"/>
      <c r="S12" s="19">
        <v>6.18881885777137E-2</v>
      </c>
      <c r="T12" s="19">
        <v>0.126565438059103</v>
      </c>
      <c r="U12" s="19">
        <v>0.18013387521355201</v>
      </c>
      <c r="V12" s="19">
        <v>6.3916026184603902E-2</v>
      </c>
      <c r="W12" s="19">
        <v>8.2446927943332596E-2</v>
      </c>
      <c r="X12" s="19">
        <v>0.13811876401395501</v>
      </c>
      <c r="Y12" s="19">
        <v>9.5425432486021006E-2</v>
      </c>
      <c r="Z12" s="19">
        <v>8.5242563808908794E-2</v>
      </c>
      <c r="AA12" s="19">
        <v>0.142383038599702</v>
      </c>
      <c r="AB12" s="19">
        <v>9.9621701072233906E-2</v>
      </c>
      <c r="AC12" s="19"/>
      <c r="AD12" s="19">
        <v>9.4152369051086301E-2</v>
      </c>
      <c r="AE12" s="19">
        <v>6.4911273970903793E-2</v>
      </c>
      <c r="AF12" s="19">
        <v>7.4441239925480199E-2</v>
      </c>
      <c r="AG12" s="19">
        <v>0.26191334045492098</v>
      </c>
      <c r="AH12" s="19"/>
      <c r="AI12" s="19">
        <v>9.0486625805776794E-2</v>
      </c>
      <c r="AJ12" s="19">
        <v>4.8844973673685801E-2</v>
      </c>
      <c r="AK12" s="19">
        <v>7.98706355293895E-2</v>
      </c>
      <c r="AL12" s="19"/>
      <c r="AM12" s="19">
        <v>7.3855940520555594E-2</v>
      </c>
      <c r="AN12" s="19">
        <v>0.147153997626434</v>
      </c>
      <c r="AO12" s="19">
        <v>5.5132256826286502E-2</v>
      </c>
      <c r="AP12" s="19"/>
      <c r="AQ12" s="19">
        <v>0.119194916437616</v>
      </c>
      <c r="AR12" s="19">
        <v>0.17802524775072601</v>
      </c>
      <c r="AS12" s="19">
        <v>7.1371314706074496E-2</v>
      </c>
      <c r="AT12" s="19">
        <v>9.3803348336760906E-2</v>
      </c>
      <c r="AU12" s="19">
        <v>0.121232146018965</v>
      </c>
    </row>
    <row r="13" spans="2:47" x14ac:dyDescent="0.3">
      <c r="B13" s="16" t="s">
        <v>175</v>
      </c>
    </row>
    <row r="14" spans="2:47" x14ac:dyDescent="0.3">
      <c r="B14" t="s">
        <v>482</v>
      </c>
    </row>
    <row r="15" spans="2:47" x14ac:dyDescent="0.3">
      <c r="B15" t="s">
        <v>80</v>
      </c>
    </row>
    <row r="17" spans="2:2" x14ac:dyDescent="0.3">
      <c r="B17"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C6169-8EB0-43B9-928E-5F1DFD524F46}">
  <dimension ref="B2:I18"/>
  <sheetViews>
    <sheetView showGridLines="0" topLeftCell="A5"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9" width="20.77734375" customWidth="1"/>
  </cols>
  <sheetData>
    <row r="2" spans="2:9" ht="40.049999999999997" customHeight="1" x14ac:dyDescent="0.3">
      <c r="D2" s="41" t="s">
        <v>308</v>
      </c>
      <c r="E2" s="37"/>
      <c r="F2" s="37"/>
      <c r="G2" s="37"/>
      <c r="H2" s="37"/>
      <c r="I2" s="37"/>
    </row>
    <row r="6" spans="2:9" ht="49.95" customHeight="1" x14ac:dyDescent="0.3">
      <c r="B6" s="20" t="s">
        <v>13</v>
      </c>
      <c r="C6" s="20" t="s">
        <v>297</v>
      </c>
      <c r="D6" s="20" t="s">
        <v>298</v>
      </c>
      <c r="E6" s="20" t="s">
        <v>299</v>
      </c>
      <c r="F6" s="20" t="s">
        <v>300</v>
      </c>
      <c r="G6" s="20" t="s">
        <v>301</v>
      </c>
      <c r="H6" s="20" t="s">
        <v>302</v>
      </c>
    </row>
    <row r="7" spans="2:9" x14ac:dyDescent="0.3">
      <c r="B7" s="18" t="s">
        <v>303</v>
      </c>
      <c r="C7" s="17">
        <v>0.101120396613275</v>
      </c>
      <c r="D7" s="17">
        <v>8.5546968833085907E-2</v>
      </c>
      <c r="E7" s="17">
        <v>6.9273945085016206E-2</v>
      </c>
      <c r="F7" s="17">
        <v>0.108985753818319</v>
      </c>
      <c r="G7" s="17">
        <v>4.2693248661023399E-2</v>
      </c>
      <c r="H7" s="17">
        <v>0.104401393085593</v>
      </c>
    </row>
    <row r="8" spans="2:9" x14ac:dyDescent="0.3">
      <c r="B8" s="18" t="s">
        <v>304</v>
      </c>
      <c r="C8" s="17">
        <v>0.45976141048390601</v>
      </c>
      <c r="D8" s="17">
        <v>0.42527179797842202</v>
      </c>
      <c r="E8" s="17">
        <v>0.285198903980659</v>
      </c>
      <c r="F8" s="17">
        <v>0.42029479405825498</v>
      </c>
      <c r="G8" s="17">
        <v>9.1964181302230899E-2</v>
      </c>
      <c r="H8" s="17">
        <v>0.39966314018039001</v>
      </c>
    </row>
    <row r="9" spans="2:9" x14ac:dyDescent="0.3">
      <c r="B9" s="18" t="s">
        <v>305</v>
      </c>
      <c r="C9" s="17">
        <v>0.38455477191224002</v>
      </c>
      <c r="D9" s="17">
        <v>0.43476949131564002</v>
      </c>
      <c r="E9" s="17">
        <v>0.58113237130764395</v>
      </c>
      <c r="F9" s="17">
        <v>0.42606886991586501</v>
      </c>
      <c r="G9" s="17">
        <v>0.23158873682275</v>
      </c>
      <c r="H9" s="17">
        <v>0.45408800530351001</v>
      </c>
    </row>
    <row r="10" spans="2:9" x14ac:dyDescent="0.3">
      <c r="B10" s="18" t="s">
        <v>306</v>
      </c>
      <c r="C10" s="17">
        <v>3.2043584077513398E-2</v>
      </c>
      <c r="D10" s="17">
        <v>3.3332518213902602E-2</v>
      </c>
      <c r="E10" s="17">
        <v>5.0111005765388697E-2</v>
      </c>
      <c r="F10" s="17">
        <v>3.07852445797102E-2</v>
      </c>
      <c r="G10" s="17">
        <v>0.47143480908612501</v>
      </c>
      <c r="H10" s="17">
        <v>2.5977585276129599E-2</v>
      </c>
    </row>
    <row r="11" spans="2:9" x14ac:dyDescent="0.3">
      <c r="B11" s="18" t="s">
        <v>307</v>
      </c>
      <c r="C11" s="17">
        <v>2.2519836913065201E-2</v>
      </c>
      <c r="D11" s="17">
        <v>2.10792236589494E-2</v>
      </c>
      <c r="E11" s="17">
        <v>1.4283773861292801E-2</v>
      </c>
      <c r="F11" s="17">
        <v>1.3865337627850799E-2</v>
      </c>
      <c r="G11" s="17">
        <v>0.162319024127871</v>
      </c>
      <c r="H11" s="17">
        <v>1.5869876154377301E-2</v>
      </c>
    </row>
    <row r="12" spans="2:9" x14ac:dyDescent="0.3">
      <c r="B12" s="16"/>
      <c r="C12" s="29"/>
      <c r="D12" s="29"/>
      <c r="E12" s="29"/>
      <c r="F12" s="29"/>
      <c r="G12" s="29"/>
      <c r="H12" s="29"/>
    </row>
    <row r="13" spans="2:9" x14ac:dyDescent="0.3">
      <c r="B13" t="s">
        <v>482</v>
      </c>
      <c r="G13" s="30"/>
    </row>
    <row r="14" spans="2:9" x14ac:dyDescent="0.3">
      <c r="B14" t="s">
        <v>80</v>
      </c>
    </row>
    <row r="18" spans="2:2" x14ac:dyDescent="0.3">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FAC40-EDB2-46BC-8579-108A7AFC90E0}">
  <dimension ref="B2:AU18"/>
  <sheetViews>
    <sheetView showGridLines="0" zoomScaleNormal="100" workbookViewId="0">
      <pane xSplit="2" topLeftCell="D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309</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494</v>
      </c>
      <c r="D7" s="10">
        <v>235</v>
      </c>
      <c r="E7" s="10">
        <v>258</v>
      </c>
      <c r="F7" s="10"/>
      <c r="G7" s="10">
        <v>57</v>
      </c>
      <c r="H7" s="10">
        <v>81</v>
      </c>
      <c r="I7" s="10">
        <v>74</v>
      </c>
      <c r="J7" s="10">
        <v>95</v>
      </c>
      <c r="K7" s="10">
        <v>77</v>
      </c>
      <c r="L7" s="10">
        <v>110</v>
      </c>
      <c r="M7" s="10"/>
      <c r="N7" s="10">
        <v>126</v>
      </c>
      <c r="O7" s="10">
        <v>119</v>
      </c>
      <c r="P7" s="10">
        <v>112</v>
      </c>
      <c r="Q7" s="10">
        <v>136</v>
      </c>
      <c r="R7" s="10"/>
      <c r="S7" s="10">
        <v>75</v>
      </c>
      <c r="T7" s="10">
        <v>63</v>
      </c>
      <c r="U7" s="10">
        <v>44</v>
      </c>
      <c r="V7" s="10">
        <v>48</v>
      </c>
      <c r="W7" s="10">
        <v>40</v>
      </c>
      <c r="X7" s="10">
        <v>60</v>
      </c>
      <c r="Y7" s="10">
        <v>45</v>
      </c>
      <c r="Z7" s="10">
        <v>24</v>
      </c>
      <c r="AA7" s="10">
        <v>67</v>
      </c>
      <c r="AB7" s="10">
        <v>28</v>
      </c>
      <c r="AC7" s="10"/>
      <c r="AD7" s="10">
        <v>96</v>
      </c>
      <c r="AE7" s="10">
        <v>176</v>
      </c>
      <c r="AF7" s="10">
        <v>71</v>
      </c>
      <c r="AG7" s="10">
        <v>66</v>
      </c>
      <c r="AH7" s="10"/>
      <c r="AI7" s="10">
        <v>89</v>
      </c>
      <c r="AJ7" s="10">
        <v>130</v>
      </c>
      <c r="AK7" s="10">
        <v>114</v>
      </c>
      <c r="AL7" s="10"/>
      <c r="AM7" s="10">
        <v>107</v>
      </c>
      <c r="AN7" s="10">
        <v>193</v>
      </c>
      <c r="AO7" s="10">
        <v>158</v>
      </c>
      <c r="AP7" s="10"/>
      <c r="AQ7" s="10">
        <v>117</v>
      </c>
      <c r="AR7" s="10">
        <v>120</v>
      </c>
      <c r="AS7" s="10">
        <v>121</v>
      </c>
      <c r="AT7" s="10">
        <v>63</v>
      </c>
      <c r="AU7" s="10">
        <v>8</v>
      </c>
    </row>
    <row r="8" spans="2:47" ht="30" customHeight="1" x14ac:dyDescent="0.3">
      <c r="B8" s="11" t="s">
        <v>18</v>
      </c>
      <c r="C8" s="11">
        <v>496</v>
      </c>
      <c r="D8" s="11">
        <v>242</v>
      </c>
      <c r="E8" s="11">
        <v>253</v>
      </c>
      <c r="F8" s="11"/>
      <c r="G8" s="11">
        <v>72</v>
      </c>
      <c r="H8" s="11">
        <v>90</v>
      </c>
      <c r="I8" s="11">
        <v>76</v>
      </c>
      <c r="J8" s="11">
        <v>86</v>
      </c>
      <c r="K8" s="11">
        <v>69</v>
      </c>
      <c r="L8" s="11">
        <v>102</v>
      </c>
      <c r="M8" s="11"/>
      <c r="N8" s="11">
        <v>137</v>
      </c>
      <c r="O8" s="11">
        <v>122</v>
      </c>
      <c r="P8" s="11">
        <v>106</v>
      </c>
      <c r="Q8" s="11">
        <v>129</v>
      </c>
      <c r="R8" s="11"/>
      <c r="S8" s="11">
        <v>77</v>
      </c>
      <c r="T8" s="11">
        <v>63</v>
      </c>
      <c r="U8" s="11">
        <v>46</v>
      </c>
      <c r="V8" s="11">
        <v>49</v>
      </c>
      <c r="W8" s="11">
        <v>42</v>
      </c>
      <c r="X8" s="11">
        <v>58</v>
      </c>
      <c r="Y8" s="11">
        <v>42</v>
      </c>
      <c r="Z8" s="11">
        <v>25</v>
      </c>
      <c r="AA8" s="11">
        <v>67</v>
      </c>
      <c r="AB8" s="11">
        <v>28</v>
      </c>
      <c r="AC8" s="11"/>
      <c r="AD8" s="11">
        <v>92</v>
      </c>
      <c r="AE8" s="11">
        <v>182</v>
      </c>
      <c r="AF8" s="11">
        <v>68</v>
      </c>
      <c r="AG8" s="11">
        <v>67</v>
      </c>
      <c r="AH8" s="11"/>
      <c r="AI8" s="11">
        <v>84</v>
      </c>
      <c r="AJ8" s="11">
        <v>137</v>
      </c>
      <c r="AK8" s="11">
        <v>112</v>
      </c>
      <c r="AL8" s="11"/>
      <c r="AM8" s="11">
        <v>110</v>
      </c>
      <c r="AN8" s="11">
        <v>190</v>
      </c>
      <c r="AO8" s="11">
        <v>160</v>
      </c>
      <c r="AP8" s="11"/>
      <c r="AQ8" s="11">
        <v>110</v>
      </c>
      <c r="AR8" s="11">
        <v>121</v>
      </c>
      <c r="AS8" s="11">
        <v>128</v>
      </c>
      <c r="AT8" s="11">
        <v>66</v>
      </c>
      <c r="AU8" s="11">
        <v>8</v>
      </c>
    </row>
    <row r="9" spans="2:47" x14ac:dyDescent="0.3">
      <c r="B9" s="18" t="s">
        <v>303</v>
      </c>
      <c r="C9" s="17">
        <v>0.101120396613275</v>
      </c>
      <c r="D9" s="17">
        <v>0.12616144477152</v>
      </c>
      <c r="E9" s="17">
        <v>7.7608054416713798E-2</v>
      </c>
      <c r="F9" s="17"/>
      <c r="G9" s="17">
        <v>0.22994776655849</v>
      </c>
      <c r="H9" s="17">
        <v>0.14485558102153301</v>
      </c>
      <c r="I9" s="17">
        <v>0.12195473270418999</v>
      </c>
      <c r="J9" s="17">
        <v>5.2063393838294399E-2</v>
      </c>
      <c r="K9" s="17">
        <v>6.8512318696892699E-2</v>
      </c>
      <c r="L9" s="17">
        <v>1.9156507455591599E-2</v>
      </c>
      <c r="M9" s="17"/>
      <c r="N9" s="17">
        <v>0.16727626605475701</v>
      </c>
      <c r="O9" s="17">
        <v>6.9116612987692505E-2</v>
      </c>
      <c r="P9" s="17">
        <v>5.9177207788704701E-2</v>
      </c>
      <c r="Q9" s="17">
        <v>9.6192947339329399E-2</v>
      </c>
      <c r="R9" s="17"/>
      <c r="S9" s="17">
        <v>0.14654712768108699</v>
      </c>
      <c r="T9" s="17">
        <v>9.8840171485706396E-2</v>
      </c>
      <c r="U9" s="17">
        <v>0</v>
      </c>
      <c r="V9" s="17">
        <v>7.93782369319741E-2</v>
      </c>
      <c r="W9" s="17">
        <v>0.12946113575341101</v>
      </c>
      <c r="X9" s="17">
        <v>0.178640668561691</v>
      </c>
      <c r="Y9" s="17">
        <v>0.10224821955324</v>
      </c>
      <c r="Z9" s="17">
        <v>4.9390405527073203E-2</v>
      </c>
      <c r="AA9" s="17">
        <v>0.112085873470955</v>
      </c>
      <c r="AB9" s="17">
        <v>0</v>
      </c>
      <c r="AC9" s="17"/>
      <c r="AD9" s="17">
        <v>6.9163072588851598E-2</v>
      </c>
      <c r="AE9" s="17">
        <v>0.15056910413820301</v>
      </c>
      <c r="AF9" s="17">
        <v>6.0006294006379503E-2</v>
      </c>
      <c r="AG9" s="17">
        <v>4.7302488964829803E-2</v>
      </c>
      <c r="AH9" s="17"/>
      <c r="AI9" s="17">
        <v>4.9325102874161697E-2</v>
      </c>
      <c r="AJ9" s="17">
        <v>0.17622561594706199</v>
      </c>
      <c r="AK9" s="17">
        <v>9.7846900249884503E-2</v>
      </c>
      <c r="AL9" s="17"/>
      <c r="AM9" s="17">
        <v>0.12625399191327399</v>
      </c>
      <c r="AN9" s="17">
        <v>4.9166331727029902E-2</v>
      </c>
      <c r="AO9" s="17">
        <v>0.14801057485903901</v>
      </c>
      <c r="AP9" s="17"/>
      <c r="AQ9" s="17">
        <v>8.1801499997504704E-2</v>
      </c>
      <c r="AR9" s="17">
        <v>4.6045802240787699E-2</v>
      </c>
      <c r="AS9" s="17">
        <v>0.15570920650692399</v>
      </c>
      <c r="AT9" s="17">
        <v>0.16970592033658199</v>
      </c>
      <c r="AU9" s="17">
        <v>0</v>
      </c>
    </row>
    <row r="10" spans="2:47" x14ac:dyDescent="0.3">
      <c r="B10" s="18" t="s">
        <v>304</v>
      </c>
      <c r="C10" s="17">
        <v>0.45976141048390601</v>
      </c>
      <c r="D10" s="17">
        <v>0.49415335957334799</v>
      </c>
      <c r="E10" s="17">
        <v>0.428778361122648</v>
      </c>
      <c r="F10" s="17"/>
      <c r="G10" s="17">
        <v>0.43288784208750702</v>
      </c>
      <c r="H10" s="17">
        <v>0.50823877067740197</v>
      </c>
      <c r="I10" s="17">
        <v>0.44021649741916702</v>
      </c>
      <c r="J10" s="17">
        <v>0.45126069060941998</v>
      </c>
      <c r="K10" s="17">
        <v>0.42139047608979002</v>
      </c>
      <c r="L10" s="17">
        <v>0.483306320725783</v>
      </c>
      <c r="M10" s="17"/>
      <c r="N10" s="17">
        <v>0.50610961461640702</v>
      </c>
      <c r="O10" s="17">
        <v>0.53636558598476303</v>
      </c>
      <c r="P10" s="17">
        <v>0.45372741371106701</v>
      </c>
      <c r="Q10" s="17">
        <v>0.346318595527149</v>
      </c>
      <c r="R10" s="17"/>
      <c r="S10" s="17">
        <v>0.42477710332817298</v>
      </c>
      <c r="T10" s="17">
        <v>0.483267174752604</v>
      </c>
      <c r="U10" s="17">
        <v>0.54384841919326699</v>
      </c>
      <c r="V10" s="17">
        <v>0.49145754333467701</v>
      </c>
      <c r="W10" s="17">
        <v>0.41565285980011202</v>
      </c>
      <c r="X10" s="17">
        <v>0.370597805442828</v>
      </c>
      <c r="Y10" s="17">
        <v>0.370567088580806</v>
      </c>
      <c r="Z10" s="17">
        <v>0.447921537401265</v>
      </c>
      <c r="AA10" s="17">
        <v>0.533448860888875</v>
      </c>
      <c r="AB10" s="17">
        <v>0.52727683288402405</v>
      </c>
      <c r="AC10" s="17"/>
      <c r="AD10" s="17">
        <v>0.41557191391006398</v>
      </c>
      <c r="AE10" s="17">
        <v>0.48669265312746202</v>
      </c>
      <c r="AF10" s="17">
        <v>0.47108384571816603</v>
      </c>
      <c r="AG10" s="17">
        <v>0.42819994265330102</v>
      </c>
      <c r="AH10" s="17"/>
      <c r="AI10" s="17">
        <v>0.41862587703926102</v>
      </c>
      <c r="AJ10" s="17">
        <v>0.44698165814004198</v>
      </c>
      <c r="AK10" s="17">
        <v>0.476549325909355</v>
      </c>
      <c r="AL10" s="17"/>
      <c r="AM10" s="17">
        <v>0.52168369449278196</v>
      </c>
      <c r="AN10" s="17">
        <v>0.44954228523485601</v>
      </c>
      <c r="AO10" s="17">
        <v>0.43677213764926698</v>
      </c>
      <c r="AP10" s="17"/>
      <c r="AQ10" s="17">
        <v>0.40644666194148998</v>
      </c>
      <c r="AR10" s="17">
        <v>0.40877699127001799</v>
      </c>
      <c r="AS10" s="17">
        <v>0.47219915559644299</v>
      </c>
      <c r="AT10" s="17">
        <v>0.56359331812469504</v>
      </c>
      <c r="AU10" s="17">
        <v>0.66990626700758105</v>
      </c>
    </row>
    <row r="11" spans="2:47" x14ac:dyDescent="0.3">
      <c r="B11" s="18" t="s">
        <v>305</v>
      </c>
      <c r="C11" s="17">
        <v>0.38455477191224002</v>
      </c>
      <c r="D11" s="17">
        <v>0.32883731869293698</v>
      </c>
      <c r="E11" s="17">
        <v>0.43527757855615801</v>
      </c>
      <c r="F11" s="17"/>
      <c r="G11" s="17">
        <v>0.28635587161786002</v>
      </c>
      <c r="H11" s="17">
        <v>0.29878583752430898</v>
      </c>
      <c r="I11" s="17">
        <v>0.32957092966818902</v>
      </c>
      <c r="J11" s="17">
        <v>0.435831003342248</v>
      </c>
      <c r="K11" s="17">
        <v>0.455986851388818</v>
      </c>
      <c r="L11" s="17">
        <v>0.47947408356878701</v>
      </c>
      <c r="M11" s="17"/>
      <c r="N11" s="17">
        <v>0.29699033096030802</v>
      </c>
      <c r="O11" s="17">
        <v>0.34041420667847899</v>
      </c>
      <c r="P11" s="17">
        <v>0.41701859953804299</v>
      </c>
      <c r="Q11" s="17">
        <v>0.495753731999098</v>
      </c>
      <c r="R11" s="17"/>
      <c r="S11" s="17">
        <v>0.38265800122451599</v>
      </c>
      <c r="T11" s="17">
        <v>0.35310106187724999</v>
      </c>
      <c r="U11" s="17">
        <v>0.38813833664387098</v>
      </c>
      <c r="V11" s="17">
        <v>0.34704085501309301</v>
      </c>
      <c r="W11" s="17">
        <v>0.43242892421889001</v>
      </c>
      <c r="X11" s="17">
        <v>0.41998640001749998</v>
      </c>
      <c r="Y11" s="17">
        <v>0.44232472129362299</v>
      </c>
      <c r="Z11" s="17">
        <v>0.40468329230955902</v>
      </c>
      <c r="AA11" s="17">
        <v>0.32724325446818098</v>
      </c>
      <c r="AB11" s="17">
        <v>0.40773650455332899</v>
      </c>
      <c r="AC11" s="17"/>
      <c r="AD11" s="17">
        <v>0.48423802296269403</v>
      </c>
      <c r="AE11" s="17">
        <v>0.31817206157914202</v>
      </c>
      <c r="AF11" s="17">
        <v>0.39914798755240299</v>
      </c>
      <c r="AG11" s="17">
        <v>0.43354145421243301</v>
      </c>
      <c r="AH11" s="17"/>
      <c r="AI11" s="17">
        <v>0.50964417439842302</v>
      </c>
      <c r="AJ11" s="17">
        <v>0.34512243193196301</v>
      </c>
      <c r="AK11" s="17">
        <v>0.34882133223491502</v>
      </c>
      <c r="AL11" s="17"/>
      <c r="AM11" s="17">
        <v>0.32767189041380201</v>
      </c>
      <c r="AN11" s="17">
        <v>0.40984572536929298</v>
      </c>
      <c r="AO11" s="17">
        <v>0.37745995681393901</v>
      </c>
      <c r="AP11" s="17"/>
      <c r="AQ11" s="17">
        <v>0.46077356781636403</v>
      </c>
      <c r="AR11" s="17">
        <v>0.46006650603655103</v>
      </c>
      <c r="AS11" s="17">
        <v>0.324103274297947</v>
      </c>
      <c r="AT11" s="17">
        <v>0.23714026621386999</v>
      </c>
      <c r="AU11" s="17">
        <v>0.21304590783421801</v>
      </c>
    </row>
    <row r="12" spans="2:47" x14ac:dyDescent="0.3">
      <c r="B12" s="18" t="s">
        <v>306</v>
      </c>
      <c r="C12" s="17">
        <v>3.2043584077513398E-2</v>
      </c>
      <c r="D12" s="17">
        <v>2.6625305274375601E-2</v>
      </c>
      <c r="E12" s="17">
        <v>3.7351120964465398E-2</v>
      </c>
      <c r="F12" s="17"/>
      <c r="G12" s="17">
        <v>3.4357080872124898E-2</v>
      </c>
      <c r="H12" s="17">
        <v>2.3946505135570999E-2</v>
      </c>
      <c r="I12" s="17">
        <v>3.9995050858225703E-2</v>
      </c>
      <c r="J12" s="17">
        <v>5.1018107764165203E-2</v>
      </c>
      <c r="K12" s="17">
        <v>4.2258918524504099E-2</v>
      </c>
      <c r="L12" s="17">
        <v>8.8412832348980907E-3</v>
      </c>
      <c r="M12" s="17"/>
      <c r="N12" s="17">
        <v>7.3704367192276099E-3</v>
      </c>
      <c r="O12" s="17">
        <v>3.72602326863102E-2</v>
      </c>
      <c r="P12" s="17">
        <v>6.2377337440609797E-2</v>
      </c>
      <c r="Q12" s="17">
        <v>2.12525124874701E-2</v>
      </c>
      <c r="R12" s="17"/>
      <c r="S12" s="17">
        <v>3.2206619059662697E-2</v>
      </c>
      <c r="T12" s="17">
        <v>1.53893212806739E-2</v>
      </c>
      <c r="U12" s="17">
        <v>6.8013244162862696E-2</v>
      </c>
      <c r="V12" s="17">
        <v>5.6136559275459401E-2</v>
      </c>
      <c r="W12" s="17">
        <v>0</v>
      </c>
      <c r="X12" s="17">
        <v>3.0775125977981099E-2</v>
      </c>
      <c r="Y12" s="17">
        <v>2.0601425298438499E-2</v>
      </c>
      <c r="Z12" s="17">
        <v>4.95240356468305E-2</v>
      </c>
      <c r="AA12" s="17">
        <v>2.72220111719889E-2</v>
      </c>
      <c r="AB12" s="17">
        <v>3.2480545141893399E-2</v>
      </c>
      <c r="AC12" s="17"/>
      <c r="AD12" s="17">
        <v>2.0794548094449201E-2</v>
      </c>
      <c r="AE12" s="17">
        <v>1.6852452445579001E-2</v>
      </c>
      <c r="AF12" s="17">
        <v>2.5891183844035201E-2</v>
      </c>
      <c r="AG12" s="17">
        <v>5.8361698710279797E-2</v>
      </c>
      <c r="AH12" s="17"/>
      <c r="AI12" s="17">
        <v>2.2404845688154599E-2</v>
      </c>
      <c r="AJ12" s="17">
        <v>1.55929871530836E-2</v>
      </c>
      <c r="AK12" s="17">
        <v>2.3863841267698801E-2</v>
      </c>
      <c r="AL12" s="17"/>
      <c r="AM12" s="17">
        <v>7.5052461703773296E-3</v>
      </c>
      <c r="AN12" s="17">
        <v>5.8577475859113701E-2</v>
      </c>
      <c r="AO12" s="17">
        <v>1.86552548016755E-2</v>
      </c>
      <c r="AP12" s="17"/>
      <c r="AQ12" s="17">
        <v>2.51780671607689E-2</v>
      </c>
      <c r="AR12" s="17">
        <v>5.7045643480804001E-2</v>
      </c>
      <c r="AS12" s="17">
        <v>3.2440386487979103E-2</v>
      </c>
      <c r="AT12" s="17">
        <v>0</v>
      </c>
      <c r="AU12" s="17">
        <v>0</v>
      </c>
    </row>
    <row r="13" spans="2:47" x14ac:dyDescent="0.3">
      <c r="B13" s="18" t="s">
        <v>307</v>
      </c>
      <c r="C13" s="19">
        <v>2.2519836913065201E-2</v>
      </c>
      <c r="D13" s="19">
        <v>2.42225716878193E-2</v>
      </c>
      <c r="E13" s="19">
        <v>2.0984884940015401E-2</v>
      </c>
      <c r="F13" s="19"/>
      <c r="G13" s="19">
        <v>1.64514388640183E-2</v>
      </c>
      <c r="H13" s="19">
        <v>2.4173305641185201E-2</v>
      </c>
      <c r="I13" s="19">
        <v>6.8262789350228906E-2</v>
      </c>
      <c r="J13" s="19">
        <v>9.8268044458717403E-3</v>
      </c>
      <c r="K13" s="19">
        <v>1.18514352999954E-2</v>
      </c>
      <c r="L13" s="19">
        <v>9.2218050149410497E-3</v>
      </c>
      <c r="M13" s="19"/>
      <c r="N13" s="19">
        <v>2.22533516493005E-2</v>
      </c>
      <c r="O13" s="19">
        <v>1.6843361662756101E-2</v>
      </c>
      <c r="P13" s="19">
        <v>7.6994415215748098E-3</v>
      </c>
      <c r="Q13" s="19">
        <v>4.0482212646953897E-2</v>
      </c>
      <c r="R13" s="19"/>
      <c r="S13" s="19">
        <v>1.3811148706560699E-2</v>
      </c>
      <c r="T13" s="19">
        <v>4.9402270603765397E-2</v>
      </c>
      <c r="U13" s="19">
        <v>0</v>
      </c>
      <c r="V13" s="19">
        <v>2.5986805444796798E-2</v>
      </c>
      <c r="W13" s="19">
        <v>2.2457080227586999E-2</v>
      </c>
      <c r="X13" s="19">
        <v>0</v>
      </c>
      <c r="Y13" s="19">
        <v>6.4258545273892895E-2</v>
      </c>
      <c r="Z13" s="19">
        <v>4.84807291152725E-2</v>
      </c>
      <c r="AA13" s="19">
        <v>0</v>
      </c>
      <c r="AB13" s="19">
        <v>3.2506117420753398E-2</v>
      </c>
      <c r="AC13" s="19"/>
      <c r="AD13" s="19">
        <v>1.0232442443941E-2</v>
      </c>
      <c r="AE13" s="19">
        <v>2.7713728709613999E-2</v>
      </c>
      <c r="AF13" s="19">
        <v>4.38706888790159E-2</v>
      </c>
      <c r="AG13" s="19">
        <v>3.2594415459156797E-2</v>
      </c>
      <c r="AH13" s="19"/>
      <c r="AI13" s="19">
        <v>0</v>
      </c>
      <c r="AJ13" s="19">
        <v>1.6077306827849299E-2</v>
      </c>
      <c r="AK13" s="19">
        <v>5.2918600338147298E-2</v>
      </c>
      <c r="AL13" s="19"/>
      <c r="AM13" s="19">
        <v>1.6885177009765402E-2</v>
      </c>
      <c r="AN13" s="19">
        <v>3.2868181809707499E-2</v>
      </c>
      <c r="AO13" s="19">
        <v>1.9102075876079101E-2</v>
      </c>
      <c r="AP13" s="19"/>
      <c r="AQ13" s="19">
        <v>2.5800203083872299E-2</v>
      </c>
      <c r="AR13" s="19">
        <v>2.80650569718397E-2</v>
      </c>
      <c r="AS13" s="19">
        <v>1.5547977110706501E-2</v>
      </c>
      <c r="AT13" s="19">
        <v>2.95604953248522E-2</v>
      </c>
      <c r="AU13" s="19">
        <v>0.117047825158201</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Q5:AU5"/>
    <mergeCell ref="D2:AO2"/>
    <mergeCell ref="D5:E5"/>
    <mergeCell ref="G5:L5"/>
    <mergeCell ref="N5:Q5"/>
    <mergeCell ref="S5:AB5"/>
    <mergeCell ref="AD5:AG5"/>
    <mergeCell ref="AI5:AK5"/>
    <mergeCell ref="AM5:AO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96606-A09F-4B27-B9F3-B8372C81C994}">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310</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494</v>
      </c>
      <c r="D7" s="10">
        <v>235</v>
      </c>
      <c r="E7" s="10">
        <v>258</v>
      </c>
      <c r="F7" s="10"/>
      <c r="G7" s="10">
        <v>57</v>
      </c>
      <c r="H7" s="10">
        <v>81</v>
      </c>
      <c r="I7" s="10">
        <v>74</v>
      </c>
      <c r="J7" s="10">
        <v>95</v>
      </c>
      <c r="K7" s="10">
        <v>77</v>
      </c>
      <c r="L7" s="10">
        <v>110</v>
      </c>
      <c r="M7" s="10"/>
      <c r="N7" s="10">
        <v>126</v>
      </c>
      <c r="O7" s="10">
        <v>119</v>
      </c>
      <c r="P7" s="10">
        <v>112</v>
      </c>
      <c r="Q7" s="10">
        <v>136</v>
      </c>
      <c r="R7" s="10"/>
      <c r="S7" s="10">
        <v>75</v>
      </c>
      <c r="T7" s="10">
        <v>63</v>
      </c>
      <c r="U7" s="10">
        <v>44</v>
      </c>
      <c r="V7" s="10">
        <v>48</v>
      </c>
      <c r="W7" s="10">
        <v>40</v>
      </c>
      <c r="X7" s="10">
        <v>60</v>
      </c>
      <c r="Y7" s="10">
        <v>45</v>
      </c>
      <c r="Z7" s="10">
        <v>24</v>
      </c>
      <c r="AA7" s="10">
        <v>67</v>
      </c>
      <c r="AB7" s="10">
        <v>28</v>
      </c>
      <c r="AC7" s="10"/>
      <c r="AD7" s="10">
        <v>96</v>
      </c>
      <c r="AE7" s="10">
        <v>176</v>
      </c>
      <c r="AF7" s="10">
        <v>71</v>
      </c>
      <c r="AG7" s="10">
        <v>66</v>
      </c>
      <c r="AH7" s="10"/>
      <c r="AI7" s="10">
        <v>89</v>
      </c>
      <c r="AJ7" s="10">
        <v>130</v>
      </c>
      <c r="AK7" s="10">
        <v>114</v>
      </c>
      <c r="AL7" s="10"/>
      <c r="AM7" s="10">
        <v>107</v>
      </c>
      <c r="AN7" s="10">
        <v>193</v>
      </c>
      <c r="AO7" s="10">
        <v>158</v>
      </c>
      <c r="AP7" s="10"/>
      <c r="AQ7" s="10">
        <v>117</v>
      </c>
      <c r="AR7" s="10">
        <v>120</v>
      </c>
      <c r="AS7" s="10">
        <v>121</v>
      </c>
      <c r="AT7" s="10">
        <v>63</v>
      </c>
      <c r="AU7" s="10">
        <v>8</v>
      </c>
    </row>
    <row r="8" spans="2:47" ht="30" customHeight="1" x14ac:dyDescent="0.3">
      <c r="B8" s="11" t="s">
        <v>18</v>
      </c>
      <c r="C8" s="11">
        <v>496</v>
      </c>
      <c r="D8" s="11">
        <v>242</v>
      </c>
      <c r="E8" s="11">
        <v>253</v>
      </c>
      <c r="F8" s="11"/>
      <c r="G8" s="11">
        <v>72</v>
      </c>
      <c r="H8" s="11">
        <v>90</v>
      </c>
      <c r="I8" s="11">
        <v>76</v>
      </c>
      <c r="J8" s="11">
        <v>86</v>
      </c>
      <c r="K8" s="11">
        <v>69</v>
      </c>
      <c r="L8" s="11">
        <v>102</v>
      </c>
      <c r="M8" s="11"/>
      <c r="N8" s="11">
        <v>137</v>
      </c>
      <c r="O8" s="11">
        <v>122</v>
      </c>
      <c r="P8" s="11">
        <v>106</v>
      </c>
      <c r="Q8" s="11">
        <v>129</v>
      </c>
      <c r="R8" s="11"/>
      <c r="S8" s="11">
        <v>77</v>
      </c>
      <c r="T8" s="11">
        <v>63</v>
      </c>
      <c r="U8" s="11">
        <v>46</v>
      </c>
      <c r="V8" s="11">
        <v>49</v>
      </c>
      <c r="W8" s="11">
        <v>42</v>
      </c>
      <c r="X8" s="11">
        <v>58</v>
      </c>
      <c r="Y8" s="11">
        <v>42</v>
      </c>
      <c r="Z8" s="11">
        <v>25</v>
      </c>
      <c r="AA8" s="11">
        <v>67</v>
      </c>
      <c r="AB8" s="11">
        <v>28</v>
      </c>
      <c r="AC8" s="11"/>
      <c r="AD8" s="11">
        <v>92</v>
      </c>
      <c r="AE8" s="11">
        <v>182</v>
      </c>
      <c r="AF8" s="11">
        <v>68</v>
      </c>
      <c r="AG8" s="11">
        <v>67</v>
      </c>
      <c r="AH8" s="11"/>
      <c r="AI8" s="11">
        <v>84</v>
      </c>
      <c r="AJ8" s="11">
        <v>137</v>
      </c>
      <c r="AK8" s="11">
        <v>112</v>
      </c>
      <c r="AL8" s="11"/>
      <c r="AM8" s="11">
        <v>110</v>
      </c>
      <c r="AN8" s="11">
        <v>190</v>
      </c>
      <c r="AO8" s="11">
        <v>160</v>
      </c>
      <c r="AP8" s="11"/>
      <c r="AQ8" s="11">
        <v>110</v>
      </c>
      <c r="AR8" s="11">
        <v>121</v>
      </c>
      <c r="AS8" s="11">
        <v>128</v>
      </c>
      <c r="AT8" s="11">
        <v>66</v>
      </c>
      <c r="AU8" s="11">
        <v>8</v>
      </c>
    </row>
    <row r="9" spans="2:47" x14ac:dyDescent="0.3">
      <c r="B9" s="18" t="s">
        <v>303</v>
      </c>
      <c r="C9" s="17">
        <v>8.5546968833085907E-2</v>
      </c>
      <c r="D9" s="17">
        <v>0.114847762712532</v>
      </c>
      <c r="E9" s="17">
        <v>5.7901192459038603E-2</v>
      </c>
      <c r="F9" s="17"/>
      <c r="G9" s="17">
        <v>0.135904470173112</v>
      </c>
      <c r="H9" s="17">
        <v>0.205390644106623</v>
      </c>
      <c r="I9" s="17">
        <v>9.8865363688305397E-2</v>
      </c>
      <c r="J9" s="17">
        <v>4.3376732721261399E-2</v>
      </c>
      <c r="K9" s="17">
        <v>2.6839124725919102E-2</v>
      </c>
      <c r="L9" s="17">
        <v>9.0016622543883304E-3</v>
      </c>
      <c r="M9" s="17"/>
      <c r="N9" s="17">
        <v>0.168205486658146</v>
      </c>
      <c r="O9" s="17">
        <v>5.2780978512008303E-2</v>
      </c>
      <c r="P9" s="17">
        <v>3.32132413538117E-2</v>
      </c>
      <c r="Q9" s="17">
        <v>7.2186942895194506E-2</v>
      </c>
      <c r="R9" s="17"/>
      <c r="S9" s="17">
        <v>9.5945354338655503E-2</v>
      </c>
      <c r="T9" s="17">
        <v>2.8424535798658598E-2</v>
      </c>
      <c r="U9" s="17">
        <v>6.1976731068495203E-2</v>
      </c>
      <c r="V9" s="17">
        <v>9.6190714442872693E-2</v>
      </c>
      <c r="W9" s="17">
        <v>7.2374695084456306E-2</v>
      </c>
      <c r="X9" s="17">
        <v>0.15255882224175499</v>
      </c>
      <c r="Y9" s="17">
        <v>8.1092178268249202E-2</v>
      </c>
      <c r="Z9" s="17">
        <v>9.8914441173903703E-2</v>
      </c>
      <c r="AA9" s="17">
        <v>0.106254717013138</v>
      </c>
      <c r="AB9" s="17">
        <v>3.2340299343780597E-2</v>
      </c>
      <c r="AC9" s="17"/>
      <c r="AD9" s="17">
        <v>5.7894960030563901E-2</v>
      </c>
      <c r="AE9" s="17">
        <v>0.13174065162757201</v>
      </c>
      <c r="AF9" s="17">
        <v>4.8237052240358E-2</v>
      </c>
      <c r="AG9" s="17">
        <v>7.4763560517767405E-2</v>
      </c>
      <c r="AH9" s="17"/>
      <c r="AI9" s="17">
        <v>6.2530431802979403E-2</v>
      </c>
      <c r="AJ9" s="17">
        <v>0.122710364335799</v>
      </c>
      <c r="AK9" s="17">
        <v>6.9681271124890198E-2</v>
      </c>
      <c r="AL9" s="17"/>
      <c r="AM9" s="17">
        <v>9.8211039200546399E-2</v>
      </c>
      <c r="AN9" s="17">
        <v>4.9356217807859898E-2</v>
      </c>
      <c r="AO9" s="17">
        <v>0.113148029125144</v>
      </c>
      <c r="AP9" s="17"/>
      <c r="AQ9" s="17">
        <v>4.6840313644430101E-2</v>
      </c>
      <c r="AR9" s="17">
        <v>3.4745801351295201E-2</v>
      </c>
      <c r="AS9" s="17">
        <v>0.133637112444179</v>
      </c>
      <c r="AT9" s="17">
        <v>0.16934780786543899</v>
      </c>
      <c r="AU9" s="17">
        <v>8.9654821693446393E-2</v>
      </c>
    </row>
    <row r="10" spans="2:47" x14ac:dyDescent="0.3">
      <c r="B10" s="18" t="s">
        <v>304</v>
      </c>
      <c r="C10" s="17">
        <v>0.42527179797842202</v>
      </c>
      <c r="D10" s="17">
        <v>0.477879474448896</v>
      </c>
      <c r="E10" s="17">
        <v>0.37266370716824199</v>
      </c>
      <c r="F10" s="17"/>
      <c r="G10" s="17">
        <v>0.450483104092544</v>
      </c>
      <c r="H10" s="17">
        <v>0.459681378786294</v>
      </c>
      <c r="I10" s="17">
        <v>0.43781522069831202</v>
      </c>
      <c r="J10" s="17">
        <v>0.34198016603395798</v>
      </c>
      <c r="K10" s="17">
        <v>0.42717927868502598</v>
      </c>
      <c r="L10" s="17">
        <v>0.43649843174548902</v>
      </c>
      <c r="M10" s="17"/>
      <c r="N10" s="17">
        <v>0.52412129588027101</v>
      </c>
      <c r="O10" s="17">
        <v>0.46960634504466098</v>
      </c>
      <c r="P10" s="17">
        <v>0.39431817272626901</v>
      </c>
      <c r="Q10" s="17">
        <v>0.306717003962792</v>
      </c>
      <c r="R10" s="17"/>
      <c r="S10" s="17">
        <v>0.499198764172814</v>
      </c>
      <c r="T10" s="17">
        <v>0.47017733233447301</v>
      </c>
      <c r="U10" s="17">
        <v>0.38692071517173099</v>
      </c>
      <c r="V10" s="17">
        <v>0.38741087700458099</v>
      </c>
      <c r="W10" s="17">
        <v>0.31431003478402603</v>
      </c>
      <c r="X10" s="17">
        <v>0.479200048478022</v>
      </c>
      <c r="Y10" s="17">
        <v>0.35042162445201303</v>
      </c>
      <c r="Z10" s="17">
        <v>0.52115532414795496</v>
      </c>
      <c r="AA10" s="17">
        <v>0.44708767473497402</v>
      </c>
      <c r="AB10" s="17">
        <v>0.28192229562634802</v>
      </c>
      <c r="AC10" s="17"/>
      <c r="AD10" s="17">
        <v>0.37360950712549001</v>
      </c>
      <c r="AE10" s="17">
        <v>0.47514095500555498</v>
      </c>
      <c r="AF10" s="17">
        <v>0.42147878821116602</v>
      </c>
      <c r="AG10" s="17">
        <v>0.34659020511389499</v>
      </c>
      <c r="AH10" s="17"/>
      <c r="AI10" s="17">
        <v>0.37704395433084897</v>
      </c>
      <c r="AJ10" s="17">
        <v>0.48683939608324101</v>
      </c>
      <c r="AK10" s="17">
        <v>0.40848547604417501</v>
      </c>
      <c r="AL10" s="17"/>
      <c r="AM10" s="17">
        <v>0.46720305250312399</v>
      </c>
      <c r="AN10" s="17">
        <v>0.41608409986280698</v>
      </c>
      <c r="AO10" s="17">
        <v>0.446474123930794</v>
      </c>
      <c r="AP10" s="17"/>
      <c r="AQ10" s="17">
        <v>0.33674366142661499</v>
      </c>
      <c r="AR10" s="17">
        <v>0.31851154883821697</v>
      </c>
      <c r="AS10" s="17">
        <v>0.52092003716742796</v>
      </c>
      <c r="AT10" s="17">
        <v>0.52869429908327803</v>
      </c>
      <c r="AU10" s="17">
        <v>0.61302604780016601</v>
      </c>
    </row>
    <row r="11" spans="2:47" x14ac:dyDescent="0.3">
      <c r="B11" s="18" t="s">
        <v>305</v>
      </c>
      <c r="C11" s="17">
        <v>0.43476949131564002</v>
      </c>
      <c r="D11" s="17">
        <v>0.336786243500723</v>
      </c>
      <c r="E11" s="17">
        <v>0.53015965262255305</v>
      </c>
      <c r="F11" s="17"/>
      <c r="G11" s="17">
        <v>0.32756552216249502</v>
      </c>
      <c r="H11" s="17">
        <v>0.29979647189993802</v>
      </c>
      <c r="I11" s="17">
        <v>0.40794511123160299</v>
      </c>
      <c r="J11" s="17">
        <v>0.55239044984711505</v>
      </c>
      <c r="K11" s="17">
        <v>0.50884225198101596</v>
      </c>
      <c r="L11" s="17">
        <v>0.50107878752608703</v>
      </c>
      <c r="M11" s="17"/>
      <c r="N11" s="17">
        <v>0.26743769258915301</v>
      </c>
      <c r="O11" s="17">
        <v>0.40162485133099202</v>
      </c>
      <c r="P11" s="17">
        <v>0.51236403156956101</v>
      </c>
      <c r="Q11" s="17">
        <v>0.57629996823817098</v>
      </c>
      <c r="R11" s="17"/>
      <c r="S11" s="17">
        <v>0.32498986902669702</v>
      </c>
      <c r="T11" s="17">
        <v>0.48551604839345602</v>
      </c>
      <c r="U11" s="17">
        <v>0.50671430707778597</v>
      </c>
      <c r="V11" s="17">
        <v>0.40401503340142902</v>
      </c>
      <c r="W11" s="17">
        <v>0.50983989539300301</v>
      </c>
      <c r="X11" s="17">
        <v>0.33556448229755997</v>
      </c>
      <c r="Y11" s="17">
        <v>0.50496998020778106</v>
      </c>
      <c r="Z11" s="17">
        <v>0.276851054729778</v>
      </c>
      <c r="AA11" s="17">
        <v>0.44665760825188799</v>
      </c>
      <c r="AB11" s="17">
        <v>0.65323128760911797</v>
      </c>
      <c r="AC11" s="17"/>
      <c r="AD11" s="17">
        <v>0.51886667267894004</v>
      </c>
      <c r="AE11" s="17">
        <v>0.33112983990720002</v>
      </c>
      <c r="AF11" s="17">
        <v>0.45345889198581002</v>
      </c>
      <c r="AG11" s="17">
        <v>0.54585724852041495</v>
      </c>
      <c r="AH11" s="17"/>
      <c r="AI11" s="17">
        <v>0.53880333941171998</v>
      </c>
      <c r="AJ11" s="17">
        <v>0.32199379080561302</v>
      </c>
      <c r="AK11" s="17">
        <v>0.43370111716712201</v>
      </c>
      <c r="AL11" s="17"/>
      <c r="AM11" s="17">
        <v>0.40948947199498797</v>
      </c>
      <c r="AN11" s="17">
        <v>0.45927164242283902</v>
      </c>
      <c r="AO11" s="17">
        <v>0.378489890836197</v>
      </c>
      <c r="AP11" s="17"/>
      <c r="AQ11" s="17">
        <v>0.54910397530931798</v>
      </c>
      <c r="AR11" s="17">
        <v>0.59621859827372203</v>
      </c>
      <c r="AS11" s="17">
        <v>0.28029135022315299</v>
      </c>
      <c r="AT11" s="17">
        <v>0.28965755302998197</v>
      </c>
      <c r="AU11" s="17">
        <v>0</v>
      </c>
    </row>
    <row r="12" spans="2:47" x14ac:dyDescent="0.3">
      <c r="B12" s="18" t="s">
        <v>306</v>
      </c>
      <c r="C12" s="17">
        <v>3.3332518213902602E-2</v>
      </c>
      <c r="D12" s="17">
        <v>3.6216942065740498E-2</v>
      </c>
      <c r="E12" s="17">
        <v>3.07126661808866E-2</v>
      </c>
      <c r="F12" s="17"/>
      <c r="G12" s="17">
        <v>5.6779268823955398E-2</v>
      </c>
      <c r="H12" s="17">
        <v>2.4903610397709899E-2</v>
      </c>
      <c r="I12" s="17">
        <v>2.82368949020495E-2</v>
      </c>
      <c r="J12" s="17">
        <v>5.1739768466231198E-2</v>
      </c>
      <c r="K12" s="17">
        <v>2.5287909308042901E-2</v>
      </c>
      <c r="L12" s="17">
        <v>1.7934617023197201E-2</v>
      </c>
      <c r="M12" s="17"/>
      <c r="N12" s="17">
        <v>2.6621635572671699E-2</v>
      </c>
      <c r="O12" s="17">
        <v>4.2397983807173502E-2</v>
      </c>
      <c r="P12" s="17">
        <v>3.5335657284362602E-2</v>
      </c>
      <c r="Q12" s="17">
        <v>3.04913156820154E-2</v>
      </c>
      <c r="R12" s="17"/>
      <c r="S12" s="17">
        <v>2.7200309834529798E-2</v>
      </c>
      <c r="T12" s="17">
        <v>0</v>
      </c>
      <c r="U12" s="17">
        <v>2.46446503647994E-2</v>
      </c>
      <c r="V12" s="17">
        <v>9.3741745841220706E-2</v>
      </c>
      <c r="W12" s="17">
        <v>5.9481703947502303E-2</v>
      </c>
      <c r="X12" s="17">
        <v>3.2676646982663302E-2</v>
      </c>
      <c r="Y12" s="17">
        <v>4.3983044498959602E-2</v>
      </c>
      <c r="Z12" s="17">
        <v>0.10307917994836301</v>
      </c>
      <c r="AA12" s="17">
        <v>0</v>
      </c>
      <c r="AB12" s="17">
        <v>0</v>
      </c>
      <c r="AC12" s="17"/>
      <c r="AD12" s="17">
        <v>2.9618512153891802E-2</v>
      </c>
      <c r="AE12" s="17">
        <v>4.1508588747146601E-2</v>
      </c>
      <c r="AF12" s="17">
        <v>3.8166894544306197E-2</v>
      </c>
      <c r="AG12" s="17">
        <v>1.6849635793683801E-2</v>
      </c>
      <c r="AH12" s="17"/>
      <c r="AI12" s="17">
        <v>2.1622274454451501E-2</v>
      </c>
      <c r="AJ12" s="17">
        <v>5.4990441644033598E-2</v>
      </c>
      <c r="AK12" s="17">
        <v>3.13546344007175E-2</v>
      </c>
      <c r="AL12" s="17"/>
      <c r="AM12" s="17">
        <v>2.5096436301341399E-2</v>
      </c>
      <c r="AN12" s="17">
        <v>3.4864008008988201E-2</v>
      </c>
      <c r="AO12" s="17">
        <v>4.4559419608125601E-2</v>
      </c>
      <c r="AP12" s="17"/>
      <c r="AQ12" s="17">
        <v>4.2560302755360199E-2</v>
      </c>
      <c r="AR12" s="17">
        <v>3.5445713556691599E-2</v>
      </c>
      <c r="AS12" s="17">
        <v>4.0465794706296E-2</v>
      </c>
      <c r="AT12" s="17">
        <v>1.23003400213003E-2</v>
      </c>
      <c r="AU12" s="17">
        <v>0.18582861698320799</v>
      </c>
    </row>
    <row r="13" spans="2:47" x14ac:dyDescent="0.3">
      <c r="B13" s="18" t="s">
        <v>307</v>
      </c>
      <c r="C13" s="19">
        <v>2.10792236589494E-2</v>
      </c>
      <c r="D13" s="19">
        <v>3.4269577272108297E-2</v>
      </c>
      <c r="E13" s="19">
        <v>8.5627815692792698E-3</v>
      </c>
      <c r="F13" s="19"/>
      <c r="G13" s="19">
        <v>2.9267634747894001E-2</v>
      </c>
      <c r="H13" s="19">
        <v>1.02278948094343E-2</v>
      </c>
      <c r="I13" s="19">
        <v>2.71374094797294E-2</v>
      </c>
      <c r="J13" s="19">
        <v>1.05128829314344E-2</v>
      </c>
      <c r="K13" s="19">
        <v>1.18514352999954E-2</v>
      </c>
      <c r="L13" s="19">
        <v>3.54865014508381E-2</v>
      </c>
      <c r="M13" s="19"/>
      <c r="N13" s="19">
        <v>1.3613889299758699E-2</v>
      </c>
      <c r="O13" s="19">
        <v>3.3589841305165798E-2</v>
      </c>
      <c r="P13" s="19">
        <v>2.47688970659957E-2</v>
      </c>
      <c r="Q13" s="19">
        <v>1.43047692218276E-2</v>
      </c>
      <c r="R13" s="19"/>
      <c r="S13" s="19">
        <v>5.2665702627303398E-2</v>
      </c>
      <c r="T13" s="19">
        <v>1.5882083473411801E-2</v>
      </c>
      <c r="U13" s="19">
        <v>1.9743596317188E-2</v>
      </c>
      <c r="V13" s="19">
        <v>1.8641629309896698E-2</v>
      </c>
      <c r="W13" s="19">
        <v>4.3993670791012199E-2</v>
      </c>
      <c r="X13" s="19">
        <v>0</v>
      </c>
      <c r="Y13" s="19">
        <v>1.9533172572997401E-2</v>
      </c>
      <c r="Z13" s="19">
        <v>0</v>
      </c>
      <c r="AA13" s="19">
        <v>0</v>
      </c>
      <c r="AB13" s="19">
        <v>3.2506117420753398E-2</v>
      </c>
      <c r="AC13" s="19"/>
      <c r="AD13" s="19">
        <v>2.0010348011113802E-2</v>
      </c>
      <c r="AE13" s="19">
        <v>2.04799647125261E-2</v>
      </c>
      <c r="AF13" s="19">
        <v>3.86583730183599E-2</v>
      </c>
      <c r="AG13" s="19">
        <v>1.5939350054238601E-2</v>
      </c>
      <c r="AH13" s="19"/>
      <c r="AI13" s="19">
        <v>0</v>
      </c>
      <c r="AJ13" s="19">
        <v>1.34660071313135E-2</v>
      </c>
      <c r="AK13" s="19">
        <v>5.6777501263095297E-2</v>
      </c>
      <c r="AL13" s="19"/>
      <c r="AM13" s="19">
        <v>0</v>
      </c>
      <c r="AN13" s="19">
        <v>4.0424031897505201E-2</v>
      </c>
      <c r="AO13" s="19">
        <v>1.7328536499738801E-2</v>
      </c>
      <c r="AP13" s="19"/>
      <c r="AQ13" s="19">
        <v>2.47517468642766E-2</v>
      </c>
      <c r="AR13" s="19">
        <v>1.5078337980074E-2</v>
      </c>
      <c r="AS13" s="19">
        <v>2.4685705458943299E-2</v>
      </c>
      <c r="AT13" s="19">
        <v>0</v>
      </c>
      <c r="AU13" s="19">
        <v>0.11149051352318</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Q5:AU5"/>
    <mergeCell ref="D2:AO2"/>
    <mergeCell ref="D5:E5"/>
    <mergeCell ref="G5:L5"/>
    <mergeCell ref="N5:Q5"/>
    <mergeCell ref="S5:AB5"/>
    <mergeCell ref="AD5:AG5"/>
    <mergeCell ref="AI5:AK5"/>
    <mergeCell ref="AM5:AO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CE94E-8478-412D-B267-F3C80A3ADD73}">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311</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494</v>
      </c>
      <c r="D7" s="10">
        <v>235</v>
      </c>
      <c r="E7" s="10">
        <v>258</v>
      </c>
      <c r="F7" s="10"/>
      <c r="G7" s="10">
        <v>57</v>
      </c>
      <c r="H7" s="10">
        <v>81</v>
      </c>
      <c r="I7" s="10">
        <v>74</v>
      </c>
      <c r="J7" s="10">
        <v>95</v>
      </c>
      <c r="K7" s="10">
        <v>77</v>
      </c>
      <c r="L7" s="10">
        <v>110</v>
      </c>
      <c r="M7" s="10"/>
      <c r="N7" s="10">
        <v>126</v>
      </c>
      <c r="O7" s="10">
        <v>119</v>
      </c>
      <c r="P7" s="10">
        <v>112</v>
      </c>
      <c r="Q7" s="10">
        <v>136</v>
      </c>
      <c r="R7" s="10"/>
      <c r="S7" s="10">
        <v>75</v>
      </c>
      <c r="T7" s="10">
        <v>63</v>
      </c>
      <c r="U7" s="10">
        <v>44</v>
      </c>
      <c r="V7" s="10">
        <v>48</v>
      </c>
      <c r="W7" s="10">
        <v>40</v>
      </c>
      <c r="X7" s="10">
        <v>60</v>
      </c>
      <c r="Y7" s="10">
        <v>45</v>
      </c>
      <c r="Z7" s="10">
        <v>24</v>
      </c>
      <c r="AA7" s="10">
        <v>67</v>
      </c>
      <c r="AB7" s="10">
        <v>28</v>
      </c>
      <c r="AC7" s="10"/>
      <c r="AD7" s="10">
        <v>96</v>
      </c>
      <c r="AE7" s="10">
        <v>176</v>
      </c>
      <c r="AF7" s="10">
        <v>71</v>
      </c>
      <c r="AG7" s="10">
        <v>66</v>
      </c>
      <c r="AH7" s="10"/>
      <c r="AI7" s="10">
        <v>89</v>
      </c>
      <c r="AJ7" s="10">
        <v>130</v>
      </c>
      <c r="AK7" s="10">
        <v>114</v>
      </c>
      <c r="AL7" s="10"/>
      <c r="AM7" s="10">
        <v>107</v>
      </c>
      <c r="AN7" s="10">
        <v>193</v>
      </c>
      <c r="AO7" s="10">
        <v>158</v>
      </c>
      <c r="AP7" s="10"/>
      <c r="AQ7" s="10">
        <v>117</v>
      </c>
      <c r="AR7" s="10">
        <v>120</v>
      </c>
      <c r="AS7" s="10">
        <v>121</v>
      </c>
      <c r="AT7" s="10">
        <v>63</v>
      </c>
      <c r="AU7" s="10">
        <v>8</v>
      </c>
    </row>
    <row r="8" spans="2:47" ht="30" customHeight="1" x14ac:dyDescent="0.3">
      <c r="B8" s="11" t="s">
        <v>18</v>
      </c>
      <c r="C8" s="11">
        <v>496</v>
      </c>
      <c r="D8" s="11">
        <v>242</v>
      </c>
      <c r="E8" s="11">
        <v>253</v>
      </c>
      <c r="F8" s="11"/>
      <c r="G8" s="11">
        <v>72</v>
      </c>
      <c r="H8" s="11">
        <v>90</v>
      </c>
      <c r="I8" s="11">
        <v>76</v>
      </c>
      <c r="J8" s="11">
        <v>86</v>
      </c>
      <c r="K8" s="11">
        <v>69</v>
      </c>
      <c r="L8" s="11">
        <v>102</v>
      </c>
      <c r="M8" s="11"/>
      <c r="N8" s="11">
        <v>137</v>
      </c>
      <c r="O8" s="11">
        <v>122</v>
      </c>
      <c r="P8" s="11">
        <v>106</v>
      </c>
      <c r="Q8" s="11">
        <v>129</v>
      </c>
      <c r="R8" s="11"/>
      <c r="S8" s="11">
        <v>77</v>
      </c>
      <c r="T8" s="11">
        <v>63</v>
      </c>
      <c r="U8" s="11">
        <v>46</v>
      </c>
      <c r="V8" s="11">
        <v>49</v>
      </c>
      <c r="W8" s="11">
        <v>42</v>
      </c>
      <c r="X8" s="11">
        <v>58</v>
      </c>
      <c r="Y8" s="11">
        <v>42</v>
      </c>
      <c r="Z8" s="11">
        <v>25</v>
      </c>
      <c r="AA8" s="11">
        <v>67</v>
      </c>
      <c r="AB8" s="11">
        <v>28</v>
      </c>
      <c r="AC8" s="11"/>
      <c r="AD8" s="11">
        <v>92</v>
      </c>
      <c r="AE8" s="11">
        <v>182</v>
      </c>
      <c r="AF8" s="11">
        <v>68</v>
      </c>
      <c r="AG8" s="11">
        <v>67</v>
      </c>
      <c r="AH8" s="11"/>
      <c r="AI8" s="11">
        <v>84</v>
      </c>
      <c r="AJ8" s="11">
        <v>137</v>
      </c>
      <c r="AK8" s="11">
        <v>112</v>
      </c>
      <c r="AL8" s="11"/>
      <c r="AM8" s="11">
        <v>110</v>
      </c>
      <c r="AN8" s="11">
        <v>190</v>
      </c>
      <c r="AO8" s="11">
        <v>160</v>
      </c>
      <c r="AP8" s="11"/>
      <c r="AQ8" s="11">
        <v>110</v>
      </c>
      <c r="AR8" s="11">
        <v>121</v>
      </c>
      <c r="AS8" s="11">
        <v>128</v>
      </c>
      <c r="AT8" s="11">
        <v>66</v>
      </c>
      <c r="AU8" s="11">
        <v>8</v>
      </c>
    </row>
    <row r="9" spans="2:47" x14ac:dyDescent="0.3">
      <c r="B9" s="18" t="s">
        <v>303</v>
      </c>
      <c r="C9" s="17">
        <v>6.9273945085016206E-2</v>
      </c>
      <c r="D9" s="17">
        <v>9.0639880632420497E-2</v>
      </c>
      <c r="E9" s="17">
        <v>4.9142966251056401E-2</v>
      </c>
      <c r="F9" s="17"/>
      <c r="G9" s="17">
        <v>8.7345339520940105E-2</v>
      </c>
      <c r="H9" s="17">
        <v>0.14999197173148501</v>
      </c>
      <c r="I9" s="17">
        <v>0.10659846957065799</v>
      </c>
      <c r="J9" s="17">
        <v>6.2910977361916406E-2</v>
      </c>
      <c r="K9" s="17">
        <v>1.38297732158705E-2</v>
      </c>
      <c r="L9" s="17">
        <v>0</v>
      </c>
      <c r="M9" s="17"/>
      <c r="N9" s="17">
        <v>8.12253710957693E-2</v>
      </c>
      <c r="O9" s="17">
        <v>7.2405571342478603E-2</v>
      </c>
      <c r="P9" s="17">
        <v>7.5915439063290499E-2</v>
      </c>
      <c r="Q9" s="17">
        <v>4.8682296556299499E-2</v>
      </c>
      <c r="R9" s="17"/>
      <c r="S9" s="17">
        <v>0.13574724527180701</v>
      </c>
      <c r="T9" s="17">
        <v>6.3425156627288898E-2</v>
      </c>
      <c r="U9" s="17">
        <v>0</v>
      </c>
      <c r="V9" s="17">
        <v>8.7653937910705901E-2</v>
      </c>
      <c r="W9" s="17">
        <v>7.8273482745909506E-2</v>
      </c>
      <c r="X9" s="17">
        <v>0.12622869462483299</v>
      </c>
      <c r="Y9" s="17">
        <v>0</v>
      </c>
      <c r="Z9" s="17">
        <v>0.14739517028917601</v>
      </c>
      <c r="AA9" s="17">
        <v>2.1374056493061101E-2</v>
      </c>
      <c r="AB9" s="17">
        <v>0</v>
      </c>
      <c r="AC9" s="17"/>
      <c r="AD9" s="17">
        <v>1.9930739503381201E-2</v>
      </c>
      <c r="AE9" s="17">
        <v>0.11508243904444899</v>
      </c>
      <c r="AF9" s="17">
        <v>5.3736497061844697E-2</v>
      </c>
      <c r="AG9" s="17">
        <v>7.1497298394317094E-2</v>
      </c>
      <c r="AH9" s="17"/>
      <c r="AI9" s="17">
        <v>2.1089568266154098E-2</v>
      </c>
      <c r="AJ9" s="17">
        <v>0.14553953761653499</v>
      </c>
      <c r="AK9" s="17">
        <v>4.1433849381255598E-2</v>
      </c>
      <c r="AL9" s="17"/>
      <c r="AM9" s="17">
        <v>9.8095439137184895E-2</v>
      </c>
      <c r="AN9" s="17">
        <v>2.3774760815796599E-2</v>
      </c>
      <c r="AO9" s="17">
        <v>0.108204257869309</v>
      </c>
      <c r="AP9" s="17"/>
      <c r="AQ9" s="17">
        <v>4.2571418539616802E-2</v>
      </c>
      <c r="AR9" s="17">
        <v>1.7844008610751499E-2</v>
      </c>
      <c r="AS9" s="17">
        <v>0.102224207719255</v>
      </c>
      <c r="AT9" s="17">
        <v>0.18521573842972699</v>
      </c>
      <c r="AU9" s="17">
        <v>0</v>
      </c>
    </row>
    <row r="10" spans="2:47" x14ac:dyDescent="0.3">
      <c r="B10" s="18" t="s">
        <v>304</v>
      </c>
      <c r="C10" s="17">
        <v>0.285198903980659</v>
      </c>
      <c r="D10" s="17">
        <v>0.26605721578182101</v>
      </c>
      <c r="E10" s="17">
        <v>0.30465118381525602</v>
      </c>
      <c r="F10" s="17"/>
      <c r="G10" s="17">
        <v>0.41604882094326401</v>
      </c>
      <c r="H10" s="17">
        <v>0.33959174363289701</v>
      </c>
      <c r="I10" s="17">
        <v>0.30097619143166898</v>
      </c>
      <c r="J10" s="17">
        <v>0.243128992331722</v>
      </c>
      <c r="K10" s="17">
        <v>0.18419512528116</v>
      </c>
      <c r="L10" s="17">
        <v>0.23621705781434901</v>
      </c>
      <c r="M10" s="17"/>
      <c r="N10" s="17">
        <v>0.38479588610002002</v>
      </c>
      <c r="O10" s="17">
        <v>0.287782692594099</v>
      </c>
      <c r="P10" s="17">
        <v>0.226537819242776</v>
      </c>
      <c r="Q10" s="17">
        <v>0.227027227523389</v>
      </c>
      <c r="R10" s="17"/>
      <c r="S10" s="17">
        <v>0.36763039147891402</v>
      </c>
      <c r="T10" s="17">
        <v>0.24964516052879901</v>
      </c>
      <c r="U10" s="17">
        <v>0.252384872209509</v>
      </c>
      <c r="V10" s="17">
        <v>0.27116309687302997</v>
      </c>
      <c r="W10" s="17">
        <v>0.272017350917651</v>
      </c>
      <c r="X10" s="17">
        <v>0.32371440764195197</v>
      </c>
      <c r="Y10" s="17">
        <v>0.22102864009797901</v>
      </c>
      <c r="Z10" s="17">
        <v>0.109896499903938</v>
      </c>
      <c r="AA10" s="17">
        <v>0.40377368655363099</v>
      </c>
      <c r="AB10" s="17">
        <v>0.123555614107334</v>
      </c>
      <c r="AC10" s="17"/>
      <c r="AD10" s="17">
        <v>0.195545929506097</v>
      </c>
      <c r="AE10" s="17">
        <v>0.35427326427738498</v>
      </c>
      <c r="AF10" s="17">
        <v>0.23624061723350501</v>
      </c>
      <c r="AG10" s="17">
        <v>0.28841040351390801</v>
      </c>
      <c r="AH10" s="17"/>
      <c r="AI10" s="17">
        <v>0.23194434489530799</v>
      </c>
      <c r="AJ10" s="17">
        <v>0.366236961532586</v>
      </c>
      <c r="AK10" s="17">
        <v>0.2433190815756</v>
      </c>
      <c r="AL10" s="17"/>
      <c r="AM10" s="17">
        <v>0.36147571299152598</v>
      </c>
      <c r="AN10" s="17">
        <v>0.27076832804689999</v>
      </c>
      <c r="AO10" s="17">
        <v>0.26684992375516098</v>
      </c>
      <c r="AP10" s="17"/>
      <c r="AQ10" s="17">
        <v>0.22158340346931901</v>
      </c>
      <c r="AR10" s="17">
        <v>0.25575258571277598</v>
      </c>
      <c r="AS10" s="17">
        <v>0.38965885992361698</v>
      </c>
      <c r="AT10" s="17">
        <v>0.347346568278107</v>
      </c>
      <c r="AU10" s="17">
        <v>0.19121021600448401</v>
      </c>
    </row>
    <row r="11" spans="2:47" x14ac:dyDescent="0.3">
      <c r="B11" s="18" t="s">
        <v>305</v>
      </c>
      <c r="C11" s="17">
        <v>0.58113237130764395</v>
      </c>
      <c r="D11" s="17">
        <v>0.55956837436214002</v>
      </c>
      <c r="E11" s="17">
        <v>0.60002608023706605</v>
      </c>
      <c r="F11" s="17"/>
      <c r="G11" s="17">
        <v>0.429747277306333</v>
      </c>
      <c r="H11" s="17">
        <v>0.40255617282149703</v>
      </c>
      <c r="I11" s="17">
        <v>0.53748254934327</v>
      </c>
      <c r="J11" s="17">
        <v>0.63614868456490903</v>
      </c>
      <c r="K11" s="17">
        <v>0.76304069145005504</v>
      </c>
      <c r="L11" s="17">
        <v>0.70991244320427205</v>
      </c>
      <c r="M11" s="17"/>
      <c r="N11" s="17">
        <v>0.48354526106746398</v>
      </c>
      <c r="O11" s="17">
        <v>0.57958807561405301</v>
      </c>
      <c r="P11" s="17">
        <v>0.62490933199723897</v>
      </c>
      <c r="Q11" s="17">
        <v>0.65485489316173895</v>
      </c>
      <c r="R11" s="17"/>
      <c r="S11" s="17">
        <v>0.41465085874948798</v>
      </c>
      <c r="T11" s="17">
        <v>0.65654171139038597</v>
      </c>
      <c r="U11" s="17">
        <v>0.68016479639921501</v>
      </c>
      <c r="V11" s="17">
        <v>0.49422862305371501</v>
      </c>
      <c r="W11" s="17">
        <v>0.62725208610885297</v>
      </c>
      <c r="X11" s="17">
        <v>0.48020892183272301</v>
      </c>
      <c r="Y11" s="17">
        <v>0.70044678050942399</v>
      </c>
      <c r="Z11" s="17">
        <v>0.64131275249958197</v>
      </c>
      <c r="AA11" s="17">
        <v>0.56152885501343697</v>
      </c>
      <c r="AB11" s="17">
        <v>0.81173801063831397</v>
      </c>
      <c r="AC11" s="17"/>
      <c r="AD11" s="17">
        <v>0.73952238199859699</v>
      </c>
      <c r="AE11" s="17">
        <v>0.49766713227562898</v>
      </c>
      <c r="AF11" s="17">
        <v>0.57315127592926396</v>
      </c>
      <c r="AG11" s="17">
        <v>0.54293464866499797</v>
      </c>
      <c r="AH11" s="17"/>
      <c r="AI11" s="17">
        <v>0.70826749215487905</v>
      </c>
      <c r="AJ11" s="17">
        <v>0.44281026348442398</v>
      </c>
      <c r="AK11" s="17">
        <v>0.594653060695572</v>
      </c>
      <c r="AL11" s="17"/>
      <c r="AM11" s="17">
        <v>0.53149499542144796</v>
      </c>
      <c r="AN11" s="17">
        <v>0.61799872481835605</v>
      </c>
      <c r="AO11" s="17">
        <v>0.53541974188514996</v>
      </c>
      <c r="AP11" s="17"/>
      <c r="AQ11" s="17">
        <v>0.67798182687849895</v>
      </c>
      <c r="AR11" s="17">
        <v>0.67569937133588898</v>
      </c>
      <c r="AS11" s="17">
        <v>0.43602511265411897</v>
      </c>
      <c r="AT11" s="17">
        <v>0.39536801847163899</v>
      </c>
      <c r="AU11" s="17">
        <v>0.53556920668863806</v>
      </c>
    </row>
    <row r="12" spans="2:47" x14ac:dyDescent="0.3">
      <c r="B12" s="18" t="s">
        <v>306</v>
      </c>
      <c r="C12" s="17">
        <v>5.0111005765388697E-2</v>
      </c>
      <c r="D12" s="17">
        <v>5.8563937113444001E-2</v>
      </c>
      <c r="E12" s="17">
        <v>4.2239300490105498E-2</v>
      </c>
      <c r="F12" s="17"/>
      <c r="G12" s="17">
        <v>4.9778364940496603E-2</v>
      </c>
      <c r="H12" s="17">
        <v>8.3686806172935002E-2</v>
      </c>
      <c r="I12" s="17">
        <v>4.18178042720267E-2</v>
      </c>
      <c r="J12" s="17">
        <v>5.7811345741452899E-2</v>
      </c>
      <c r="K12" s="17">
        <v>2.7082974752918602E-2</v>
      </c>
      <c r="L12" s="17">
        <v>3.5799172003550199E-2</v>
      </c>
      <c r="M12" s="17"/>
      <c r="N12" s="17">
        <v>4.3697098008473899E-2</v>
      </c>
      <c r="O12" s="17">
        <v>5.2077382678129801E-2</v>
      </c>
      <c r="P12" s="17">
        <v>6.4937968175119806E-2</v>
      </c>
      <c r="Q12" s="17">
        <v>3.5817002579710398E-2</v>
      </c>
      <c r="R12" s="17"/>
      <c r="S12" s="17">
        <v>8.1971504499790404E-2</v>
      </c>
      <c r="T12" s="17">
        <v>1.45058879801144E-2</v>
      </c>
      <c r="U12" s="17">
        <v>6.7450331391275806E-2</v>
      </c>
      <c r="V12" s="17">
        <v>0.10232590740785499</v>
      </c>
      <c r="W12" s="17">
        <v>0</v>
      </c>
      <c r="X12" s="17">
        <v>4.8537147204896401E-2</v>
      </c>
      <c r="Y12" s="17">
        <v>5.8991406819599003E-2</v>
      </c>
      <c r="Z12" s="17">
        <v>0.101395577307305</v>
      </c>
      <c r="AA12" s="17">
        <v>1.3323401939870199E-2</v>
      </c>
      <c r="AB12" s="17">
        <v>3.2200257833598103E-2</v>
      </c>
      <c r="AC12" s="17"/>
      <c r="AD12" s="17">
        <v>3.4768506547984503E-2</v>
      </c>
      <c r="AE12" s="17">
        <v>2.7498086654597902E-2</v>
      </c>
      <c r="AF12" s="17">
        <v>7.9772366762894106E-2</v>
      </c>
      <c r="AG12" s="17">
        <v>7.8679325789565699E-2</v>
      </c>
      <c r="AH12" s="17"/>
      <c r="AI12" s="17">
        <v>3.8698594683658001E-2</v>
      </c>
      <c r="AJ12" s="17">
        <v>3.6429374622045999E-2</v>
      </c>
      <c r="AK12" s="17">
        <v>6.8449180574522206E-2</v>
      </c>
      <c r="AL12" s="17"/>
      <c r="AM12" s="17">
        <v>8.9338524498402995E-3</v>
      </c>
      <c r="AN12" s="17">
        <v>6.6507738713487405E-2</v>
      </c>
      <c r="AO12" s="17">
        <v>7.0140196173902797E-2</v>
      </c>
      <c r="AP12" s="17"/>
      <c r="AQ12" s="17">
        <v>4.1355108982882298E-2</v>
      </c>
      <c r="AR12" s="17">
        <v>2.2263338758355001E-2</v>
      </c>
      <c r="AS12" s="17">
        <v>6.4860356825696103E-2</v>
      </c>
      <c r="AT12" s="17">
        <v>7.20696748205268E-2</v>
      </c>
      <c r="AU12" s="17">
        <v>0.27322057730687899</v>
      </c>
    </row>
    <row r="13" spans="2:47" x14ac:dyDescent="0.3">
      <c r="B13" s="18" t="s">
        <v>307</v>
      </c>
      <c r="C13" s="19">
        <v>1.4283773861292801E-2</v>
      </c>
      <c r="D13" s="19">
        <v>2.51705921101739E-2</v>
      </c>
      <c r="E13" s="19">
        <v>3.94046920651628E-3</v>
      </c>
      <c r="F13" s="19"/>
      <c r="G13" s="19">
        <v>1.7080197288965999E-2</v>
      </c>
      <c r="H13" s="19">
        <v>2.4173305641185201E-2</v>
      </c>
      <c r="I13" s="19">
        <v>1.3124985382375699E-2</v>
      </c>
      <c r="J13" s="19">
        <v>0</v>
      </c>
      <c r="K13" s="19">
        <v>1.18514352999954E-2</v>
      </c>
      <c r="L13" s="19">
        <v>1.8071326977829101E-2</v>
      </c>
      <c r="M13" s="19"/>
      <c r="N13" s="19">
        <v>6.7363837282717999E-3</v>
      </c>
      <c r="O13" s="19">
        <v>8.1462777712394303E-3</v>
      </c>
      <c r="P13" s="19">
        <v>7.6994415215748098E-3</v>
      </c>
      <c r="Q13" s="19">
        <v>3.3618580178862399E-2</v>
      </c>
      <c r="R13" s="19"/>
      <c r="S13" s="19">
        <v>0</v>
      </c>
      <c r="T13" s="19">
        <v>1.5882083473411801E-2</v>
      </c>
      <c r="U13" s="19">
        <v>0</v>
      </c>
      <c r="V13" s="19">
        <v>4.4628434754693497E-2</v>
      </c>
      <c r="W13" s="19">
        <v>2.2457080227586999E-2</v>
      </c>
      <c r="X13" s="19">
        <v>2.1310828695595901E-2</v>
      </c>
      <c r="Y13" s="19">
        <v>1.9533172572997401E-2</v>
      </c>
      <c r="Z13" s="19">
        <v>0</v>
      </c>
      <c r="AA13" s="19">
        <v>0</v>
      </c>
      <c r="AB13" s="19">
        <v>3.2506117420753398E-2</v>
      </c>
      <c r="AC13" s="19"/>
      <c r="AD13" s="19">
        <v>1.0232442443941E-2</v>
      </c>
      <c r="AE13" s="19">
        <v>5.4790777479399502E-3</v>
      </c>
      <c r="AF13" s="19">
        <v>5.7099243012492203E-2</v>
      </c>
      <c r="AG13" s="19">
        <v>1.8478323637211101E-2</v>
      </c>
      <c r="AH13" s="19"/>
      <c r="AI13" s="19">
        <v>0</v>
      </c>
      <c r="AJ13" s="19">
        <v>8.9838627444099196E-3</v>
      </c>
      <c r="AK13" s="19">
        <v>5.2144827773049601E-2</v>
      </c>
      <c r="AL13" s="19"/>
      <c r="AM13" s="19">
        <v>0</v>
      </c>
      <c r="AN13" s="19">
        <v>2.0950447605460401E-2</v>
      </c>
      <c r="AO13" s="19">
        <v>1.9385880316478199E-2</v>
      </c>
      <c r="AP13" s="19"/>
      <c r="AQ13" s="19">
        <v>1.6508242129682899E-2</v>
      </c>
      <c r="AR13" s="19">
        <v>2.8440695582228399E-2</v>
      </c>
      <c r="AS13" s="19">
        <v>7.2314628773123201E-3</v>
      </c>
      <c r="AT13" s="19">
        <v>0</v>
      </c>
      <c r="AU13" s="19">
        <v>0</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Q5:AU5"/>
    <mergeCell ref="D2:AO2"/>
    <mergeCell ref="D5:E5"/>
    <mergeCell ref="G5:L5"/>
    <mergeCell ref="N5:Q5"/>
    <mergeCell ref="S5:AB5"/>
    <mergeCell ref="AD5:AG5"/>
    <mergeCell ref="AI5:AK5"/>
    <mergeCell ref="AM5:AO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9E7EC-894C-4814-917E-3DDEE0DBD1BF}">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312</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494</v>
      </c>
      <c r="D7" s="10">
        <v>235</v>
      </c>
      <c r="E7" s="10">
        <v>258</v>
      </c>
      <c r="F7" s="10"/>
      <c r="G7" s="10">
        <v>57</v>
      </c>
      <c r="H7" s="10">
        <v>81</v>
      </c>
      <c r="I7" s="10">
        <v>74</v>
      </c>
      <c r="J7" s="10">
        <v>95</v>
      </c>
      <c r="K7" s="10">
        <v>77</v>
      </c>
      <c r="L7" s="10">
        <v>110</v>
      </c>
      <c r="M7" s="10"/>
      <c r="N7" s="10">
        <v>126</v>
      </c>
      <c r="O7" s="10">
        <v>119</v>
      </c>
      <c r="P7" s="10">
        <v>112</v>
      </c>
      <c r="Q7" s="10">
        <v>136</v>
      </c>
      <c r="R7" s="10"/>
      <c r="S7" s="10">
        <v>75</v>
      </c>
      <c r="T7" s="10">
        <v>63</v>
      </c>
      <c r="U7" s="10">
        <v>44</v>
      </c>
      <c r="V7" s="10">
        <v>48</v>
      </c>
      <c r="W7" s="10">
        <v>40</v>
      </c>
      <c r="X7" s="10">
        <v>60</v>
      </c>
      <c r="Y7" s="10">
        <v>45</v>
      </c>
      <c r="Z7" s="10">
        <v>24</v>
      </c>
      <c r="AA7" s="10">
        <v>67</v>
      </c>
      <c r="AB7" s="10">
        <v>28</v>
      </c>
      <c r="AC7" s="10"/>
      <c r="AD7" s="10">
        <v>96</v>
      </c>
      <c r="AE7" s="10">
        <v>176</v>
      </c>
      <c r="AF7" s="10">
        <v>71</v>
      </c>
      <c r="AG7" s="10">
        <v>66</v>
      </c>
      <c r="AH7" s="10"/>
      <c r="AI7" s="10">
        <v>89</v>
      </c>
      <c r="AJ7" s="10">
        <v>130</v>
      </c>
      <c r="AK7" s="10">
        <v>114</v>
      </c>
      <c r="AL7" s="10"/>
      <c r="AM7" s="10">
        <v>107</v>
      </c>
      <c r="AN7" s="10">
        <v>193</v>
      </c>
      <c r="AO7" s="10">
        <v>158</v>
      </c>
      <c r="AP7" s="10"/>
      <c r="AQ7" s="10">
        <v>117</v>
      </c>
      <c r="AR7" s="10">
        <v>120</v>
      </c>
      <c r="AS7" s="10">
        <v>121</v>
      </c>
      <c r="AT7" s="10">
        <v>63</v>
      </c>
      <c r="AU7" s="10">
        <v>8</v>
      </c>
    </row>
    <row r="8" spans="2:47" ht="30" customHeight="1" x14ac:dyDescent="0.3">
      <c r="B8" s="11" t="s">
        <v>18</v>
      </c>
      <c r="C8" s="11">
        <v>496</v>
      </c>
      <c r="D8" s="11">
        <v>242</v>
      </c>
      <c r="E8" s="11">
        <v>253</v>
      </c>
      <c r="F8" s="11"/>
      <c r="G8" s="11">
        <v>72</v>
      </c>
      <c r="H8" s="11">
        <v>90</v>
      </c>
      <c r="I8" s="11">
        <v>76</v>
      </c>
      <c r="J8" s="11">
        <v>86</v>
      </c>
      <c r="K8" s="11">
        <v>69</v>
      </c>
      <c r="L8" s="11">
        <v>102</v>
      </c>
      <c r="M8" s="11"/>
      <c r="N8" s="11">
        <v>137</v>
      </c>
      <c r="O8" s="11">
        <v>122</v>
      </c>
      <c r="P8" s="11">
        <v>106</v>
      </c>
      <c r="Q8" s="11">
        <v>129</v>
      </c>
      <c r="R8" s="11"/>
      <c r="S8" s="11">
        <v>77</v>
      </c>
      <c r="T8" s="11">
        <v>63</v>
      </c>
      <c r="U8" s="11">
        <v>46</v>
      </c>
      <c r="V8" s="11">
        <v>49</v>
      </c>
      <c r="W8" s="11">
        <v>42</v>
      </c>
      <c r="X8" s="11">
        <v>58</v>
      </c>
      <c r="Y8" s="11">
        <v>42</v>
      </c>
      <c r="Z8" s="11">
        <v>25</v>
      </c>
      <c r="AA8" s="11">
        <v>67</v>
      </c>
      <c r="AB8" s="11">
        <v>28</v>
      </c>
      <c r="AC8" s="11"/>
      <c r="AD8" s="11">
        <v>92</v>
      </c>
      <c r="AE8" s="11">
        <v>182</v>
      </c>
      <c r="AF8" s="11">
        <v>68</v>
      </c>
      <c r="AG8" s="11">
        <v>67</v>
      </c>
      <c r="AH8" s="11"/>
      <c r="AI8" s="11">
        <v>84</v>
      </c>
      <c r="AJ8" s="11">
        <v>137</v>
      </c>
      <c r="AK8" s="11">
        <v>112</v>
      </c>
      <c r="AL8" s="11"/>
      <c r="AM8" s="11">
        <v>110</v>
      </c>
      <c r="AN8" s="11">
        <v>190</v>
      </c>
      <c r="AO8" s="11">
        <v>160</v>
      </c>
      <c r="AP8" s="11"/>
      <c r="AQ8" s="11">
        <v>110</v>
      </c>
      <c r="AR8" s="11">
        <v>121</v>
      </c>
      <c r="AS8" s="11">
        <v>128</v>
      </c>
      <c r="AT8" s="11">
        <v>66</v>
      </c>
      <c r="AU8" s="11">
        <v>8</v>
      </c>
    </row>
    <row r="9" spans="2:47" x14ac:dyDescent="0.3">
      <c r="B9" s="18" t="s">
        <v>303</v>
      </c>
      <c r="C9" s="17">
        <v>0.108985753818319</v>
      </c>
      <c r="D9" s="17">
        <v>0.14391725836967401</v>
      </c>
      <c r="E9" s="17">
        <v>7.6055870531694797E-2</v>
      </c>
      <c r="F9" s="17"/>
      <c r="G9" s="17">
        <v>0.206052364904657</v>
      </c>
      <c r="H9" s="17">
        <v>0.20152045510792599</v>
      </c>
      <c r="I9" s="17">
        <v>9.9015880551531293E-2</v>
      </c>
      <c r="J9" s="17">
        <v>7.4915885786286496E-2</v>
      </c>
      <c r="K9" s="17">
        <v>7.4775622865205602E-2</v>
      </c>
      <c r="L9" s="17">
        <v>1.7627333432506501E-2</v>
      </c>
      <c r="M9" s="17"/>
      <c r="N9" s="17">
        <v>0.191564099398712</v>
      </c>
      <c r="O9" s="17">
        <v>7.3615587116789893E-2</v>
      </c>
      <c r="P9" s="17">
        <v>4.8733049090622503E-2</v>
      </c>
      <c r="Q9" s="17">
        <v>0.104836569768383</v>
      </c>
      <c r="R9" s="17"/>
      <c r="S9" s="17">
        <v>0.17347956040868301</v>
      </c>
      <c r="T9" s="17">
        <v>3.45450655598534E-2</v>
      </c>
      <c r="U9" s="17">
        <v>3.1736896963461998E-2</v>
      </c>
      <c r="V9" s="17">
        <v>6.8577888572774998E-2</v>
      </c>
      <c r="W9" s="17">
        <v>7.6152341410336902E-2</v>
      </c>
      <c r="X9" s="17">
        <v>0.240450267422956</v>
      </c>
      <c r="Y9" s="17">
        <v>6.8540636621898701E-2</v>
      </c>
      <c r="Z9" s="17">
        <v>0.150785982834378</v>
      </c>
      <c r="AA9" s="17">
        <v>0.13585027682255801</v>
      </c>
      <c r="AB9" s="17">
        <v>3.2340299343780597E-2</v>
      </c>
      <c r="AC9" s="17"/>
      <c r="AD9" s="17">
        <v>2.0339243912589001E-2</v>
      </c>
      <c r="AE9" s="17">
        <v>0.163140968622561</v>
      </c>
      <c r="AF9" s="17">
        <v>0.114275783460282</v>
      </c>
      <c r="AG9" s="17">
        <v>0.109854122466343</v>
      </c>
      <c r="AH9" s="17"/>
      <c r="AI9" s="17">
        <v>2.1535482214632199E-2</v>
      </c>
      <c r="AJ9" s="17">
        <v>0.208813242821413</v>
      </c>
      <c r="AK9" s="17">
        <v>9.8257125505403706E-2</v>
      </c>
      <c r="AL9" s="17"/>
      <c r="AM9" s="17">
        <v>0.13553190877281099</v>
      </c>
      <c r="AN9" s="17">
        <v>4.7768744410851403E-2</v>
      </c>
      <c r="AO9" s="17">
        <v>0.16187558905177901</v>
      </c>
      <c r="AP9" s="17"/>
      <c r="AQ9" s="17">
        <v>8.2517918111123495E-2</v>
      </c>
      <c r="AR9" s="17">
        <v>6.8226628992194199E-2</v>
      </c>
      <c r="AS9" s="17">
        <v>0.166021388934918</v>
      </c>
      <c r="AT9" s="17">
        <v>0.172407949522972</v>
      </c>
      <c r="AU9" s="17">
        <v>0</v>
      </c>
    </row>
    <row r="10" spans="2:47" x14ac:dyDescent="0.3">
      <c r="B10" s="18" t="s">
        <v>304</v>
      </c>
      <c r="C10" s="17">
        <v>0.42029479405825498</v>
      </c>
      <c r="D10" s="17">
        <v>0.43732159344829502</v>
      </c>
      <c r="E10" s="17">
        <v>0.40166142002975502</v>
      </c>
      <c r="F10" s="17"/>
      <c r="G10" s="17">
        <v>0.40917812742026799</v>
      </c>
      <c r="H10" s="17">
        <v>0.42739533221373499</v>
      </c>
      <c r="I10" s="17">
        <v>0.448631165557209</v>
      </c>
      <c r="J10" s="17">
        <v>0.325967556003112</v>
      </c>
      <c r="K10" s="17">
        <v>0.455892257668426</v>
      </c>
      <c r="L10" s="17">
        <v>0.45625295294061402</v>
      </c>
      <c r="M10" s="17"/>
      <c r="N10" s="17">
        <v>0.42498569296717298</v>
      </c>
      <c r="O10" s="17">
        <v>0.46811738148842602</v>
      </c>
      <c r="P10" s="17">
        <v>0.49893195811742103</v>
      </c>
      <c r="Q10" s="17">
        <v>0.30877728658752801</v>
      </c>
      <c r="R10" s="17"/>
      <c r="S10" s="17">
        <v>0.38762292409391802</v>
      </c>
      <c r="T10" s="17">
        <v>0.48162398624073499</v>
      </c>
      <c r="U10" s="17">
        <v>0.481984952373951</v>
      </c>
      <c r="V10" s="17">
        <v>0.38494938839758802</v>
      </c>
      <c r="W10" s="17">
        <v>0.45139738508758698</v>
      </c>
      <c r="X10" s="17">
        <v>0.33447338543681898</v>
      </c>
      <c r="Y10" s="17">
        <v>0.42300683853377902</v>
      </c>
      <c r="Z10" s="17">
        <v>0.37850343786613699</v>
      </c>
      <c r="AA10" s="17">
        <v>0.47416225541074603</v>
      </c>
      <c r="AB10" s="17">
        <v>0.36854454771279499</v>
      </c>
      <c r="AC10" s="17"/>
      <c r="AD10" s="17">
        <v>0.42839827801007402</v>
      </c>
      <c r="AE10" s="17">
        <v>0.41062379701382901</v>
      </c>
      <c r="AF10" s="17">
        <v>0.44217000053577199</v>
      </c>
      <c r="AG10" s="17">
        <v>0.381366091630777</v>
      </c>
      <c r="AH10" s="17"/>
      <c r="AI10" s="17">
        <v>0.43610741446671603</v>
      </c>
      <c r="AJ10" s="17">
        <v>0.40826394714604097</v>
      </c>
      <c r="AK10" s="17">
        <v>0.418063326725583</v>
      </c>
      <c r="AL10" s="17"/>
      <c r="AM10" s="17">
        <v>0.457030209841642</v>
      </c>
      <c r="AN10" s="17">
        <v>0.416121396857215</v>
      </c>
      <c r="AO10" s="17">
        <v>0.42475036501878699</v>
      </c>
      <c r="AP10" s="17"/>
      <c r="AQ10" s="17">
        <v>0.40269913640997501</v>
      </c>
      <c r="AR10" s="17">
        <v>0.35707655041866898</v>
      </c>
      <c r="AS10" s="17">
        <v>0.42370946160501899</v>
      </c>
      <c r="AT10" s="17">
        <v>0.51604335106913402</v>
      </c>
      <c r="AU10" s="17">
        <v>0.19121021600448401</v>
      </c>
    </row>
    <row r="11" spans="2:47" x14ac:dyDescent="0.3">
      <c r="B11" s="18" t="s">
        <v>305</v>
      </c>
      <c r="C11" s="17">
        <v>0.42606886991586501</v>
      </c>
      <c r="D11" s="17">
        <v>0.370225695933531</v>
      </c>
      <c r="E11" s="17">
        <v>0.48116165229858698</v>
      </c>
      <c r="F11" s="17"/>
      <c r="G11" s="17">
        <v>0.33294352554427598</v>
      </c>
      <c r="H11" s="17">
        <v>0.32914639522371297</v>
      </c>
      <c r="I11" s="17">
        <v>0.39915094440225402</v>
      </c>
      <c r="J11" s="17">
        <v>0.56044047097085903</v>
      </c>
      <c r="K11" s="17">
        <v>0.41748727561012999</v>
      </c>
      <c r="L11" s="17">
        <v>0.49029562175445701</v>
      </c>
      <c r="M11" s="17"/>
      <c r="N11" s="17">
        <v>0.34941890484740101</v>
      </c>
      <c r="O11" s="17">
        <v>0.40945135062780802</v>
      </c>
      <c r="P11" s="17">
        <v>0.40012571617603299</v>
      </c>
      <c r="Q11" s="17">
        <v>0.54773062688817398</v>
      </c>
      <c r="R11" s="17"/>
      <c r="S11" s="17">
        <v>0.38854234468691701</v>
      </c>
      <c r="T11" s="17">
        <v>0.45187465329542897</v>
      </c>
      <c r="U11" s="17">
        <v>0.41987781586075301</v>
      </c>
      <c r="V11" s="17">
        <v>0.49104052608323201</v>
      </c>
      <c r="W11" s="17">
        <v>0.39447150057776098</v>
      </c>
      <c r="X11" s="17">
        <v>0.39385927900592499</v>
      </c>
      <c r="Y11" s="17">
        <v>0.454044550588034</v>
      </c>
      <c r="Z11" s="17">
        <v>0.41638440077481798</v>
      </c>
      <c r="AA11" s="17">
        <v>0.37632427878338698</v>
      </c>
      <c r="AB11" s="17">
        <v>0.56660903552267095</v>
      </c>
      <c r="AC11" s="17"/>
      <c r="AD11" s="17">
        <v>0.50241282244269403</v>
      </c>
      <c r="AE11" s="17">
        <v>0.41122092021025602</v>
      </c>
      <c r="AF11" s="17">
        <v>0.37669447085652602</v>
      </c>
      <c r="AG11" s="17">
        <v>0.44217781369964798</v>
      </c>
      <c r="AH11" s="17"/>
      <c r="AI11" s="17">
        <v>0.488339044376425</v>
      </c>
      <c r="AJ11" s="17">
        <v>0.37763703355811501</v>
      </c>
      <c r="AK11" s="17">
        <v>0.42039228828265202</v>
      </c>
      <c r="AL11" s="17"/>
      <c r="AM11" s="17">
        <v>0.399028779827651</v>
      </c>
      <c r="AN11" s="17">
        <v>0.48621253019623401</v>
      </c>
      <c r="AO11" s="17">
        <v>0.36437451192758802</v>
      </c>
      <c r="AP11" s="17"/>
      <c r="AQ11" s="17">
        <v>0.47411588900606599</v>
      </c>
      <c r="AR11" s="17">
        <v>0.53534564904119897</v>
      </c>
      <c r="AS11" s="17">
        <v>0.34110343916130598</v>
      </c>
      <c r="AT11" s="17">
        <v>0.28433469861111299</v>
      </c>
      <c r="AU11" s="17">
        <v>0.80878978399551604</v>
      </c>
    </row>
    <row r="12" spans="2:47" x14ac:dyDescent="0.3">
      <c r="B12" s="18" t="s">
        <v>306</v>
      </c>
      <c r="C12" s="17">
        <v>3.07852445797102E-2</v>
      </c>
      <c r="D12" s="17">
        <v>3.3031278307475903E-2</v>
      </c>
      <c r="E12" s="17">
        <v>2.8764935352721299E-2</v>
      </c>
      <c r="F12" s="17"/>
      <c r="G12" s="17">
        <v>3.2402210625281702E-2</v>
      </c>
      <c r="H12" s="17">
        <v>2.36868805088929E-2</v>
      </c>
      <c r="I12" s="17">
        <v>2.6064600009276701E-2</v>
      </c>
      <c r="J12" s="17">
        <v>3.8676087239741898E-2</v>
      </c>
      <c r="K12" s="17">
        <v>3.99934085562434E-2</v>
      </c>
      <c r="L12" s="17">
        <v>2.6602286857481099E-2</v>
      </c>
      <c r="M12" s="17"/>
      <c r="N12" s="17">
        <v>1.17972134131294E-2</v>
      </c>
      <c r="O12" s="17">
        <v>3.197231910422E-2</v>
      </c>
      <c r="P12" s="17">
        <v>4.4509835094348402E-2</v>
      </c>
      <c r="Q12" s="17">
        <v>3.1355787593287797E-2</v>
      </c>
      <c r="R12" s="17"/>
      <c r="S12" s="17">
        <v>2.71236632334254E-2</v>
      </c>
      <c r="T12" s="17">
        <v>1.6074211430571299E-2</v>
      </c>
      <c r="U12" s="17">
        <v>6.6400334801833702E-2</v>
      </c>
      <c r="V12" s="17">
        <v>5.5432196946405603E-2</v>
      </c>
      <c r="W12" s="17">
        <v>2.2115348915806299E-2</v>
      </c>
      <c r="X12" s="17">
        <v>3.1217068134299399E-2</v>
      </c>
      <c r="Y12" s="17">
        <v>3.48748016832909E-2</v>
      </c>
      <c r="Z12" s="17">
        <v>5.4326178524667201E-2</v>
      </c>
      <c r="AA12" s="17">
        <v>1.36631889833096E-2</v>
      </c>
      <c r="AB12" s="17">
        <v>0</v>
      </c>
      <c r="AC12" s="17"/>
      <c r="AD12" s="17">
        <v>3.8617213190701501E-2</v>
      </c>
      <c r="AE12" s="17">
        <v>5.5453589771371102E-3</v>
      </c>
      <c r="AF12" s="17">
        <v>4.1429926262535798E-2</v>
      </c>
      <c r="AG12" s="17">
        <v>2.9648887350621499E-2</v>
      </c>
      <c r="AH12" s="17"/>
      <c r="AI12" s="17">
        <v>5.4018058942227401E-2</v>
      </c>
      <c r="AJ12" s="17">
        <v>0</v>
      </c>
      <c r="AK12" s="17">
        <v>3.0467512808332101E-2</v>
      </c>
      <c r="AL12" s="17"/>
      <c r="AM12" s="17">
        <v>8.4091015578950101E-3</v>
      </c>
      <c r="AN12" s="17">
        <v>3.4753517492550401E-2</v>
      </c>
      <c r="AO12" s="17">
        <v>3.7323189877912499E-2</v>
      </c>
      <c r="AP12" s="17"/>
      <c r="AQ12" s="17">
        <v>2.4158814343151799E-2</v>
      </c>
      <c r="AR12" s="17">
        <v>3.1550278693642797E-2</v>
      </c>
      <c r="AS12" s="17">
        <v>3.6981049831185699E-2</v>
      </c>
      <c r="AT12" s="17">
        <v>2.7214000796780598E-2</v>
      </c>
      <c r="AU12" s="17">
        <v>0</v>
      </c>
    </row>
    <row r="13" spans="2:47" x14ac:dyDescent="0.3">
      <c r="B13" s="18" t="s">
        <v>307</v>
      </c>
      <c r="C13" s="19">
        <v>1.3865337627850799E-2</v>
      </c>
      <c r="D13" s="19">
        <v>1.55041739410243E-2</v>
      </c>
      <c r="E13" s="19">
        <v>1.2356121787242E-2</v>
      </c>
      <c r="F13" s="19"/>
      <c r="G13" s="19">
        <v>1.9423771505516899E-2</v>
      </c>
      <c r="H13" s="19">
        <v>1.8250936945733699E-2</v>
      </c>
      <c r="I13" s="19">
        <v>2.71374094797294E-2</v>
      </c>
      <c r="J13" s="19">
        <v>0</v>
      </c>
      <c r="K13" s="19">
        <v>1.18514352999954E-2</v>
      </c>
      <c r="L13" s="19">
        <v>9.2218050149410497E-3</v>
      </c>
      <c r="M13" s="19"/>
      <c r="N13" s="19">
        <v>2.2234089373584599E-2</v>
      </c>
      <c r="O13" s="19">
        <v>1.6843361662756101E-2</v>
      </c>
      <c r="P13" s="19">
        <v>7.6994415215748098E-3</v>
      </c>
      <c r="Q13" s="19">
        <v>7.2997291626268404E-3</v>
      </c>
      <c r="R13" s="19"/>
      <c r="S13" s="19">
        <v>2.3231507577056901E-2</v>
      </c>
      <c r="T13" s="19">
        <v>1.5882083473411801E-2</v>
      </c>
      <c r="U13" s="19">
        <v>0</v>
      </c>
      <c r="V13" s="19">
        <v>0</v>
      </c>
      <c r="W13" s="19">
        <v>5.5863424008509799E-2</v>
      </c>
      <c r="X13" s="19">
        <v>0</v>
      </c>
      <c r="Y13" s="19">
        <v>1.9533172572997401E-2</v>
      </c>
      <c r="Z13" s="19">
        <v>0</v>
      </c>
      <c r="AA13" s="19">
        <v>0</v>
      </c>
      <c r="AB13" s="19">
        <v>3.2506117420753398E-2</v>
      </c>
      <c r="AC13" s="19"/>
      <c r="AD13" s="19">
        <v>1.0232442443941E-2</v>
      </c>
      <c r="AE13" s="19">
        <v>9.4689551762165598E-3</v>
      </c>
      <c r="AF13" s="19">
        <v>2.54298188848835E-2</v>
      </c>
      <c r="AG13" s="19">
        <v>3.69530848526093E-2</v>
      </c>
      <c r="AH13" s="19"/>
      <c r="AI13" s="19">
        <v>0</v>
      </c>
      <c r="AJ13" s="19">
        <v>5.2857764744308304E-3</v>
      </c>
      <c r="AK13" s="19">
        <v>3.2819746678029102E-2</v>
      </c>
      <c r="AL13" s="19"/>
      <c r="AM13" s="19">
        <v>0</v>
      </c>
      <c r="AN13" s="19">
        <v>1.5143811043149E-2</v>
      </c>
      <c r="AO13" s="19">
        <v>1.1676344123933501E-2</v>
      </c>
      <c r="AP13" s="19"/>
      <c r="AQ13" s="19">
        <v>1.6508242129682899E-2</v>
      </c>
      <c r="AR13" s="19">
        <v>7.8008928542958704E-3</v>
      </c>
      <c r="AS13" s="19">
        <v>3.2184660467571201E-2</v>
      </c>
      <c r="AT13" s="19">
        <v>0</v>
      </c>
      <c r="AU13" s="19">
        <v>0</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Q5:AU5"/>
    <mergeCell ref="D2:AO2"/>
    <mergeCell ref="D5:E5"/>
    <mergeCell ref="G5:L5"/>
    <mergeCell ref="N5:Q5"/>
    <mergeCell ref="S5:AB5"/>
    <mergeCell ref="AD5:AG5"/>
    <mergeCell ref="AI5:AK5"/>
    <mergeCell ref="AM5:AO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C275A-A72F-4FDC-98E6-88B0951837A2}">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313</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494</v>
      </c>
      <c r="D7" s="10">
        <v>235</v>
      </c>
      <c r="E7" s="10">
        <v>258</v>
      </c>
      <c r="F7" s="10"/>
      <c r="G7" s="10">
        <v>57</v>
      </c>
      <c r="H7" s="10">
        <v>81</v>
      </c>
      <c r="I7" s="10">
        <v>74</v>
      </c>
      <c r="J7" s="10">
        <v>95</v>
      </c>
      <c r="K7" s="10">
        <v>77</v>
      </c>
      <c r="L7" s="10">
        <v>110</v>
      </c>
      <c r="M7" s="10"/>
      <c r="N7" s="10">
        <v>126</v>
      </c>
      <c r="O7" s="10">
        <v>119</v>
      </c>
      <c r="P7" s="10">
        <v>112</v>
      </c>
      <c r="Q7" s="10">
        <v>136</v>
      </c>
      <c r="R7" s="10"/>
      <c r="S7" s="10">
        <v>75</v>
      </c>
      <c r="T7" s="10">
        <v>63</v>
      </c>
      <c r="U7" s="10">
        <v>44</v>
      </c>
      <c r="V7" s="10">
        <v>48</v>
      </c>
      <c r="W7" s="10">
        <v>40</v>
      </c>
      <c r="X7" s="10">
        <v>60</v>
      </c>
      <c r="Y7" s="10">
        <v>45</v>
      </c>
      <c r="Z7" s="10">
        <v>24</v>
      </c>
      <c r="AA7" s="10">
        <v>67</v>
      </c>
      <c r="AB7" s="10">
        <v>28</v>
      </c>
      <c r="AC7" s="10"/>
      <c r="AD7" s="10">
        <v>96</v>
      </c>
      <c r="AE7" s="10">
        <v>176</v>
      </c>
      <c r="AF7" s="10">
        <v>71</v>
      </c>
      <c r="AG7" s="10">
        <v>66</v>
      </c>
      <c r="AH7" s="10"/>
      <c r="AI7" s="10">
        <v>89</v>
      </c>
      <c r="AJ7" s="10">
        <v>130</v>
      </c>
      <c r="AK7" s="10">
        <v>114</v>
      </c>
      <c r="AL7" s="10"/>
      <c r="AM7" s="10">
        <v>107</v>
      </c>
      <c r="AN7" s="10">
        <v>193</v>
      </c>
      <c r="AO7" s="10">
        <v>158</v>
      </c>
      <c r="AP7" s="10"/>
      <c r="AQ7" s="10">
        <v>117</v>
      </c>
      <c r="AR7" s="10">
        <v>120</v>
      </c>
      <c r="AS7" s="10">
        <v>121</v>
      </c>
      <c r="AT7" s="10">
        <v>63</v>
      </c>
      <c r="AU7" s="10">
        <v>8</v>
      </c>
    </row>
    <row r="8" spans="2:47" ht="30" customHeight="1" x14ac:dyDescent="0.3">
      <c r="B8" s="11" t="s">
        <v>18</v>
      </c>
      <c r="C8" s="11">
        <v>496</v>
      </c>
      <c r="D8" s="11">
        <v>242</v>
      </c>
      <c r="E8" s="11">
        <v>253</v>
      </c>
      <c r="F8" s="11"/>
      <c r="G8" s="11">
        <v>72</v>
      </c>
      <c r="H8" s="11">
        <v>90</v>
      </c>
      <c r="I8" s="11">
        <v>76</v>
      </c>
      <c r="J8" s="11">
        <v>86</v>
      </c>
      <c r="K8" s="11">
        <v>69</v>
      </c>
      <c r="L8" s="11">
        <v>102</v>
      </c>
      <c r="M8" s="11"/>
      <c r="N8" s="11">
        <v>137</v>
      </c>
      <c r="O8" s="11">
        <v>122</v>
      </c>
      <c r="P8" s="11">
        <v>106</v>
      </c>
      <c r="Q8" s="11">
        <v>129</v>
      </c>
      <c r="R8" s="11"/>
      <c r="S8" s="11">
        <v>77</v>
      </c>
      <c r="T8" s="11">
        <v>63</v>
      </c>
      <c r="U8" s="11">
        <v>46</v>
      </c>
      <c r="V8" s="11">
        <v>49</v>
      </c>
      <c r="W8" s="11">
        <v>42</v>
      </c>
      <c r="X8" s="11">
        <v>58</v>
      </c>
      <c r="Y8" s="11">
        <v>42</v>
      </c>
      <c r="Z8" s="11">
        <v>25</v>
      </c>
      <c r="AA8" s="11">
        <v>67</v>
      </c>
      <c r="AB8" s="11">
        <v>28</v>
      </c>
      <c r="AC8" s="11"/>
      <c r="AD8" s="11">
        <v>92</v>
      </c>
      <c r="AE8" s="11">
        <v>182</v>
      </c>
      <c r="AF8" s="11">
        <v>68</v>
      </c>
      <c r="AG8" s="11">
        <v>67</v>
      </c>
      <c r="AH8" s="11"/>
      <c r="AI8" s="11">
        <v>84</v>
      </c>
      <c r="AJ8" s="11">
        <v>137</v>
      </c>
      <c r="AK8" s="11">
        <v>112</v>
      </c>
      <c r="AL8" s="11"/>
      <c r="AM8" s="11">
        <v>110</v>
      </c>
      <c r="AN8" s="11">
        <v>190</v>
      </c>
      <c r="AO8" s="11">
        <v>160</v>
      </c>
      <c r="AP8" s="11"/>
      <c r="AQ8" s="11">
        <v>110</v>
      </c>
      <c r="AR8" s="11">
        <v>121</v>
      </c>
      <c r="AS8" s="11">
        <v>128</v>
      </c>
      <c r="AT8" s="11">
        <v>66</v>
      </c>
      <c r="AU8" s="11">
        <v>8</v>
      </c>
    </row>
    <row r="9" spans="2:47" x14ac:dyDescent="0.3">
      <c r="B9" s="18" t="s">
        <v>303</v>
      </c>
      <c r="C9" s="17">
        <v>4.2693248661023399E-2</v>
      </c>
      <c r="D9" s="17">
        <v>5.1915881512545302E-2</v>
      </c>
      <c r="E9" s="17">
        <v>3.40558798669496E-2</v>
      </c>
      <c r="F9" s="17"/>
      <c r="G9" s="17">
        <v>9.5812832479419005E-2</v>
      </c>
      <c r="H9" s="17">
        <v>7.7139547013504603E-2</v>
      </c>
      <c r="I9" s="17">
        <v>8.3770843820549903E-2</v>
      </c>
      <c r="J9" s="17">
        <v>0</v>
      </c>
      <c r="K9" s="17">
        <v>1.3105081023751099E-2</v>
      </c>
      <c r="L9" s="17">
        <v>0</v>
      </c>
      <c r="M9" s="17"/>
      <c r="N9" s="17">
        <v>0.100072789726601</v>
      </c>
      <c r="O9" s="17">
        <v>2.1950163860697699E-2</v>
      </c>
      <c r="P9" s="17">
        <v>4.4711908181254097E-2</v>
      </c>
      <c r="Q9" s="17">
        <v>0</v>
      </c>
      <c r="R9" s="17"/>
      <c r="S9" s="17">
        <v>6.4994278950696593E-2</v>
      </c>
      <c r="T9" s="17">
        <v>5.0321327111199403E-2</v>
      </c>
      <c r="U9" s="17">
        <v>0</v>
      </c>
      <c r="V9" s="17">
        <v>4.6050824024270902E-2</v>
      </c>
      <c r="W9" s="17">
        <v>6.5973644076989704E-2</v>
      </c>
      <c r="X9" s="17">
        <v>1.9374645888547998E-2</v>
      </c>
      <c r="Y9" s="17">
        <v>0</v>
      </c>
      <c r="Z9" s="17">
        <v>9.6187532001287906E-2</v>
      </c>
      <c r="AA9" s="17">
        <v>6.7211690532812299E-2</v>
      </c>
      <c r="AB9" s="17">
        <v>0</v>
      </c>
      <c r="AC9" s="17"/>
      <c r="AD9" s="17">
        <v>2.1432358262356899E-2</v>
      </c>
      <c r="AE9" s="17">
        <v>5.7038642862271498E-2</v>
      </c>
      <c r="AF9" s="17">
        <v>7.1933754716856299E-2</v>
      </c>
      <c r="AG9" s="17">
        <v>1.66550654049182E-2</v>
      </c>
      <c r="AH9" s="17"/>
      <c r="AI9" s="17">
        <v>2.3395065714222601E-2</v>
      </c>
      <c r="AJ9" s="17">
        <v>8.5781144914006E-2</v>
      </c>
      <c r="AK9" s="17">
        <v>5.61452079027598E-2</v>
      </c>
      <c r="AL9" s="17"/>
      <c r="AM9" s="17">
        <v>9.73102241123458E-3</v>
      </c>
      <c r="AN9" s="17">
        <v>2.5543383840029899E-2</v>
      </c>
      <c r="AO9" s="17">
        <v>9.5219948605401505E-2</v>
      </c>
      <c r="AP9" s="17"/>
      <c r="AQ9" s="17">
        <v>3.2483937763284801E-2</v>
      </c>
      <c r="AR9" s="17">
        <v>2.9324191611886301E-2</v>
      </c>
      <c r="AS9" s="17">
        <v>5.9174185033982002E-2</v>
      </c>
      <c r="AT9" s="17">
        <v>9.7871717168786801E-2</v>
      </c>
      <c r="AU9" s="17">
        <v>0</v>
      </c>
    </row>
    <row r="10" spans="2:47" x14ac:dyDescent="0.3">
      <c r="B10" s="18" t="s">
        <v>304</v>
      </c>
      <c r="C10" s="17">
        <v>9.1964181302230899E-2</v>
      </c>
      <c r="D10" s="17">
        <v>9.5129220426670394E-2</v>
      </c>
      <c r="E10" s="17">
        <v>8.9315465370990096E-2</v>
      </c>
      <c r="F10" s="17"/>
      <c r="G10" s="17">
        <v>0.120502526814775</v>
      </c>
      <c r="H10" s="17">
        <v>0.20163102824604001</v>
      </c>
      <c r="I10" s="17">
        <v>7.8224782224434297E-2</v>
      </c>
      <c r="J10" s="17">
        <v>0.105720983879144</v>
      </c>
      <c r="K10" s="17">
        <v>2.6765391801350801E-2</v>
      </c>
      <c r="L10" s="17">
        <v>1.7237965209773699E-2</v>
      </c>
      <c r="M10" s="17"/>
      <c r="N10" s="17">
        <v>0.13256251540967801</v>
      </c>
      <c r="O10" s="17">
        <v>6.2948346378651002E-2</v>
      </c>
      <c r="P10" s="17">
        <v>9.2420607467294996E-2</v>
      </c>
      <c r="Q10" s="17">
        <v>7.6595142863205498E-2</v>
      </c>
      <c r="R10" s="17"/>
      <c r="S10" s="17">
        <v>0.117295346486983</v>
      </c>
      <c r="T10" s="17">
        <v>7.1909604094794896E-2</v>
      </c>
      <c r="U10" s="17">
        <v>2.0566704518741499E-2</v>
      </c>
      <c r="V10" s="17">
        <v>4.7492905385378897E-2</v>
      </c>
      <c r="W10" s="17">
        <v>0.102226710339958</v>
      </c>
      <c r="X10" s="17">
        <v>0.16369016994684099</v>
      </c>
      <c r="Y10" s="17">
        <v>0.136572842908815</v>
      </c>
      <c r="Z10" s="17">
        <v>0.10307917994836301</v>
      </c>
      <c r="AA10" s="17">
        <v>0.101309868890274</v>
      </c>
      <c r="AB10" s="17">
        <v>0</v>
      </c>
      <c r="AC10" s="17"/>
      <c r="AD10" s="17">
        <v>6.1380745194689702E-2</v>
      </c>
      <c r="AE10" s="17">
        <v>0.113298224035227</v>
      </c>
      <c r="AF10" s="17">
        <v>9.0921128203537302E-2</v>
      </c>
      <c r="AG10" s="17">
        <v>0.10154746442734899</v>
      </c>
      <c r="AH10" s="17"/>
      <c r="AI10" s="17">
        <v>7.69212046129851E-2</v>
      </c>
      <c r="AJ10" s="17">
        <v>0.14845722194156499</v>
      </c>
      <c r="AK10" s="17">
        <v>9.9954374743352198E-2</v>
      </c>
      <c r="AL10" s="17"/>
      <c r="AM10" s="17">
        <v>3.3760183812327302E-2</v>
      </c>
      <c r="AN10" s="17">
        <v>7.0377334858902907E-2</v>
      </c>
      <c r="AO10" s="17">
        <v>0.17213290504022499</v>
      </c>
      <c r="AP10" s="17"/>
      <c r="AQ10" s="17">
        <v>5.9417968336111099E-2</v>
      </c>
      <c r="AR10" s="17">
        <v>0.10503957683434</v>
      </c>
      <c r="AS10" s="17">
        <v>0.102030793483122</v>
      </c>
      <c r="AT10" s="17">
        <v>0.11923791088862699</v>
      </c>
      <c r="AU10" s="17">
        <v>0</v>
      </c>
    </row>
    <row r="11" spans="2:47" x14ac:dyDescent="0.3">
      <c r="B11" s="18" t="s">
        <v>305</v>
      </c>
      <c r="C11" s="17">
        <v>0.23158873682275</v>
      </c>
      <c r="D11" s="17">
        <v>0.15933017264532501</v>
      </c>
      <c r="E11" s="17">
        <v>0.30157170112614001</v>
      </c>
      <c r="F11" s="17"/>
      <c r="G11" s="17">
        <v>0.24539334912189301</v>
      </c>
      <c r="H11" s="17">
        <v>0.168186024209245</v>
      </c>
      <c r="I11" s="17">
        <v>0.227169420273166</v>
      </c>
      <c r="J11" s="17">
        <v>0.27638617903219798</v>
      </c>
      <c r="K11" s="17">
        <v>0.22042871453575599</v>
      </c>
      <c r="L11" s="17">
        <v>0.25102252730873598</v>
      </c>
      <c r="M11" s="17"/>
      <c r="N11" s="17">
        <v>0.14537467948006699</v>
      </c>
      <c r="O11" s="17">
        <v>0.24824714614557</v>
      </c>
      <c r="P11" s="17">
        <v>0.28171433326753897</v>
      </c>
      <c r="Q11" s="17">
        <v>0.268165819448765</v>
      </c>
      <c r="R11" s="17"/>
      <c r="S11" s="17">
        <v>0.20532032229351799</v>
      </c>
      <c r="T11" s="17">
        <v>0.230859372316707</v>
      </c>
      <c r="U11" s="17">
        <v>0.21694828245398901</v>
      </c>
      <c r="V11" s="17">
        <v>0.21390590926251499</v>
      </c>
      <c r="W11" s="17">
        <v>0.22788948766842501</v>
      </c>
      <c r="X11" s="17">
        <v>0.35439294081164202</v>
      </c>
      <c r="Y11" s="17">
        <v>0.192583628138292</v>
      </c>
      <c r="Z11" s="17">
        <v>0.16397502398289299</v>
      </c>
      <c r="AA11" s="17">
        <v>0.22104274694491799</v>
      </c>
      <c r="AB11" s="17">
        <v>0.25386558215334698</v>
      </c>
      <c r="AC11" s="17"/>
      <c r="AD11" s="17">
        <v>0.209312422857615</v>
      </c>
      <c r="AE11" s="17">
        <v>0.22127755871045399</v>
      </c>
      <c r="AF11" s="17">
        <v>0.116542893108386</v>
      </c>
      <c r="AG11" s="17">
        <v>0.29107020597927702</v>
      </c>
      <c r="AH11" s="17"/>
      <c r="AI11" s="17">
        <v>0.26768232931858199</v>
      </c>
      <c r="AJ11" s="17">
        <v>0.219840756341175</v>
      </c>
      <c r="AK11" s="17">
        <v>0.114228109283634</v>
      </c>
      <c r="AL11" s="17"/>
      <c r="AM11" s="17">
        <v>0.27197882548253</v>
      </c>
      <c r="AN11" s="17">
        <v>0.26410123586829398</v>
      </c>
      <c r="AO11" s="17">
        <v>0.13652429073946101</v>
      </c>
      <c r="AP11" s="17"/>
      <c r="AQ11" s="17">
        <v>0.256178348870442</v>
      </c>
      <c r="AR11" s="17">
        <v>0.28730303608094598</v>
      </c>
      <c r="AS11" s="17">
        <v>0.190366056127383</v>
      </c>
      <c r="AT11" s="17">
        <v>0.16511046986814901</v>
      </c>
      <c r="AU11" s="17">
        <v>0.18582861698320799</v>
      </c>
    </row>
    <row r="12" spans="2:47" x14ac:dyDescent="0.3">
      <c r="B12" s="18" t="s">
        <v>306</v>
      </c>
      <c r="C12" s="17">
        <v>0.47143480908612501</v>
      </c>
      <c r="D12" s="17">
        <v>0.50121524844238297</v>
      </c>
      <c r="E12" s="17">
        <v>0.440824904046758</v>
      </c>
      <c r="F12" s="17"/>
      <c r="G12" s="17">
        <v>0.43990719547594997</v>
      </c>
      <c r="H12" s="17">
        <v>0.374706181608981</v>
      </c>
      <c r="I12" s="17">
        <v>0.51393007695033799</v>
      </c>
      <c r="J12" s="17">
        <v>0.47341967050252998</v>
      </c>
      <c r="K12" s="17">
        <v>0.54573655214958094</v>
      </c>
      <c r="L12" s="17">
        <v>0.49611360226982698</v>
      </c>
      <c r="M12" s="17"/>
      <c r="N12" s="17">
        <v>0.46271273400754998</v>
      </c>
      <c r="O12" s="17">
        <v>0.52309522533868802</v>
      </c>
      <c r="P12" s="17">
        <v>0.43959584319696399</v>
      </c>
      <c r="Q12" s="17">
        <v>0.46138067496680801</v>
      </c>
      <c r="R12" s="17"/>
      <c r="S12" s="17">
        <v>0.438212597292304</v>
      </c>
      <c r="T12" s="17">
        <v>0.463002845084311</v>
      </c>
      <c r="U12" s="17">
        <v>0.59206656629402499</v>
      </c>
      <c r="V12" s="17">
        <v>0.40853238096993699</v>
      </c>
      <c r="W12" s="17">
        <v>0.53174545885065005</v>
      </c>
      <c r="X12" s="17">
        <v>0.44822296242882997</v>
      </c>
      <c r="Y12" s="17">
        <v>0.37539738977238601</v>
      </c>
      <c r="Z12" s="17">
        <v>0.51690538565597999</v>
      </c>
      <c r="AA12" s="17">
        <v>0.47923310925625301</v>
      </c>
      <c r="AB12" s="17">
        <v>0.53516342360950997</v>
      </c>
      <c r="AC12" s="17"/>
      <c r="AD12" s="17">
        <v>0.47969922985879798</v>
      </c>
      <c r="AE12" s="17">
        <v>0.47656751470014103</v>
      </c>
      <c r="AF12" s="17">
        <v>0.44835505039036</v>
      </c>
      <c r="AG12" s="17">
        <v>0.42872085118245601</v>
      </c>
      <c r="AH12" s="17"/>
      <c r="AI12" s="17">
        <v>0.45096557995816799</v>
      </c>
      <c r="AJ12" s="17">
        <v>0.43289260701860599</v>
      </c>
      <c r="AK12" s="17">
        <v>0.43962285661575801</v>
      </c>
      <c r="AL12" s="17"/>
      <c r="AM12" s="17">
        <v>0.57190499929063199</v>
      </c>
      <c r="AN12" s="17">
        <v>0.45774488493509702</v>
      </c>
      <c r="AO12" s="17">
        <v>0.410652814095468</v>
      </c>
      <c r="AP12" s="17"/>
      <c r="AQ12" s="17">
        <v>0.46094154058277098</v>
      </c>
      <c r="AR12" s="17">
        <v>0.44157538961007597</v>
      </c>
      <c r="AS12" s="17">
        <v>0.50004391895128597</v>
      </c>
      <c r="AT12" s="17">
        <v>0.51016565878784803</v>
      </c>
      <c r="AU12" s="17">
        <v>0.33424815885826598</v>
      </c>
    </row>
    <row r="13" spans="2:47" x14ac:dyDescent="0.3">
      <c r="B13" s="18" t="s">
        <v>307</v>
      </c>
      <c r="C13" s="19">
        <v>0.162319024127871</v>
      </c>
      <c r="D13" s="19">
        <v>0.192409476973076</v>
      </c>
      <c r="E13" s="19">
        <v>0.13423204958916199</v>
      </c>
      <c r="F13" s="19"/>
      <c r="G13" s="19">
        <v>9.8384096107963795E-2</v>
      </c>
      <c r="H13" s="19">
        <v>0.17833721892222901</v>
      </c>
      <c r="I13" s="19">
        <v>9.69048767315112E-2</v>
      </c>
      <c r="J13" s="19">
        <v>0.14447316658612799</v>
      </c>
      <c r="K13" s="19">
        <v>0.193964260489561</v>
      </c>
      <c r="L13" s="19">
        <v>0.23562590521166299</v>
      </c>
      <c r="M13" s="19"/>
      <c r="N13" s="19">
        <v>0.159277281376103</v>
      </c>
      <c r="O13" s="19">
        <v>0.14375911827639301</v>
      </c>
      <c r="P13" s="19">
        <v>0.14155730788694701</v>
      </c>
      <c r="Q13" s="19">
        <v>0.19385836272122201</v>
      </c>
      <c r="R13" s="19"/>
      <c r="S13" s="19">
        <v>0.174177454976499</v>
      </c>
      <c r="T13" s="19">
        <v>0.18390685139298801</v>
      </c>
      <c r="U13" s="19">
        <v>0.17041844673324499</v>
      </c>
      <c r="V13" s="19">
        <v>0.28401798035789899</v>
      </c>
      <c r="W13" s="19">
        <v>7.21646990639771E-2</v>
      </c>
      <c r="X13" s="19">
        <v>1.4319280924137799E-2</v>
      </c>
      <c r="Y13" s="19">
        <v>0.29544613918050699</v>
      </c>
      <c r="Z13" s="19">
        <v>0.119852878411476</v>
      </c>
      <c r="AA13" s="19">
        <v>0.131202584375743</v>
      </c>
      <c r="AB13" s="19">
        <v>0.21097099423714399</v>
      </c>
      <c r="AC13" s="19"/>
      <c r="AD13" s="19">
        <v>0.22817524382654</v>
      </c>
      <c r="AE13" s="19">
        <v>0.13181805969190699</v>
      </c>
      <c r="AF13" s="19">
        <v>0.27224717358085998</v>
      </c>
      <c r="AG13" s="19">
        <v>0.16200641300599999</v>
      </c>
      <c r="AH13" s="19"/>
      <c r="AI13" s="19">
        <v>0.18103582039604299</v>
      </c>
      <c r="AJ13" s="19">
        <v>0.113028269784647</v>
      </c>
      <c r="AK13" s="19">
        <v>0.29004945145449601</v>
      </c>
      <c r="AL13" s="19"/>
      <c r="AM13" s="19">
        <v>0.112624969003277</v>
      </c>
      <c r="AN13" s="19">
        <v>0.18223316049767599</v>
      </c>
      <c r="AO13" s="19">
        <v>0.18547004151944499</v>
      </c>
      <c r="AP13" s="19"/>
      <c r="AQ13" s="19">
        <v>0.190978204447392</v>
      </c>
      <c r="AR13" s="19">
        <v>0.13675780586275099</v>
      </c>
      <c r="AS13" s="19">
        <v>0.14838504640422701</v>
      </c>
      <c r="AT13" s="19">
        <v>0.107614243286589</v>
      </c>
      <c r="AU13" s="19">
        <v>0.47992322415852601</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Q5:AU5"/>
    <mergeCell ref="D2:AO2"/>
    <mergeCell ref="D5:E5"/>
    <mergeCell ref="G5:L5"/>
    <mergeCell ref="N5:Q5"/>
    <mergeCell ref="S5:AB5"/>
    <mergeCell ref="AD5:AG5"/>
    <mergeCell ref="AI5:AK5"/>
    <mergeCell ref="AM5:AO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4844B-CF19-4BA6-AEBD-3C683BFEF686}">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314</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494</v>
      </c>
      <c r="D7" s="10">
        <v>235</v>
      </c>
      <c r="E7" s="10">
        <v>258</v>
      </c>
      <c r="F7" s="10"/>
      <c r="G7" s="10">
        <v>57</v>
      </c>
      <c r="H7" s="10">
        <v>81</v>
      </c>
      <c r="I7" s="10">
        <v>74</v>
      </c>
      <c r="J7" s="10">
        <v>95</v>
      </c>
      <c r="K7" s="10">
        <v>77</v>
      </c>
      <c r="L7" s="10">
        <v>110</v>
      </c>
      <c r="M7" s="10"/>
      <c r="N7" s="10">
        <v>126</v>
      </c>
      <c r="O7" s="10">
        <v>119</v>
      </c>
      <c r="P7" s="10">
        <v>112</v>
      </c>
      <c r="Q7" s="10">
        <v>136</v>
      </c>
      <c r="R7" s="10"/>
      <c r="S7" s="10">
        <v>75</v>
      </c>
      <c r="T7" s="10">
        <v>63</v>
      </c>
      <c r="U7" s="10">
        <v>44</v>
      </c>
      <c r="V7" s="10">
        <v>48</v>
      </c>
      <c r="W7" s="10">
        <v>40</v>
      </c>
      <c r="X7" s="10">
        <v>60</v>
      </c>
      <c r="Y7" s="10">
        <v>45</v>
      </c>
      <c r="Z7" s="10">
        <v>24</v>
      </c>
      <c r="AA7" s="10">
        <v>67</v>
      </c>
      <c r="AB7" s="10">
        <v>28</v>
      </c>
      <c r="AC7" s="10"/>
      <c r="AD7" s="10">
        <v>96</v>
      </c>
      <c r="AE7" s="10">
        <v>176</v>
      </c>
      <c r="AF7" s="10">
        <v>71</v>
      </c>
      <c r="AG7" s="10">
        <v>66</v>
      </c>
      <c r="AH7" s="10"/>
      <c r="AI7" s="10">
        <v>89</v>
      </c>
      <c r="AJ7" s="10">
        <v>130</v>
      </c>
      <c r="AK7" s="10">
        <v>114</v>
      </c>
      <c r="AL7" s="10"/>
      <c r="AM7" s="10">
        <v>107</v>
      </c>
      <c r="AN7" s="10">
        <v>193</v>
      </c>
      <c r="AO7" s="10">
        <v>158</v>
      </c>
      <c r="AP7" s="10"/>
      <c r="AQ7" s="10">
        <v>117</v>
      </c>
      <c r="AR7" s="10">
        <v>120</v>
      </c>
      <c r="AS7" s="10">
        <v>121</v>
      </c>
      <c r="AT7" s="10">
        <v>63</v>
      </c>
      <c r="AU7" s="10">
        <v>8</v>
      </c>
    </row>
    <row r="8" spans="2:47" ht="30" customHeight="1" x14ac:dyDescent="0.3">
      <c r="B8" s="11" t="s">
        <v>18</v>
      </c>
      <c r="C8" s="11">
        <v>496</v>
      </c>
      <c r="D8" s="11">
        <v>242</v>
      </c>
      <c r="E8" s="11">
        <v>253</v>
      </c>
      <c r="F8" s="11"/>
      <c r="G8" s="11">
        <v>72</v>
      </c>
      <c r="H8" s="11">
        <v>90</v>
      </c>
      <c r="I8" s="11">
        <v>76</v>
      </c>
      <c r="J8" s="11">
        <v>86</v>
      </c>
      <c r="K8" s="11">
        <v>69</v>
      </c>
      <c r="L8" s="11">
        <v>102</v>
      </c>
      <c r="M8" s="11"/>
      <c r="N8" s="11">
        <v>137</v>
      </c>
      <c r="O8" s="11">
        <v>122</v>
      </c>
      <c r="P8" s="11">
        <v>106</v>
      </c>
      <c r="Q8" s="11">
        <v>129</v>
      </c>
      <c r="R8" s="11"/>
      <c r="S8" s="11">
        <v>77</v>
      </c>
      <c r="T8" s="11">
        <v>63</v>
      </c>
      <c r="U8" s="11">
        <v>46</v>
      </c>
      <c r="V8" s="11">
        <v>49</v>
      </c>
      <c r="W8" s="11">
        <v>42</v>
      </c>
      <c r="X8" s="11">
        <v>58</v>
      </c>
      <c r="Y8" s="11">
        <v>42</v>
      </c>
      <c r="Z8" s="11">
        <v>25</v>
      </c>
      <c r="AA8" s="11">
        <v>67</v>
      </c>
      <c r="AB8" s="11">
        <v>28</v>
      </c>
      <c r="AC8" s="11"/>
      <c r="AD8" s="11">
        <v>92</v>
      </c>
      <c r="AE8" s="11">
        <v>182</v>
      </c>
      <c r="AF8" s="11">
        <v>68</v>
      </c>
      <c r="AG8" s="11">
        <v>67</v>
      </c>
      <c r="AH8" s="11"/>
      <c r="AI8" s="11">
        <v>84</v>
      </c>
      <c r="AJ8" s="11">
        <v>137</v>
      </c>
      <c r="AK8" s="11">
        <v>112</v>
      </c>
      <c r="AL8" s="11"/>
      <c r="AM8" s="11">
        <v>110</v>
      </c>
      <c r="AN8" s="11">
        <v>190</v>
      </c>
      <c r="AO8" s="11">
        <v>160</v>
      </c>
      <c r="AP8" s="11"/>
      <c r="AQ8" s="11">
        <v>110</v>
      </c>
      <c r="AR8" s="11">
        <v>121</v>
      </c>
      <c r="AS8" s="11">
        <v>128</v>
      </c>
      <c r="AT8" s="11">
        <v>66</v>
      </c>
      <c r="AU8" s="11">
        <v>8</v>
      </c>
    </row>
    <row r="9" spans="2:47" x14ac:dyDescent="0.3">
      <c r="B9" s="18" t="s">
        <v>303</v>
      </c>
      <c r="C9" s="17">
        <v>0.104401393085593</v>
      </c>
      <c r="D9" s="17">
        <v>0.13301413233022899</v>
      </c>
      <c r="E9" s="17">
        <v>7.7489939272800401E-2</v>
      </c>
      <c r="F9" s="17"/>
      <c r="G9" s="17">
        <v>0.22099876464777299</v>
      </c>
      <c r="H9" s="17">
        <v>0.20720892677274899</v>
      </c>
      <c r="I9" s="17">
        <v>6.5984175715565405E-2</v>
      </c>
      <c r="J9" s="17">
        <v>5.2540291369589903E-2</v>
      </c>
      <c r="K9" s="17">
        <v>6.7710409081510894E-2</v>
      </c>
      <c r="L9" s="17">
        <v>2.7920087052847199E-2</v>
      </c>
      <c r="M9" s="17"/>
      <c r="N9" s="17">
        <v>0.15312134133043401</v>
      </c>
      <c r="O9" s="17">
        <v>6.8673255143493206E-2</v>
      </c>
      <c r="P9" s="17">
        <v>0.112397541964214</v>
      </c>
      <c r="Q9" s="17">
        <v>8.0674325253633203E-2</v>
      </c>
      <c r="R9" s="17"/>
      <c r="S9" s="17">
        <v>0.16768927917750201</v>
      </c>
      <c r="T9" s="17">
        <v>9.2136935768671394E-2</v>
      </c>
      <c r="U9" s="17">
        <v>2.21796138797705E-2</v>
      </c>
      <c r="V9" s="17">
        <v>7.7906411628098596E-2</v>
      </c>
      <c r="W9" s="17">
        <v>0.13197631466428</v>
      </c>
      <c r="X9" s="17">
        <v>0.14768586302361</v>
      </c>
      <c r="Y9" s="17">
        <v>6.7351998759176995E-2</v>
      </c>
      <c r="Z9" s="17">
        <v>9.7871134642345703E-2</v>
      </c>
      <c r="AA9" s="17">
        <v>0.13339831769074101</v>
      </c>
      <c r="AB9" s="17">
        <v>0</v>
      </c>
      <c r="AC9" s="17"/>
      <c r="AD9" s="17">
        <v>5.6229993171731697E-2</v>
      </c>
      <c r="AE9" s="17">
        <v>0.17815535580299199</v>
      </c>
      <c r="AF9" s="17">
        <v>7.5578516959617897E-2</v>
      </c>
      <c r="AG9" s="17">
        <v>6.12834609356607E-2</v>
      </c>
      <c r="AH9" s="17"/>
      <c r="AI9" s="17">
        <v>3.8529218927785998E-2</v>
      </c>
      <c r="AJ9" s="17">
        <v>0.217789292427498</v>
      </c>
      <c r="AK9" s="17">
        <v>9.4322208729974599E-2</v>
      </c>
      <c r="AL9" s="17"/>
      <c r="AM9" s="17">
        <v>0.103388612001461</v>
      </c>
      <c r="AN9" s="17">
        <v>4.6212939494829401E-2</v>
      </c>
      <c r="AO9" s="17">
        <v>0.177460120195644</v>
      </c>
      <c r="AP9" s="17"/>
      <c r="AQ9" s="17">
        <v>7.5124705812600598E-2</v>
      </c>
      <c r="AR9" s="17">
        <v>2.5785785654931601E-2</v>
      </c>
      <c r="AS9" s="17">
        <v>0.15210124238632899</v>
      </c>
      <c r="AT9" s="17">
        <v>0.218405000290815</v>
      </c>
      <c r="AU9" s="17">
        <v>0</v>
      </c>
    </row>
    <row r="10" spans="2:47" x14ac:dyDescent="0.3">
      <c r="B10" s="18" t="s">
        <v>304</v>
      </c>
      <c r="C10" s="17">
        <v>0.39966314018039001</v>
      </c>
      <c r="D10" s="17">
        <v>0.43967987971280098</v>
      </c>
      <c r="E10" s="17">
        <v>0.36306077051374203</v>
      </c>
      <c r="F10" s="17"/>
      <c r="G10" s="17">
        <v>0.41286958857593697</v>
      </c>
      <c r="H10" s="17">
        <v>0.36433963083793203</v>
      </c>
      <c r="I10" s="17">
        <v>0.43731097480512798</v>
      </c>
      <c r="J10" s="17">
        <v>0.34982136486183302</v>
      </c>
      <c r="K10" s="17">
        <v>0.39873954325104799</v>
      </c>
      <c r="L10" s="17">
        <v>0.43617668025719802</v>
      </c>
      <c r="M10" s="17"/>
      <c r="N10" s="17">
        <v>0.46097713143154301</v>
      </c>
      <c r="O10" s="17">
        <v>0.43012578219887398</v>
      </c>
      <c r="P10" s="17">
        <v>0.36890429543645398</v>
      </c>
      <c r="Q10" s="17">
        <v>0.333801729578662</v>
      </c>
      <c r="R10" s="17"/>
      <c r="S10" s="17">
        <v>0.45413514210290101</v>
      </c>
      <c r="T10" s="17">
        <v>0.45391946279016299</v>
      </c>
      <c r="U10" s="17">
        <v>0.45687688240946001</v>
      </c>
      <c r="V10" s="17">
        <v>0.33871946621298199</v>
      </c>
      <c r="W10" s="17">
        <v>0.27439288617429902</v>
      </c>
      <c r="X10" s="17">
        <v>0.42575124487376897</v>
      </c>
      <c r="Y10" s="17">
        <v>0.34815138125488898</v>
      </c>
      <c r="Z10" s="17">
        <v>0.32221734658252199</v>
      </c>
      <c r="AA10" s="17">
        <v>0.479545561138286</v>
      </c>
      <c r="AB10" s="17">
        <v>0.23038201461763599</v>
      </c>
      <c r="AC10" s="17"/>
      <c r="AD10" s="17">
        <v>0.415272865358221</v>
      </c>
      <c r="AE10" s="17">
        <v>0.41459090071975901</v>
      </c>
      <c r="AF10" s="17">
        <v>0.29766393271147901</v>
      </c>
      <c r="AG10" s="17">
        <v>0.41693125174660201</v>
      </c>
      <c r="AH10" s="17"/>
      <c r="AI10" s="17">
        <v>0.41252006335724301</v>
      </c>
      <c r="AJ10" s="17">
        <v>0.40942162062558901</v>
      </c>
      <c r="AK10" s="17">
        <v>0.32001277194453298</v>
      </c>
      <c r="AL10" s="17"/>
      <c r="AM10" s="17">
        <v>0.47274004446297002</v>
      </c>
      <c r="AN10" s="17">
        <v>0.36480363738557697</v>
      </c>
      <c r="AO10" s="17">
        <v>0.41399383697345998</v>
      </c>
      <c r="AP10" s="17"/>
      <c r="AQ10" s="17">
        <v>0.327271015524077</v>
      </c>
      <c r="AR10" s="17">
        <v>0.36776634995701601</v>
      </c>
      <c r="AS10" s="17">
        <v>0.43288412993799202</v>
      </c>
      <c r="AT10" s="17">
        <v>0.48508914018128402</v>
      </c>
      <c r="AU10" s="17">
        <v>0.70268086949361197</v>
      </c>
    </row>
    <row r="11" spans="2:47" x14ac:dyDescent="0.3">
      <c r="B11" s="18" t="s">
        <v>305</v>
      </c>
      <c r="C11" s="17">
        <v>0.45408800530351001</v>
      </c>
      <c r="D11" s="17">
        <v>0.36606799241134402</v>
      </c>
      <c r="E11" s="17">
        <v>0.53595736321637</v>
      </c>
      <c r="F11" s="17"/>
      <c r="G11" s="17">
        <v>0.35305218476546102</v>
      </c>
      <c r="H11" s="17">
        <v>0.36777475914500701</v>
      </c>
      <c r="I11" s="17">
        <v>0.42697746280879101</v>
      </c>
      <c r="J11" s="17">
        <v>0.56649178139759804</v>
      </c>
      <c r="K11" s="17">
        <v>0.50762498912457599</v>
      </c>
      <c r="L11" s="17">
        <v>0.49139670415715903</v>
      </c>
      <c r="M11" s="17"/>
      <c r="N11" s="17">
        <v>0.35037371773457399</v>
      </c>
      <c r="O11" s="17">
        <v>0.45701954125869798</v>
      </c>
      <c r="P11" s="17">
        <v>0.47560890553277302</v>
      </c>
      <c r="Q11" s="17">
        <v>0.54735753088263495</v>
      </c>
      <c r="R11" s="17"/>
      <c r="S11" s="17">
        <v>0.33750552329524097</v>
      </c>
      <c r="T11" s="17">
        <v>0.41715930156118902</v>
      </c>
      <c r="U11" s="17">
        <v>0.45122985523304299</v>
      </c>
      <c r="V11" s="17">
        <v>0.48260823305078399</v>
      </c>
      <c r="W11" s="17">
        <v>0.57117371893383495</v>
      </c>
      <c r="X11" s="17">
        <v>0.42656289210262099</v>
      </c>
      <c r="Y11" s="17">
        <v>0.51974855676007803</v>
      </c>
      <c r="Z11" s="17">
        <v>0.54444194131247003</v>
      </c>
      <c r="AA11" s="17">
        <v>0.36040544890363801</v>
      </c>
      <c r="AB11" s="17">
        <v>0.73711186796161099</v>
      </c>
      <c r="AC11" s="17"/>
      <c r="AD11" s="17">
        <v>0.48851013685300698</v>
      </c>
      <c r="AE11" s="17">
        <v>0.36683279013506598</v>
      </c>
      <c r="AF11" s="17">
        <v>0.53106017239453396</v>
      </c>
      <c r="AG11" s="17">
        <v>0.48899630146981499</v>
      </c>
      <c r="AH11" s="17"/>
      <c r="AI11" s="17">
        <v>0.51572522854317404</v>
      </c>
      <c r="AJ11" s="17">
        <v>0.32649820525726803</v>
      </c>
      <c r="AK11" s="17">
        <v>0.50190240884708803</v>
      </c>
      <c r="AL11" s="17"/>
      <c r="AM11" s="17">
        <v>0.40445676799221503</v>
      </c>
      <c r="AN11" s="17">
        <v>0.53232856111759597</v>
      </c>
      <c r="AO11" s="17">
        <v>0.36497843776009797</v>
      </c>
      <c r="AP11" s="17"/>
      <c r="AQ11" s="17">
        <v>0.54692638143563299</v>
      </c>
      <c r="AR11" s="17">
        <v>0.56391554767350605</v>
      </c>
      <c r="AS11" s="17">
        <v>0.36805176302730402</v>
      </c>
      <c r="AT11" s="17">
        <v>0.29650585952789998</v>
      </c>
      <c r="AU11" s="17">
        <v>0.18582861698320799</v>
      </c>
    </row>
    <row r="12" spans="2:47" x14ac:dyDescent="0.3">
      <c r="B12" s="18" t="s">
        <v>306</v>
      </c>
      <c r="C12" s="17">
        <v>2.5977585276129599E-2</v>
      </c>
      <c r="D12" s="17">
        <v>3.2814433981854997E-2</v>
      </c>
      <c r="E12" s="17">
        <v>1.9551457790571401E-2</v>
      </c>
      <c r="F12" s="17"/>
      <c r="G12" s="17">
        <v>0</v>
      </c>
      <c r="H12" s="17">
        <v>2.6378189435542501E-2</v>
      </c>
      <c r="I12" s="17">
        <v>4.2589977190786603E-2</v>
      </c>
      <c r="J12" s="17">
        <v>3.1146562370979E-2</v>
      </c>
      <c r="K12" s="17">
        <v>1.40736232428699E-2</v>
      </c>
      <c r="L12" s="17">
        <v>3.52847235178552E-2</v>
      </c>
      <c r="M12" s="17"/>
      <c r="N12" s="17">
        <v>1.56105348354774E-2</v>
      </c>
      <c r="O12" s="17">
        <v>1.6616842890322499E-2</v>
      </c>
      <c r="P12" s="17">
        <v>3.5389815544984098E-2</v>
      </c>
      <c r="Q12" s="17">
        <v>3.0866685122443002E-2</v>
      </c>
      <c r="R12" s="17"/>
      <c r="S12" s="17">
        <v>1.4598108076142501E-2</v>
      </c>
      <c r="T12" s="17">
        <v>0</v>
      </c>
      <c r="U12" s="17">
        <v>6.97136484777265E-2</v>
      </c>
      <c r="V12" s="17">
        <v>0.100765889108135</v>
      </c>
      <c r="W12" s="17">
        <v>0</v>
      </c>
      <c r="X12" s="17">
        <v>0</v>
      </c>
      <c r="Y12" s="17">
        <v>2.44498719259621E-2</v>
      </c>
      <c r="Z12" s="17">
        <v>3.5469577462661703E-2</v>
      </c>
      <c r="AA12" s="17">
        <v>2.6650672267335002E-2</v>
      </c>
      <c r="AB12" s="17">
        <v>0</v>
      </c>
      <c r="AC12" s="17"/>
      <c r="AD12" s="17">
        <v>2.9754562173099401E-2</v>
      </c>
      <c r="AE12" s="17">
        <v>1.7778600140656499E-2</v>
      </c>
      <c r="AF12" s="17">
        <v>7.0267559049486394E-2</v>
      </c>
      <c r="AG12" s="17">
        <v>1.6849635793683801E-2</v>
      </c>
      <c r="AH12" s="17"/>
      <c r="AI12" s="17">
        <v>3.3225489171796602E-2</v>
      </c>
      <c r="AJ12" s="17">
        <v>2.3553030904106299E-2</v>
      </c>
      <c r="AK12" s="17">
        <v>5.0942863800375202E-2</v>
      </c>
      <c r="AL12" s="17"/>
      <c r="AM12" s="17">
        <v>1.94145755433539E-2</v>
      </c>
      <c r="AN12" s="17">
        <v>3.1975488921695799E-2</v>
      </c>
      <c r="AO12" s="17">
        <v>2.3693283642056199E-2</v>
      </c>
      <c r="AP12" s="17"/>
      <c r="AQ12" s="17">
        <v>3.4169655098006499E-2</v>
      </c>
      <c r="AR12" s="17">
        <v>3.4731423860250799E-2</v>
      </c>
      <c r="AS12" s="17">
        <v>2.4648245503853802E-2</v>
      </c>
      <c r="AT12" s="17">
        <v>0</v>
      </c>
      <c r="AU12" s="17">
        <v>0</v>
      </c>
    </row>
    <row r="13" spans="2:47" x14ac:dyDescent="0.3">
      <c r="B13" s="18" t="s">
        <v>307</v>
      </c>
      <c r="C13" s="19">
        <v>1.5869876154377301E-2</v>
      </c>
      <c r="D13" s="19">
        <v>2.8423561563770901E-2</v>
      </c>
      <c r="E13" s="19">
        <v>3.94046920651628E-3</v>
      </c>
      <c r="F13" s="19"/>
      <c r="G13" s="19">
        <v>1.3079462010828999E-2</v>
      </c>
      <c r="H13" s="19">
        <v>3.4298493808769197E-2</v>
      </c>
      <c r="I13" s="19">
        <v>2.71374094797294E-2</v>
      </c>
      <c r="J13" s="19">
        <v>0</v>
      </c>
      <c r="K13" s="19">
        <v>1.18514352999954E-2</v>
      </c>
      <c r="L13" s="19">
        <v>9.2218050149410497E-3</v>
      </c>
      <c r="M13" s="19"/>
      <c r="N13" s="19">
        <v>1.9917274667971701E-2</v>
      </c>
      <c r="O13" s="19">
        <v>2.75645785086121E-2</v>
      </c>
      <c r="P13" s="19">
        <v>7.6994415215748098E-3</v>
      </c>
      <c r="Q13" s="19">
        <v>7.2997291626268404E-3</v>
      </c>
      <c r="R13" s="19"/>
      <c r="S13" s="19">
        <v>2.6071947348213401E-2</v>
      </c>
      <c r="T13" s="19">
        <v>3.6784299879976397E-2</v>
      </c>
      <c r="U13" s="19">
        <v>0</v>
      </c>
      <c r="V13" s="19">
        <v>0</v>
      </c>
      <c r="W13" s="19">
        <v>2.2457080227586999E-2</v>
      </c>
      <c r="X13" s="19">
        <v>0</v>
      </c>
      <c r="Y13" s="19">
        <v>4.0298191299894599E-2</v>
      </c>
      <c r="Z13" s="19">
        <v>0</v>
      </c>
      <c r="AA13" s="19">
        <v>0</v>
      </c>
      <c r="AB13" s="19">
        <v>3.2506117420753398E-2</v>
      </c>
      <c r="AC13" s="19"/>
      <c r="AD13" s="19">
        <v>1.0232442443941E-2</v>
      </c>
      <c r="AE13" s="19">
        <v>2.2642353201526501E-2</v>
      </c>
      <c r="AF13" s="19">
        <v>2.54298188848835E-2</v>
      </c>
      <c r="AG13" s="19">
        <v>1.5939350054238601E-2</v>
      </c>
      <c r="AH13" s="19"/>
      <c r="AI13" s="19">
        <v>0</v>
      </c>
      <c r="AJ13" s="19">
        <v>2.2737850785539099E-2</v>
      </c>
      <c r="AK13" s="19">
        <v>3.2819746678029102E-2</v>
      </c>
      <c r="AL13" s="19"/>
      <c r="AM13" s="19">
        <v>0</v>
      </c>
      <c r="AN13" s="19">
        <v>2.4679373080301301E-2</v>
      </c>
      <c r="AO13" s="19">
        <v>1.98743214287419E-2</v>
      </c>
      <c r="AP13" s="19"/>
      <c r="AQ13" s="19">
        <v>1.6508242129682899E-2</v>
      </c>
      <c r="AR13" s="19">
        <v>7.8008928542958704E-3</v>
      </c>
      <c r="AS13" s="19">
        <v>2.2314619144520799E-2</v>
      </c>
      <c r="AT13" s="19">
        <v>0</v>
      </c>
      <c r="AU13" s="19">
        <v>0.11149051352318</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Q5:AU5"/>
    <mergeCell ref="D2:AO2"/>
    <mergeCell ref="D5:E5"/>
    <mergeCell ref="G5:L5"/>
    <mergeCell ref="N5:Q5"/>
    <mergeCell ref="S5:AB5"/>
    <mergeCell ref="AD5:AG5"/>
    <mergeCell ref="AI5:AK5"/>
    <mergeCell ref="AM5:AO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C535E-AF76-4726-A303-BEA8814BF589}">
  <dimension ref="B2:AU19"/>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320</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494</v>
      </c>
      <c r="D7" s="10">
        <v>235</v>
      </c>
      <c r="E7" s="10">
        <v>258</v>
      </c>
      <c r="F7" s="10"/>
      <c r="G7" s="10">
        <v>57</v>
      </c>
      <c r="H7" s="10">
        <v>81</v>
      </c>
      <c r="I7" s="10">
        <v>74</v>
      </c>
      <c r="J7" s="10">
        <v>95</v>
      </c>
      <c r="K7" s="10">
        <v>77</v>
      </c>
      <c r="L7" s="10">
        <v>110</v>
      </c>
      <c r="M7" s="10"/>
      <c r="N7" s="10">
        <v>126</v>
      </c>
      <c r="O7" s="10">
        <v>119</v>
      </c>
      <c r="P7" s="10">
        <v>112</v>
      </c>
      <c r="Q7" s="10">
        <v>136</v>
      </c>
      <c r="R7" s="10"/>
      <c r="S7" s="10">
        <v>75</v>
      </c>
      <c r="T7" s="10">
        <v>63</v>
      </c>
      <c r="U7" s="10">
        <v>44</v>
      </c>
      <c r="V7" s="10">
        <v>48</v>
      </c>
      <c r="W7" s="10">
        <v>40</v>
      </c>
      <c r="X7" s="10">
        <v>60</v>
      </c>
      <c r="Y7" s="10">
        <v>45</v>
      </c>
      <c r="Z7" s="10">
        <v>24</v>
      </c>
      <c r="AA7" s="10">
        <v>67</v>
      </c>
      <c r="AB7" s="10">
        <v>28</v>
      </c>
      <c r="AC7" s="10"/>
      <c r="AD7" s="10">
        <v>96</v>
      </c>
      <c r="AE7" s="10">
        <v>176</v>
      </c>
      <c r="AF7" s="10">
        <v>71</v>
      </c>
      <c r="AG7" s="10">
        <v>66</v>
      </c>
      <c r="AH7" s="10"/>
      <c r="AI7" s="10">
        <v>89</v>
      </c>
      <c r="AJ7" s="10">
        <v>130</v>
      </c>
      <c r="AK7" s="10">
        <v>114</v>
      </c>
      <c r="AL7" s="10"/>
      <c r="AM7" s="10">
        <v>107</v>
      </c>
      <c r="AN7" s="10">
        <v>193</v>
      </c>
      <c r="AO7" s="10">
        <v>158</v>
      </c>
      <c r="AP7" s="10"/>
      <c r="AQ7" s="10">
        <v>117</v>
      </c>
      <c r="AR7" s="10">
        <v>120</v>
      </c>
      <c r="AS7" s="10">
        <v>121</v>
      </c>
      <c r="AT7" s="10">
        <v>63</v>
      </c>
      <c r="AU7" s="10">
        <v>8</v>
      </c>
    </row>
    <row r="8" spans="2:47" ht="30" customHeight="1" x14ac:dyDescent="0.3">
      <c r="B8" s="11" t="s">
        <v>18</v>
      </c>
      <c r="C8" s="11">
        <v>496</v>
      </c>
      <c r="D8" s="11">
        <v>242</v>
      </c>
      <c r="E8" s="11">
        <v>253</v>
      </c>
      <c r="F8" s="11"/>
      <c r="G8" s="11">
        <v>72</v>
      </c>
      <c r="H8" s="11">
        <v>90</v>
      </c>
      <c r="I8" s="11">
        <v>76</v>
      </c>
      <c r="J8" s="11">
        <v>86</v>
      </c>
      <c r="K8" s="11">
        <v>69</v>
      </c>
      <c r="L8" s="11">
        <v>102</v>
      </c>
      <c r="M8" s="11"/>
      <c r="N8" s="11">
        <v>137</v>
      </c>
      <c r="O8" s="11">
        <v>122</v>
      </c>
      <c r="P8" s="11">
        <v>106</v>
      </c>
      <c r="Q8" s="11">
        <v>129</v>
      </c>
      <c r="R8" s="11"/>
      <c r="S8" s="11">
        <v>77</v>
      </c>
      <c r="T8" s="11">
        <v>63</v>
      </c>
      <c r="U8" s="11">
        <v>46</v>
      </c>
      <c r="V8" s="11">
        <v>49</v>
      </c>
      <c r="W8" s="11">
        <v>42</v>
      </c>
      <c r="X8" s="11">
        <v>58</v>
      </c>
      <c r="Y8" s="11">
        <v>42</v>
      </c>
      <c r="Z8" s="11">
        <v>25</v>
      </c>
      <c r="AA8" s="11">
        <v>67</v>
      </c>
      <c r="AB8" s="11">
        <v>28</v>
      </c>
      <c r="AC8" s="11"/>
      <c r="AD8" s="11">
        <v>92</v>
      </c>
      <c r="AE8" s="11">
        <v>182</v>
      </c>
      <c r="AF8" s="11">
        <v>68</v>
      </c>
      <c r="AG8" s="11">
        <v>67</v>
      </c>
      <c r="AH8" s="11"/>
      <c r="AI8" s="11">
        <v>84</v>
      </c>
      <c r="AJ8" s="11">
        <v>137</v>
      </c>
      <c r="AK8" s="11">
        <v>112</v>
      </c>
      <c r="AL8" s="11"/>
      <c r="AM8" s="11">
        <v>110</v>
      </c>
      <c r="AN8" s="11">
        <v>190</v>
      </c>
      <c r="AO8" s="11">
        <v>160</v>
      </c>
      <c r="AP8" s="11"/>
      <c r="AQ8" s="11">
        <v>110</v>
      </c>
      <c r="AR8" s="11">
        <v>121</v>
      </c>
      <c r="AS8" s="11">
        <v>128</v>
      </c>
      <c r="AT8" s="11">
        <v>66</v>
      </c>
      <c r="AU8" s="11">
        <v>8</v>
      </c>
    </row>
    <row r="9" spans="2:47" x14ac:dyDescent="0.3">
      <c r="B9" s="18" t="s">
        <v>315</v>
      </c>
      <c r="C9" s="17">
        <v>5.6505084668245498E-2</v>
      </c>
      <c r="D9" s="17">
        <v>5.9984396646255198E-2</v>
      </c>
      <c r="E9" s="17">
        <v>5.3411413645747002E-2</v>
      </c>
      <c r="F9" s="17"/>
      <c r="G9" s="17">
        <v>8.3348520827578806E-2</v>
      </c>
      <c r="H9" s="17">
        <v>0.115897662517134</v>
      </c>
      <c r="I9" s="17">
        <v>6.9173291410624296E-2</v>
      </c>
      <c r="J9" s="17">
        <v>5.11071192820561E-2</v>
      </c>
      <c r="K9" s="17">
        <v>2.6951981190757701E-2</v>
      </c>
      <c r="L9" s="17">
        <v>0</v>
      </c>
      <c r="M9" s="17"/>
      <c r="N9" s="17">
        <v>8.1277152577075407E-2</v>
      </c>
      <c r="O9" s="17">
        <v>5.4235690611879502E-2</v>
      </c>
      <c r="P9" s="17">
        <v>6.9483109758223194E-2</v>
      </c>
      <c r="Q9" s="17">
        <v>1.46279425324298E-2</v>
      </c>
      <c r="R9" s="17"/>
      <c r="S9" s="17">
        <v>0.10674799947258901</v>
      </c>
      <c r="T9" s="17">
        <v>4.0040698536519502E-2</v>
      </c>
      <c r="U9" s="17">
        <v>2.11889799182928E-2</v>
      </c>
      <c r="V9" s="17">
        <v>6.1388769936025198E-2</v>
      </c>
      <c r="W9" s="17">
        <v>5.7312437407456798E-2</v>
      </c>
      <c r="X9" s="17">
        <v>5.2168830496779998E-2</v>
      </c>
      <c r="Y9" s="17">
        <v>2.6602873746602699E-2</v>
      </c>
      <c r="Z9" s="17">
        <v>9.6187532001287906E-2</v>
      </c>
      <c r="AA9" s="17">
        <v>6.5995051202144703E-2</v>
      </c>
      <c r="AB9" s="17">
        <v>0</v>
      </c>
      <c r="AC9" s="17"/>
      <c r="AD9" s="17">
        <v>3.2759028281515598E-2</v>
      </c>
      <c r="AE9" s="17">
        <v>8.0806009413575103E-2</v>
      </c>
      <c r="AF9" s="17">
        <v>1.6393697462009402E-2</v>
      </c>
      <c r="AG9" s="17">
        <v>3.1652689070887897E-2</v>
      </c>
      <c r="AH9" s="17"/>
      <c r="AI9" s="17">
        <v>4.7213701948740701E-2</v>
      </c>
      <c r="AJ9" s="17">
        <v>0.108521122312598</v>
      </c>
      <c r="AK9" s="17">
        <v>1.0003640471137399E-2</v>
      </c>
      <c r="AL9" s="17"/>
      <c r="AM9" s="17">
        <v>6.4046086464049704E-2</v>
      </c>
      <c r="AN9" s="17">
        <v>1.9095838778003599E-2</v>
      </c>
      <c r="AO9" s="17">
        <v>0.101232412366231</v>
      </c>
      <c r="AP9" s="17"/>
      <c r="AQ9" s="17">
        <v>2.7300847973439801E-2</v>
      </c>
      <c r="AR9" s="17">
        <v>2.26687622576782E-2</v>
      </c>
      <c r="AS9" s="17">
        <v>9.6330405702202707E-2</v>
      </c>
      <c r="AT9" s="17">
        <v>0.13138582405355501</v>
      </c>
      <c r="AU9" s="17">
        <v>0</v>
      </c>
    </row>
    <row r="10" spans="2:47" x14ac:dyDescent="0.3">
      <c r="B10" s="18" t="s">
        <v>316</v>
      </c>
      <c r="C10" s="17">
        <v>0.2137442613961</v>
      </c>
      <c r="D10" s="17">
        <v>0.240144852359259</v>
      </c>
      <c r="E10" s="17">
        <v>0.18939252904847101</v>
      </c>
      <c r="F10" s="17"/>
      <c r="G10" s="17">
        <v>0.33951107617680598</v>
      </c>
      <c r="H10" s="17">
        <v>0.318052219112889</v>
      </c>
      <c r="I10" s="17">
        <v>0.236977917871948</v>
      </c>
      <c r="J10" s="17">
        <v>0.226612146625119</v>
      </c>
      <c r="K10" s="17">
        <v>0.152833818742133</v>
      </c>
      <c r="L10" s="17">
        <v>4.5501570070397103E-2</v>
      </c>
      <c r="M10" s="17"/>
      <c r="N10" s="17">
        <v>0.33669903043934801</v>
      </c>
      <c r="O10" s="17">
        <v>0.21162235719457001</v>
      </c>
      <c r="P10" s="17">
        <v>0.143404898216276</v>
      </c>
      <c r="Q10" s="17">
        <v>0.14422248301080801</v>
      </c>
      <c r="R10" s="17"/>
      <c r="S10" s="17">
        <v>0.30255720474526299</v>
      </c>
      <c r="T10" s="17">
        <v>0.17932742203628699</v>
      </c>
      <c r="U10" s="17">
        <v>0.16235511520363599</v>
      </c>
      <c r="V10" s="17">
        <v>0.16134280934924999</v>
      </c>
      <c r="W10" s="17">
        <v>0.14917970061946501</v>
      </c>
      <c r="X10" s="17">
        <v>0.28827843206945097</v>
      </c>
      <c r="Y10" s="17">
        <v>0.14655760603183601</v>
      </c>
      <c r="Z10" s="17">
        <v>0.32388546703191701</v>
      </c>
      <c r="AA10" s="17">
        <v>0.22519708139521399</v>
      </c>
      <c r="AB10" s="17">
        <v>0.141266002265764</v>
      </c>
      <c r="AC10" s="17"/>
      <c r="AD10" s="17">
        <v>0.19190969860725399</v>
      </c>
      <c r="AE10" s="17">
        <v>0.275731767647937</v>
      </c>
      <c r="AF10" s="17">
        <v>0.18238352647472</v>
      </c>
      <c r="AG10" s="17">
        <v>0.12629046483773701</v>
      </c>
      <c r="AH10" s="17"/>
      <c r="AI10" s="17">
        <v>0.18049552633857899</v>
      </c>
      <c r="AJ10" s="17">
        <v>0.333354535769745</v>
      </c>
      <c r="AK10" s="17">
        <v>0.157535736044841</v>
      </c>
      <c r="AL10" s="17"/>
      <c r="AM10" s="17">
        <v>0.25458878440685601</v>
      </c>
      <c r="AN10" s="17">
        <v>0.165799588258673</v>
      </c>
      <c r="AO10" s="17">
        <v>0.266514002116846</v>
      </c>
      <c r="AP10" s="17"/>
      <c r="AQ10" s="17">
        <v>0.104165722077754</v>
      </c>
      <c r="AR10" s="17">
        <v>0.167745130422436</v>
      </c>
      <c r="AS10" s="17">
        <v>0.329338219764303</v>
      </c>
      <c r="AT10" s="17">
        <v>0.34105916933404801</v>
      </c>
      <c r="AU10" s="17">
        <v>0.39442282833092701</v>
      </c>
    </row>
    <row r="11" spans="2:47" ht="28.8" x14ac:dyDescent="0.3">
      <c r="B11" s="18" t="s">
        <v>317</v>
      </c>
      <c r="C11" s="17">
        <v>0.30641942791514798</v>
      </c>
      <c r="D11" s="17">
        <v>0.33152694725686099</v>
      </c>
      <c r="E11" s="17">
        <v>0.28368129201391701</v>
      </c>
      <c r="F11" s="17"/>
      <c r="G11" s="17">
        <v>0.262757184322083</v>
      </c>
      <c r="H11" s="17">
        <v>0.24053855692274101</v>
      </c>
      <c r="I11" s="17">
        <v>0.345729055820791</v>
      </c>
      <c r="J11" s="17">
        <v>0.28953707088736702</v>
      </c>
      <c r="K11" s="17">
        <v>0.31469030708262102</v>
      </c>
      <c r="L11" s="17">
        <v>0.37498891712559201</v>
      </c>
      <c r="M11" s="17"/>
      <c r="N11" s="17">
        <v>0.264897122446967</v>
      </c>
      <c r="O11" s="17">
        <v>0.36042144340554799</v>
      </c>
      <c r="P11" s="17">
        <v>0.30663059696238099</v>
      </c>
      <c r="Q11" s="17">
        <v>0.30154322124372601</v>
      </c>
      <c r="R11" s="17"/>
      <c r="S11" s="17">
        <v>0.384199758141544</v>
      </c>
      <c r="T11" s="17">
        <v>0.31710006545811398</v>
      </c>
      <c r="U11" s="17">
        <v>0.272269865025282</v>
      </c>
      <c r="V11" s="17">
        <v>0.29609585509474401</v>
      </c>
      <c r="W11" s="17">
        <v>0.32154157413121498</v>
      </c>
      <c r="X11" s="17">
        <v>0.30401180423920299</v>
      </c>
      <c r="Y11" s="17">
        <v>0.34336990618193097</v>
      </c>
      <c r="Z11" s="17">
        <v>8.69502741148378E-2</v>
      </c>
      <c r="AA11" s="17">
        <v>0.26772568758300502</v>
      </c>
      <c r="AB11" s="17">
        <v>0.35334836608141301</v>
      </c>
      <c r="AC11" s="17"/>
      <c r="AD11" s="17">
        <v>0.274106819519982</v>
      </c>
      <c r="AE11" s="17">
        <v>0.31399924898389397</v>
      </c>
      <c r="AF11" s="17">
        <v>0.24611737298625999</v>
      </c>
      <c r="AG11" s="17">
        <v>0.42416389795839399</v>
      </c>
      <c r="AH11" s="17"/>
      <c r="AI11" s="17">
        <v>0.27261190487286402</v>
      </c>
      <c r="AJ11" s="17">
        <v>0.27452027101195497</v>
      </c>
      <c r="AK11" s="17">
        <v>0.32616515302648502</v>
      </c>
      <c r="AL11" s="17"/>
      <c r="AM11" s="17">
        <v>0.33540990501263201</v>
      </c>
      <c r="AN11" s="17">
        <v>0.33816599260930302</v>
      </c>
      <c r="AO11" s="17">
        <v>0.255203058074286</v>
      </c>
      <c r="AP11" s="17"/>
      <c r="AQ11" s="17">
        <v>0.32813443725064501</v>
      </c>
      <c r="AR11" s="17">
        <v>0.32116295882781198</v>
      </c>
      <c r="AS11" s="17">
        <v>0.27043882281991799</v>
      </c>
      <c r="AT11" s="17">
        <v>0.28125532861951802</v>
      </c>
      <c r="AU11" s="17">
        <v>0.18582861698320799</v>
      </c>
    </row>
    <row r="12" spans="2:47" x14ac:dyDescent="0.3">
      <c r="B12" s="18" t="s">
        <v>318</v>
      </c>
      <c r="C12" s="17">
        <v>0.221903255470701</v>
      </c>
      <c r="D12" s="17">
        <v>0.21378837424903499</v>
      </c>
      <c r="E12" s="17">
        <v>0.226481459699542</v>
      </c>
      <c r="F12" s="17"/>
      <c r="G12" s="17">
        <v>0.194348937133554</v>
      </c>
      <c r="H12" s="17">
        <v>0.164982785206577</v>
      </c>
      <c r="I12" s="17">
        <v>0.17623491400132599</v>
      </c>
      <c r="J12" s="17">
        <v>0.213021383594198</v>
      </c>
      <c r="K12" s="17">
        <v>0.27252438731637801</v>
      </c>
      <c r="L12" s="17">
        <v>0.29908418512152801</v>
      </c>
      <c r="M12" s="17"/>
      <c r="N12" s="17">
        <v>0.19494731284311501</v>
      </c>
      <c r="O12" s="17">
        <v>0.22948553592197901</v>
      </c>
      <c r="P12" s="17">
        <v>0.21630530774447801</v>
      </c>
      <c r="Q12" s="17">
        <v>0.249626124346049</v>
      </c>
      <c r="R12" s="17"/>
      <c r="S12" s="17">
        <v>0.13611331887259101</v>
      </c>
      <c r="T12" s="17">
        <v>0.19295033182757601</v>
      </c>
      <c r="U12" s="17">
        <v>0.302820820767842</v>
      </c>
      <c r="V12" s="17">
        <v>0.30110221572037699</v>
      </c>
      <c r="W12" s="17">
        <v>0.31626123533828499</v>
      </c>
      <c r="X12" s="17">
        <v>0.17947167414882501</v>
      </c>
      <c r="Y12" s="17">
        <v>0.146216055239766</v>
      </c>
      <c r="Z12" s="17">
        <v>0.31421679218638199</v>
      </c>
      <c r="AA12" s="17">
        <v>0.242997758629518</v>
      </c>
      <c r="AB12" s="17">
        <v>0.181859559798174</v>
      </c>
      <c r="AC12" s="17"/>
      <c r="AD12" s="17">
        <v>0.24300828544522701</v>
      </c>
      <c r="AE12" s="17">
        <v>0.18837899599198801</v>
      </c>
      <c r="AF12" s="17">
        <v>0.31486947662472298</v>
      </c>
      <c r="AG12" s="17">
        <v>0.206877837341048</v>
      </c>
      <c r="AH12" s="17"/>
      <c r="AI12" s="17">
        <v>0.26531892403302398</v>
      </c>
      <c r="AJ12" s="17">
        <v>0.193594152124378</v>
      </c>
      <c r="AK12" s="17">
        <v>0.23463294154770301</v>
      </c>
      <c r="AL12" s="17"/>
      <c r="AM12" s="17">
        <v>0.21118873468780799</v>
      </c>
      <c r="AN12" s="17">
        <v>0.254323756155659</v>
      </c>
      <c r="AO12" s="17">
        <v>0.21325196453435999</v>
      </c>
      <c r="AP12" s="17"/>
      <c r="AQ12" s="17">
        <v>0.28057977966796799</v>
      </c>
      <c r="AR12" s="17">
        <v>0.227822922804817</v>
      </c>
      <c r="AS12" s="17">
        <v>0.180777356479491</v>
      </c>
      <c r="AT12" s="17">
        <v>0.14808891085614401</v>
      </c>
      <c r="AU12" s="17">
        <v>0.19121021600448401</v>
      </c>
    </row>
    <row r="13" spans="2:47" x14ac:dyDescent="0.3">
      <c r="B13" s="18" t="s">
        <v>319</v>
      </c>
      <c r="C13" s="17">
        <v>0.14160991333402201</v>
      </c>
      <c r="D13" s="17">
        <v>0.10470324709117</v>
      </c>
      <c r="E13" s="17">
        <v>0.177449470705485</v>
      </c>
      <c r="F13" s="17"/>
      <c r="G13" s="17">
        <v>8.4111373542104004E-2</v>
      </c>
      <c r="H13" s="17">
        <v>0.13656583152321999</v>
      </c>
      <c r="I13" s="17">
        <v>0.11882540619957201</v>
      </c>
      <c r="J13" s="17">
        <v>0.16619790120594</v>
      </c>
      <c r="K13" s="17">
        <v>0.116527089197151</v>
      </c>
      <c r="L13" s="17">
        <v>0.19977074843546899</v>
      </c>
      <c r="M13" s="17"/>
      <c r="N13" s="17">
        <v>9.0723350434736894E-2</v>
      </c>
      <c r="O13" s="17">
        <v>0.12103955182045401</v>
      </c>
      <c r="P13" s="17">
        <v>0.16794393121198301</v>
      </c>
      <c r="Q13" s="17">
        <v>0.19469147359203801</v>
      </c>
      <c r="R13" s="17"/>
      <c r="S13" s="17">
        <v>5.6570570061452101E-2</v>
      </c>
      <c r="T13" s="17">
        <v>0.20819747769458899</v>
      </c>
      <c r="U13" s="17">
        <v>0.149706042842918</v>
      </c>
      <c r="V13" s="17">
        <v>0.161283960483116</v>
      </c>
      <c r="W13" s="17">
        <v>8.8613001631353494E-2</v>
      </c>
      <c r="X13" s="17">
        <v>0.112362651297734</v>
      </c>
      <c r="Y13" s="17">
        <v>0.25315642087266998</v>
      </c>
      <c r="Z13" s="17">
        <v>0.106560649284363</v>
      </c>
      <c r="AA13" s="17">
        <v>0.10229177023564399</v>
      </c>
      <c r="AB13" s="17">
        <v>0.27558149251158298</v>
      </c>
      <c r="AC13" s="17"/>
      <c r="AD13" s="17">
        <v>0.179462640853321</v>
      </c>
      <c r="AE13" s="17">
        <v>0.10860644336572001</v>
      </c>
      <c r="AF13" s="17">
        <v>0.240235926452288</v>
      </c>
      <c r="AG13" s="17">
        <v>8.3749720044231105E-2</v>
      </c>
      <c r="AH13" s="17"/>
      <c r="AI13" s="17">
        <v>0.148394417049622</v>
      </c>
      <c r="AJ13" s="17">
        <v>9.0009918781324402E-2</v>
      </c>
      <c r="AK13" s="17">
        <v>0.25463891136031103</v>
      </c>
      <c r="AL13" s="17"/>
      <c r="AM13" s="17">
        <v>9.9654283216734502E-2</v>
      </c>
      <c r="AN13" s="17">
        <v>0.15666098635673101</v>
      </c>
      <c r="AO13" s="17">
        <v>0.14648472248873801</v>
      </c>
      <c r="AP13" s="17"/>
      <c r="AQ13" s="17">
        <v>0.17709060189878201</v>
      </c>
      <c r="AR13" s="17">
        <v>0.18608526490704599</v>
      </c>
      <c r="AS13" s="17">
        <v>9.8833277362663299E-2</v>
      </c>
      <c r="AT13" s="17">
        <v>5.5053989976962703E-2</v>
      </c>
      <c r="AU13" s="17">
        <v>0.11149051352318</v>
      </c>
    </row>
    <row r="14" spans="2:47" x14ac:dyDescent="0.3">
      <c r="B14" s="18" t="s">
        <v>94</v>
      </c>
      <c r="C14" s="19">
        <v>5.9818057215783399E-2</v>
      </c>
      <c r="D14" s="19">
        <v>4.9852182397419197E-2</v>
      </c>
      <c r="E14" s="19">
        <v>6.9583834886837295E-2</v>
      </c>
      <c r="F14" s="19"/>
      <c r="G14" s="19">
        <v>3.5922907997874703E-2</v>
      </c>
      <c r="H14" s="19">
        <v>2.3962944717438799E-2</v>
      </c>
      <c r="I14" s="19">
        <v>5.3059414695738598E-2</v>
      </c>
      <c r="J14" s="19">
        <v>5.3524378405320601E-2</v>
      </c>
      <c r="K14" s="19">
        <v>0.116472416470958</v>
      </c>
      <c r="L14" s="19">
        <v>8.0654579247013095E-2</v>
      </c>
      <c r="M14" s="19"/>
      <c r="N14" s="19">
        <v>3.1456031258758302E-2</v>
      </c>
      <c r="O14" s="19">
        <v>2.3195421045569001E-2</v>
      </c>
      <c r="P14" s="19">
        <v>9.6232156106659097E-2</v>
      </c>
      <c r="Q14" s="19">
        <v>9.5288755274948705E-2</v>
      </c>
      <c r="R14" s="19"/>
      <c r="S14" s="19">
        <v>1.3811148706560699E-2</v>
      </c>
      <c r="T14" s="19">
        <v>6.2384004446914498E-2</v>
      </c>
      <c r="U14" s="19">
        <v>9.1659176242028698E-2</v>
      </c>
      <c r="V14" s="19">
        <v>1.8786389416487002E-2</v>
      </c>
      <c r="W14" s="19">
        <v>6.7092050872225001E-2</v>
      </c>
      <c r="X14" s="19">
        <v>6.3706607748007293E-2</v>
      </c>
      <c r="Y14" s="19">
        <v>8.4097137927193005E-2</v>
      </c>
      <c r="Z14" s="19">
        <v>7.2199285381212105E-2</v>
      </c>
      <c r="AA14" s="19">
        <v>9.5792650954474604E-2</v>
      </c>
      <c r="AB14" s="19">
        <v>4.7944579343066202E-2</v>
      </c>
      <c r="AC14" s="19"/>
      <c r="AD14" s="19">
        <v>7.8753527292699799E-2</v>
      </c>
      <c r="AE14" s="19">
        <v>3.2477534596886397E-2</v>
      </c>
      <c r="AF14" s="19">
        <v>0</v>
      </c>
      <c r="AG14" s="19">
        <v>0.12726539074770299</v>
      </c>
      <c r="AH14" s="19"/>
      <c r="AI14" s="19">
        <v>8.5965525757170203E-2</v>
      </c>
      <c r="AJ14" s="19">
        <v>0</v>
      </c>
      <c r="AK14" s="19">
        <v>1.70236175495222E-2</v>
      </c>
      <c r="AL14" s="19"/>
      <c r="AM14" s="19">
        <v>3.5112206211919898E-2</v>
      </c>
      <c r="AN14" s="19">
        <v>6.5953837841630003E-2</v>
      </c>
      <c r="AO14" s="19">
        <v>1.7313840419540202E-2</v>
      </c>
      <c r="AP14" s="19"/>
      <c r="AQ14" s="19">
        <v>8.2728611131410904E-2</v>
      </c>
      <c r="AR14" s="19">
        <v>7.4514960780210707E-2</v>
      </c>
      <c r="AS14" s="19">
        <v>2.42819178714219E-2</v>
      </c>
      <c r="AT14" s="19">
        <v>4.31567771597718E-2</v>
      </c>
      <c r="AU14" s="19">
        <v>0.117047825158201</v>
      </c>
    </row>
    <row r="15" spans="2:47" x14ac:dyDescent="0.3">
      <c r="B15" s="16"/>
    </row>
    <row r="16" spans="2:47" x14ac:dyDescent="0.3">
      <c r="B16" t="s">
        <v>482</v>
      </c>
    </row>
    <row r="17" spans="2:2" x14ac:dyDescent="0.3">
      <c r="B17" t="s">
        <v>80</v>
      </c>
    </row>
    <row r="19" spans="2:2" x14ac:dyDescent="0.3">
      <c r="B19" s="8" t="str">
        <f>HYPERLINK("#'Contents'!A1", "Return to Contents")</f>
        <v>Return to Contents</v>
      </c>
    </row>
  </sheetData>
  <mergeCells count="9">
    <mergeCell ref="AQ5:AU5"/>
    <mergeCell ref="D2:AO2"/>
    <mergeCell ref="D5:E5"/>
    <mergeCell ref="G5:L5"/>
    <mergeCell ref="N5:Q5"/>
    <mergeCell ref="S5:AB5"/>
    <mergeCell ref="AD5:AG5"/>
    <mergeCell ref="AI5:AK5"/>
    <mergeCell ref="AM5:AO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AEC85-95DA-4755-B3D9-43BCC904128D}">
  <dimension ref="B2:AU23"/>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329</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494</v>
      </c>
      <c r="D7" s="10">
        <v>235</v>
      </c>
      <c r="E7" s="10">
        <v>258</v>
      </c>
      <c r="F7" s="10"/>
      <c r="G7" s="10">
        <v>57</v>
      </c>
      <c r="H7" s="10">
        <v>81</v>
      </c>
      <c r="I7" s="10">
        <v>74</v>
      </c>
      <c r="J7" s="10">
        <v>95</v>
      </c>
      <c r="K7" s="10">
        <v>77</v>
      </c>
      <c r="L7" s="10">
        <v>110</v>
      </c>
      <c r="M7" s="10"/>
      <c r="N7" s="10">
        <v>126</v>
      </c>
      <c r="O7" s="10">
        <v>119</v>
      </c>
      <c r="P7" s="10">
        <v>112</v>
      </c>
      <c r="Q7" s="10">
        <v>136</v>
      </c>
      <c r="R7" s="10"/>
      <c r="S7" s="10">
        <v>75</v>
      </c>
      <c r="T7" s="10">
        <v>63</v>
      </c>
      <c r="U7" s="10">
        <v>44</v>
      </c>
      <c r="V7" s="10">
        <v>48</v>
      </c>
      <c r="W7" s="10">
        <v>40</v>
      </c>
      <c r="X7" s="10">
        <v>60</v>
      </c>
      <c r="Y7" s="10">
        <v>45</v>
      </c>
      <c r="Z7" s="10">
        <v>24</v>
      </c>
      <c r="AA7" s="10">
        <v>67</v>
      </c>
      <c r="AB7" s="10">
        <v>28</v>
      </c>
      <c r="AC7" s="10"/>
      <c r="AD7" s="10">
        <v>96</v>
      </c>
      <c r="AE7" s="10">
        <v>176</v>
      </c>
      <c r="AF7" s="10">
        <v>71</v>
      </c>
      <c r="AG7" s="10">
        <v>66</v>
      </c>
      <c r="AH7" s="10"/>
      <c r="AI7" s="10">
        <v>89</v>
      </c>
      <c r="AJ7" s="10">
        <v>130</v>
      </c>
      <c r="AK7" s="10">
        <v>114</v>
      </c>
      <c r="AL7" s="10"/>
      <c r="AM7" s="10">
        <v>107</v>
      </c>
      <c r="AN7" s="10">
        <v>193</v>
      </c>
      <c r="AO7" s="10">
        <v>158</v>
      </c>
      <c r="AP7" s="10"/>
      <c r="AQ7" s="10">
        <v>117</v>
      </c>
      <c r="AR7" s="10">
        <v>120</v>
      </c>
      <c r="AS7" s="10">
        <v>121</v>
      </c>
      <c r="AT7" s="10">
        <v>63</v>
      </c>
      <c r="AU7" s="10">
        <v>8</v>
      </c>
    </row>
    <row r="8" spans="2:47" ht="30" customHeight="1" x14ac:dyDescent="0.3">
      <c r="B8" s="11" t="s">
        <v>18</v>
      </c>
      <c r="C8" s="11">
        <v>496</v>
      </c>
      <c r="D8" s="11">
        <v>242</v>
      </c>
      <c r="E8" s="11">
        <v>253</v>
      </c>
      <c r="F8" s="11"/>
      <c r="G8" s="11">
        <v>72</v>
      </c>
      <c r="H8" s="11">
        <v>90</v>
      </c>
      <c r="I8" s="11">
        <v>76</v>
      </c>
      <c r="J8" s="11">
        <v>86</v>
      </c>
      <c r="K8" s="11">
        <v>69</v>
      </c>
      <c r="L8" s="11">
        <v>102</v>
      </c>
      <c r="M8" s="11"/>
      <c r="N8" s="11">
        <v>137</v>
      </c>
      <c r="O8" s="11">
        <v>122</v>
      </c>
      <c r="P8" s="11">
        <v>106</v>
      </c>
      <c r="Q8" s="11">
        <v>129</v>
      </c>
      <c r="R8" s="11"/>
      <c r="S8" s="11">
        <v>77</v>
      </c>
      <c r="T8" s="11">
        <v>63</v>
      </c>
      <c r="U8" s="11">
        <v>46</v>
      </c>
      <c r="V8" s="11">
        <v>49</v>
      </c>
      <c r="W8" s="11">
        <v>42</v>
      </c>
      <c r="X8" s="11">
        <v>58</v>
      </c>
      <c r="Y8" s="11">
        <v>42</v>
      </c>
      <c r="Z8" s="11">
        <v>25</v>
      </c>
      <c r="AA8" s="11">
        <v>67</v>
      </c>
      <c r="AB8" s="11">
        <v>28</v>
      </c>
      <c r="AC8" s="11"/>
      <c r="AD8" s="11">
        <v>92</v>
      </c>
      <c r="AE8" s="11">
        <v>182</v>
      </c>
      <c r="AF8" s="11">
        <v>68</v>
      </c>
      <c r="AG8" s="11">
        <v>67</v>
      </c>
      <c r="AH8" s="11"/>
      <c r="AI8" s="11">
        <v>84</v>
      </c>
      <c r="AJ8" s="11">
        <v>137</v>
      </c>
      <c r="AK8" s="11">
        <v>112</v>
      </c>
      <c r="AL8" s="11"/>
      <c r="AM8" s="11">
        <v>110</v>
      </c>
      <c r="AN8" s="11">
        <v>190</v>
      </c>
      <c r="AO8" s="11">
        <v>160</v>
      </c>
      <c r="AP8" s="11"/>
      <c r="AQ8" s="11">
        <v>110</v>
      </c>
      <c r="AR8" s="11">
        <v>121</v>
      </c>
      <c r="AS8" s="11">
        <v>128</v>
      </c>
      <c r="AT8" s="11">
        <v>66</v>
      </c>
      <c r="AU8" s="11">
        <v>8</v>
      </c>
    </row>
    <row r="9" spans="2:47" ht="43.2" x14ac:dyDescent="0.3">
      <c r="B9" s="18" t="s">
        <v>321</v>
      </c>
      <c r="C9" s="17">
        <v>0.68334780703932796</v>
      </c>
      <c r="D9" s="17">
        <v>0.72045395964574199</v>
      </c>
      <c r="E9" s="17">
        <v>0.66229744601343399</v>
      </c>
      <c r="F9" s="17"/>
      <c r="G9" s="17">
        <v>0.55682574210757296</v>
      </c>
      <c r="H9" s="17">
        <v>0.61075275849766997</v>
      </c>
      <c r="I9" s="17">
        <v>0.54709413677390795</v>
      </c>
      <c r="J9" s="17">
        <v>0.63454820601744799</v>
      </c>
      <c r="K9" s="17">
        <v>0.79595247310995099</v>
      </c>
      <c r="L9" s="17">
        <v>0.80408456454472199</v>
      </c>
      <c r="M9" s="17"/>
      <c r="N9" s="17">
        <v>0.67815477369520405</v>
      </c>
      <c r="O9" s="17">
        <v>0.70514091743754503</v>
      </c>
      <c r="P9" s="17">
        <v>0.625429108163295</v>
      </c>
      <c r="Q9" s="17">
        <v>0.71162616604921403</v>
      </c>
      <c r="R9" s="17"/>
      <c r="S9" s="17">
        <v>0.79961757953302404</v>
      </c>
      <c r="T9" s="17">
        <v>0.674378879993767</v>
      </c>
      <c r="U9" s="17">
        <v>0.58683428649374003</v>
      </c>
      <c r="V9" s="17">
        <v>0.60028350960630905</v>
      </c>
      <c r="W9" s="17">
        <v>0.65918462355176699</v>
      </c>
      <c r="X9" s="17">
        <v>0.62942469657209998</v>
      </c>
      <c r="Y9" s="17">
        <v>0.617615361412021</v>
      </c>
      <c r="Z9" s="17">
        <v>0.83140932014470803</v>
      </c>
      <c r="AA9" s="17">
        <v>0.77737111565800598</v>
      </c>
      <c r="AB9" s="17">
        <v>0.76542706546515205</v>
      </c>
      <c r="AC9" s="17"/>
      <c r="AD9" s="17">
        <v>0.78018556169804198</v>
      </c>
      <c r="AE9" s="17">
        <v>0.70346647018053599</v>
      </c>
      <c r="AF9" s="17">
        <v>0.69681057178267103</v>
      </c>
      <c r="AG9" s="17">
        <v>0.63867415547404305</v>
      </c>
      <c r="AH9" s="17"/>
      <c r="AI9" s="17">
        <v>0.80645797435962197</v>
      </c>
      <c r="AJ9" s="17">
        <v>0.63668070113242803</v>
      </c>
      <c r="AK9" s="17">
        <v>0.67664895766627098</v>
      </c>
      <c r="AL9" s="17"/>
      <c r="AM9" s="17">
        <v>0.67104838939163902</v>
      </c>
      <c r="AN9" s="17">
        <v>0.66433833995080505</v>
      </c>
      <c r="AO9" s="17">
        <v>0.70054699914844298</v>
      </c>
      <c r="AP9" s="17"/>
      <c r="AQ9" s="17">
        <v>0.67975161118090799</v>
      </c>
      <c r="AR9" s="17">
        <v>0.72251100915673505</v>
      </c>
      <c r="AS9" s="17">
        <v>0.60586343124201103</v>
      </c>
      <c r="AT9" s="17">
        <v>0.65667111110865095</v>
      </c>
      <c r="AU9" s="17">
        <v>0.63168072406977405</v>
      </c>
    </row>
    <row r="10" spans="2:47" ht="28.8" x14ac:dyDescent="0.3">
      <c r="B10" s="18" t="s">
        <v>322</v>
      </c>
      <c r="C10" s="17">
        <v>0.65012929027947197</v>
      </c>
      <c r="D10" s="17">
        <v>0.62553537592603803</v>
      </c>
      <c r="E10" s="17">
        <v>0.67522433763192502</v>
      </c>
      <c r="F10" s="17"/>
      <c r="G10" s="17">
        <v>0.58183475154603403</v>
      </c>
      <c r="H10" s="17">
        <v>0.72199759054387402</v>
      </c>
      <c r="I10" s="17">
        <v>0.69017610426990506</v>
      </c>
      <c r="J10" s="17">
        <v>0.479981940014367</v>
      </c>
      <c r="K10" s="17">
        <v>0.69165364920581396</v>
      </c>
      <c r="L10" s="17">
        <v>0.70807855249808804</v>
      </c>
      <c r="M10" s="17"/>
      <c r="N10" s="17">
        <v>0.61941038632651502</v>
      </c>
      <c r="O10" s="17">
        <v>0.63039862652620204</v>
      </c>
      <c r="P10" s="17">
        <v>0.64097381744325599</v>
      </c>
      <c r="Q10" s="17">
        <v>0.69235202790769601</v>
      </c>
      <c r="R10" s="17"/>
      <c r="S10" s="17">
        <v>0.75715693468068801</v>
      </c>
      <c r="T10" s="17">
        <v>0.63294774936699405</v>
      </c>
      <c r="U10" s="17">
        <v>0.519642416824037</v>
      </c>
      <c r="V10" s="17">
        <v>0.62764302147814299</v>
      </c>
      <c r="W10" s="17">
        <v>0.54721184551680802</v>
      </c>
      <c r="X10" s="17">
        <v>0.647763746385144</v>
      </c>
      <c r="Y10" s="17">
        <v>0.79275807485340999</v>
      </c>
      <c r="Z10" s="17">
        <v>0.83140932014470803</v>
      </c>
      <c r="AA10" s="17">
        <v>0.57350931130036698</v>
      </c>
      <c r="AB10" s="17">
        <v>0.75489360029302</v>
      </c>
      <c r="AC10" s="17"/>
      <c r="AD10" s="17">
        <v>0.79069934280778098</v>
      </c>
      <c r="AE10" s="17">
        <v>0.60077128115003797</v>
      </c>
      <c r="AF10" s="17">
        <v>0.60108690938169496</v>
      </c>
      <c r="AG10" s="17">
        <v>0.50725642461165998</v>
      </c>
      <c r="AH10" s="17"/>
      <c r="AI10" s="17">
        <v>0.76825887147054495</v>
      </c>
      <c r="AJ10" s="17">
        <v>0.53817257168070198</v>
      </c>
      <c r="AK10" s="17">
        <v>0.63361809841815897</v>
      </c>
      <c r="AL10" s="17"/>
      <c r="AM10" s="17">
        <v>0.58508811183101295</v>
      </c>
      <c r="AN10" s="17">
        <v>0.62624063776175798</v>
      </c>
      <c r="AO10" s="17">
        <v>0.71513375053310302</v>
      </c>
      <c r="AP10" s="17"/>
      <c r="AQ10" s="17">
        <v>0.64742212517671105</v>
      </c>
      <c r="AR10" s="17">
        <v>0.65999705696843602</v>
      </c>
      <c r="AS10" s="17">
        <v>0.59990063042912301</v>
      </c>
      <c r="AT10" s="17">
        <v>0.632811855151584</v>
      </c>
      <c r="AU10" s="17">
        <v>0.63168072406977405</v>
      </c>
    </row>
    <row r="11" spans="2:47" ht="57.6" x14ac:dyDescent="0.3">
      <c r="B11" s="18" t="s">
        <v>323</v>
      </c>
      <c r="C11" s="17">
        <v>0.48313522420487198</v>
      </c>
      <c r="D11" s="17">
        <v>0.44929909253698802</v>
      </c>
      <c r="E11" s="17">
        <v>0.50340394720876502</v>
      </c>
      <c r="F11" s="17"/>
      <c r="G11" s="17">
        <v>0.29406991948882899</v>
      </c>
      <c r="H11" s="17">
        <v>0.33413973004125302</v>
      </c>
      <c r="I11" s="17">
        <v>0.36030698127197203</v>
      </c>
      <c r="J11" s="17">
        <v>0.52906828379216198</v>
      </c>
      <c r="K11" s="17">
        <v>0.56139744221652998</v>
      </c>
      <c r="L11" s="17">
        <v>0.62090311101345996</v>
      </c>
      <c r="M11" s="17"/>
      <c r="N11" s="17">
        <v>0.38881958938917199</v>
      </c>
      <c r="O11" s="17">
        <v>0.42509828483121098</v>
      </c>
      <c r="P11" s="17">
        <v>0.47432144911924601</v>
      </c>
      <c r="Q11" s="17">
        <v>0.59720865167901704</v>
      </c>
      <c r="R11" s="17"/>
      <c r="S11" s="17">
        <v>0.43252041863590801</v>
      </c>
      <c r="T11" s="17">
        <v>0.64381610853682503</v>
      </c>
      <c r="U11" s="17">
        <v>0.33470738652086401</v>
      </c>
      <c r="V11" s="17">
        <v>0.63426383398844699</v>
      </c>
      <c r="W11" s="17">
        <v>0.47434388419833701</v>
      </c>
      <c r="X11" s="17">
        <v>0.27038237036261298</v>
      </c>
      <c r="Y11" s="17">
        <v>0.60103823210094398</v>
      </c>
      <c r="Z11" s="17">
        <v>0.72449381501215304</v>
      </c>
      <c r="AA11" s="17">
        <v>0.32673256721343003</v>
      </c>
      <c r="AB11" s="17">
        <v>0.42895652031713</v>
      </c>
      <c r="AC11" s="17"/>
      <c r="AD11" s="17">
        <v>0.59915849646263797</v>
      </c>
      <c r="AE11" s="17">
        <v>0.446992358752272</v>
      </c>
      <c r="AF11" s="17">
        <v>0.56876049011956198</v>
      </c>
      <c r="AG11" s="17">
        <v>0.24053685165230601</v>
      </c>
      <c r="AH11" s="17"/>
      <c r="AI11" s="17">
        <v>0.60068286733298204</v>
      </c>
      <c r="AJ11" s="17">
        <v>0.498252318745044</v>
      </c>
      <c r="AK11" s="17">
        <v>0.55410614441721495</v>
      </c>
      <c r="AL11" s="17"/>
      <c r="AM11" s="17">
        <v>0.41117377995510601</v>
      </c>
      <c r="AN11" s="17">
        <v>0.51001672306888501</v>
      </c>
      <c r="AO11" s="17">
        <v>0.45679140158095199</v>
      </c>
      <c r="AP11" s="17"/>
      <c r="AQ11" s="17">
        <v>0.55653582117292599</v>
      </c>
      <c r="AR11" s="17">
        <v>0.47809300932377402</v>
      </c>
      <c r="AS11" s="17">
        <v>0.38013438445799902</v>
      </c>
      <c r="AT11" s="17">
        <v>0.141918937931484</v>
      </c>
      <c r="AU11" s="17">
        <v>0.70381696194342103</v>
      </c>
    </row>
    <row r="12" spans="2:47" ht="43.2" x14ac:dyDescent="0.3">
      <c r="B12" s="18" t="s">
        <v>324</v>
      </c>
      <c r="C12" s="17">
        <v>0.452111879178141</v>
      </c>
      <c r="D12" s="17">
        <v>0.459684721570639</v>
      </c>
      <c r="E12" s="17">
        <v>0.45097415243347799</v>
      </c>
      <c r="F12" s="17"/>
      <c r="G12" s="17">
        <v>0.133249964541757</v>
      </c>
      <c r="H12" s="17">
        <v>0.34300205688090302</v>
      </c>
      <c r="I12" s="17">
        <v>0.45089039699190298</v>
      </c>
      <c r="J12" s="17">
        <v>0.44840091040344898</v>
      </c>
      <c r="K12" s="17">
        <v>0.69466627126551805</v>
      </c>
      <c r="L12" s="17">
        <v>0.51195419187378899</v>
      </c>
      <c r="M12" s="17"/>
      <c r="N12" s="17">
        <v>0.31536229292416801</v>
      </c>
      <c r="O12" s="17">
        <v>0.42767752139941101</v>
      </c>
      <c r="P12" s="17">
        <v>0.55919085398241697</v>
      </c>
      <c r="Q12" s="17">
        <v>0.48802451428506299</v>
      </c>
      <c r="R12" s="17"/>
      <c r="S12" s="17">
        <v>0.58494990596403595</v>
      </c>
      <c r="T12" s="17">
        <v>0.422540840665656</v>
      </c>
      <c r="U12" s="17">
        <v>0.43202609213016901</v>
      </c>
      <c r="V12" s="17">
        <v>0.43668327182870997</v>
      </c>
      <c r="W12" s="17">
        <v>0.41590712106764899</v>
      </c>
      <c r="X12" s="17">
        <v>0.42933038523585998</v>
      </c>
      <c r="Y12" s="17">
        <v>0.63961199539171998</v>
      </c>
      <c r="Z12" s="17">
        <v>0.43726304227358398</v>
      </c>
      <c r="AA12" s="17">
        <v>0.35658038266846098</v>
      </c>
      <c r="AB12" s="17">
        <v>0.435084608567327</v>
      </c>
      <c r="AC12" s="17"/>
      <c r="AD12" s="17">
        <v>0.56137614137886505</v>
      </c>
      <c r="AE12" s="17">
        <v>0.32299769651467503</v>
      </c>
      <c r="AF12" s="17">
        <v>0.63937025111290102</v>
      </c>
      <c r="AG12" s="17">
        <v>0.242381463362878</v>
      </c>
      <c r="AH12" s="17"/>
      <c r="AI12" s="17">
        <v>0.51216054809539902</v>
      </c>
      <c r="AJ12" s="17">
        <v>0.29593180451738199</v>
      </c>
      <c r="AK12" s="17">
        <v>0.60046571305375995</v>
      </c>
      <c r="AL12" s="17"/>
      <c r="AM12" s="17">
        <v>0.37047074229683702</v>
      </c>
      <c r="AN12" s="17">
        <v>0.45048988369679999</v>
      </c>
      <c r="AO12" s="17">
        <v>0.48030712213674298</v>
      </c>
      <c r="AP12" s="17"/>
      <c r="AQ12" s="17">
        <v>0.48637984634016401</v>
      </c>
      <c r="AR12" s="17">
        <v>0.56783617079813198</v>
      </c>
      <c r="AS12" s="17">
        <v>0.31204089775532701</v>
      </c>
      <c r="AT12" s="17">
        <v>0.14393145988575401</v>
      </c>
      <c r="AU12" s="17">
        <v>0.33549768601319502</v>
      </c>
    </row>
    <row r="13" spans="2:47" ht="43.2" x14ac:dyDescent="0.3">
      <c r="B13" s="18" t="s">
        <v>325</v>
      </c>
      <c r="C13" s="17">
        <v>0.41934173986836698</v>
      </c>
      <c r="D13" s="17">
        <v>0.34853396365475298</v>
      </c>
      <c r="E13" s="17">
        <v>0.47692003701931102</v>
      </c>
      <c r="F13" s="17"/>
      <c r="G13" s="17">
        <v>0.40864244045461201</v>
      </c>
      <c r="H13" s="17">
        <v>0.36946251868115298</v>
      </c>
      <c r="I13" s="17">
        <v>0.58296440655841297</v>
      </c>
      <c r="J13" s="17">
        <v>0.45437204797689501</v>
      </c>
      <c r="K13" s="17">
        <v>0.42372071921795901</v>
      </c>
      <c r="L13" s="17">
        <v>0.35366916915181601</v>
      </c>
      <c r="M13" s="17"/>
      <c r="N13" s="17">
        <v>0.46112802779545398</v>
      </c>
      <c r="O13" s="17">
        <v>0.36372332696613702</v>
      </c>
      <c r="P13" s="17">
        <v>0.46085983150794402</v>
      </c>
      <c r="Q13" s="17">
        <v>0.40293467064421801</v>
      </c>
      <c r="R13" s="17"/>
      <c r="S13" s="17">
        <v>0.52996954226943904</v>
      </c>
      <c r="T13" s="17">
        <v>0.49539723592971802</v>
      </c>
      <c r="U13" s="17">
        <v>0.51981248748962305</v>
      </c>
      <c r="V13" s="17">
        <v>0.25897374636934101</v>
      </c>
      <c r="W13" s="17">
        <v>0.49515423778933698</v>
      </c>
      <c r="X13" s="17">
        <v>0.34854173508994302</v>
      </c>
      <c r="Y13" s="17">
        <v>0.46910047161288798</v>
      </c>
      <c r="Z13" s="17">
        <v>0.273103062441786</v>
      </c>
      <c r="AA13" s="17">
        <v>0.45935500945135699</v>
      </c>
      <c r="AB13" s="17">
        <v>0.237103442853661</v>
      </c>
      <c r="AC13" s="17"/>
      <c r="AD13" s="17">
        <v>0.42308774360978002</v>
      </c>
      <c r="AE13" s="17">
        <v>0.34301118150318499</v>
      </c>
      <c r="AF13" s="17">
        <v>0.39255827244999197</v>
      </c>
      <c r="AG13" s="17">
        <v>0.59528084274775095</v>
      </c>
      <c r="AH13" s="17"/>
      <c r="AI13" s="17">
        <v>0.46395365269758998</v>
      </c>
      <c r="AJ13" s="17">
        <v>0.284310435166721</v>
      </c>
      <c r="AK13" s="17">
        <v>0.39939182711090498</v>
      </c>
      <c r="AL13" s="17"/>
      <c r="AM13" s="17">
        <v>0.43844446806664999</v>
      </c>
      <c r="AN13" s="17">
        <v>0.37387965334502299</v>
      </c>
      <c r="AO13" s="17">
        <v>0.41804416412870399</v>
      </c>
      <c r="AP13" s="17"/>
      <c r="AQ13" s="17">
        <v>0.35507079081773402</v>
      </c>
      <c r="AR13" s="17">
        <v>0.44165502574899601</v>
      </c>
      <c r="AS13" s="17">
        <v>0.41467992273892701</v>
      </c>
      <c r="AT13" s="17">
        <v>0.64731564064600899</v>
      </c>
      <c r="AU13" s="17">
        <v>0.63168072406977405</v>
      </c>
    </row>
    <row r="14" spans="2:47" ht="57.6" x14ac:dyDescent="0.3">
      <c r="B14" s="18" t="s">
        <v>326</v>
      </c>
      <c r="C14" s="17">
        <v>0.369163120531942</v>
      </c>
      <c r="D14" s="17">
        <v>0.35275998513868101</v>
      </c>
      <c r="E14" s="17">
        <v>0.38524945998089</v>
      </c>
      <c r="F14" s="17"/>
      <c r="G14" s="17">
        <v>0.19049216111783099</v>
      </c>
      <c r="H14" s="17">
        <v>0.42028125340573502</v>
      </c>
      <c r="I14" s="17">
        <v>0.41300977076323198</v>
      </c>
      <c r="J14" s="17">
        <v>0.37398980586553598</v>
      </c>
      <c r="K14" s="17">
        <v>0.49006850209917202</v>
      </c>
      <c r="L14" s="17">
        <v>0.32655698002760503</v>
      </c>
      <c r="M14" s="17"/>
      <c r="N14" s="17">
        <v>0.26706979429649302</v>
      </c>
      <c r="O14" s="17">
        <v>0.413960366790317</v>
      </c>
      <c r="P14" s="17">
        <v>0.39086341646043299</v>
      </c>
      <c r="Q14" s="17">
        <v>0.39011521928267501</v>
      </c>
      <c r="R14" s="17"/>
      <c r="S14" s="17">
        <v>0.38595566452112601</v>
      </c>
      <c r="T14" s="17">
        <v>0.38144125048855798</v>
      </c>
      <c r="U14" s="17">
        <v>0.34383743157208602</v>
      </c>
      <c r="V14" s="17">
        <v>0.40020545667764801</v>
      </c>
      <c r="W14" s="17">
        <v>0.20748781884856901</v>
      </c>
      <c r="X14" s="17">
        <v>0.27325600186471799</v>
      </c>
      <c r="Y14" s="17">
        <v>0.47631492355997401</v>
      </c>
      <c r="Z14" s="17">
        <v>0.35537082489199801</v>
      </c>
      <c r="AA14" s="17">
        <v>0.54240869718299101</v>
      </c>
      <c r="AB14" s="17">
        <v>0.21409901175680901</v>
      </c>
      <c r="AC14" s="17"/>
      <c r="AD14" s="17">
        <v>0.368518849011572</v>
      </c>
      <c r="AE14" s="17">
        <v>0.41128949896588801</v>
      </c>
      <c r="AF14" s="17">
        <v>0.40922683667837301</v>
      </c>
      <c r="AG14" s="17">
        <v>0.20394740754038199</v>
      </c>
      <c r="AH14" s="17"/>
      <c r="AI14" s="17">
        <v>0.28833631796063702</v>
      </c>
      <c r="AJ14" s="17">
        <v>0.37126906333941501</v>
      </c>
      <c r="AK14" s="17">
        <v>0.37358309368224302</v>
      </c>
      <c r="AL14" s="17"/>
      <c r="AM14" s="17">
        <v>0.28693008221225802</v>
      </c>
      <c r="AN14" s="17">
        <v>0.37957425287996799</v>
      </c>
      <c r="AO14" s="17">
        <v>0.36266446124294899</v>
      </c>
      <c r="AP14" s="17"/>
      <c r="AQ14" s="17">
        <v>0.32713758086858502</v>
      </c>
      <c r="AR14" s="17">
        <v>0.44308013443000899</v>
      </c>
      <c r="AS14" s="17">
        <v>0.32462706153666698</v>
      </c>
      <c r="AT14" s="17">
        <v>0.39910960802422402</v>
      </c>
      <c r="AU14" s="17">
        <v>0.63168072406977405</v>
      </c>
    </row>
    <row r="15" spans="2:47" ht="72" x14ac:dyDescent="0.3">
      <c r="B15" s="18" t="s">
        <v>327</v>
      </c>
      <c r="C15" s="17">
        <v>0.29186050085383802</v>
      </c>
      <c r="D15" s="17">
        <v>0.33771523111956298</v>
      </c>
      <c r="E15" s="17">
        <v>0.26026474997844101</v>
      </c>
      <c r="F15" s="17"/>
      <c r="G15" s="17">
        <v>0.128846751416753</v>
      </c>
      <c r="H15" s="17">
        <v>0.21257566637306699</v>
      </c>
      <c r="I15" s="17">
        <v>9.1342830862855703E-2</v>
      </c>
      <c r="J15" s="17">
        <v>0.201460661493645</v>
      </c>
      <c r="K15" s="17">
        <v>0.46091441604330402</v>
      </c>
      <c r="L15" s="17">
        <v>0.45580593606311998</v>
      </c>
      <c r="M15" s="17"/>
      <c r="N15" s="17">
        <v>0.22977924266668301</v>
      </c>
      <c r="O15" s="17">
        <v>0.35027720386199801</v>
      </c>
      <c r="P15" s="17">
        <v>0.271248323864065</v>
      </c>
      <c r="Q15" s="17">
        <v>0.30524672958752602</v>
      </c>
      <c r="R15" s="17"/>
      <c r="S15" s="17">
        <v>0.32006995722838</v>
      </c>
      <c r="T15" s="17">
        <v>0.25805088083699701</v>
      </c>
      <c r="U15" s="17">
        <v>0.13868023240645999</v>
      </c>
      <c r="V15" s="17">
        <v>0.38689490183389502</v>
      </c>
      <c r="W15" s="17">
        <v>0.35738643092269601</v>
      </c>
      <c r="X15" s="17">
        <v>0.15392877319804399</v>
      </c>
      <c r="Y15" s="17">
        <v>0.31662647986544701</v>
      </c>
      <c r="Z15" s="17">
        <v>0.337542398305826</v>
      </c>
      <c r="AA15" s="17">
        <v>0.373462615810909</v>
      </c>
      <c r="AB15" s="17">
        <v>0.28455675358332599</v>
      </c>
      <c r="AC15" s="17"/>
      <c r="AD15" s="17">
        <v>0.46538922989589099</v>
      </c>
      <c r="AE15" s="17">
        <v>0.171906234412431</v>
      </c>
      <c r="AF15" s="17">
        <v>0.39195629914132701</v>
      </c>
      <c r="AG15" s="17">
        <v>0.19289048327852401</v>
      </c>
      <c r="AH15" s="17"/>
      <c r="AI15" s="17">
        <v>0.35100188699643697</v>
      </c>
      <c r="AJ15" s="17">
        <v>0.169505020894651</v>
      </c>
      <c r="AK15" s="17">
        <v>0.41006014584733802</v>
      </c>
      <c r="AL15" s="17"/>
      <c r="AM15" s="17">
        <v>0.16984745441833199</v>
      </c>
      <c r="AN15" s="17">
        <v>0.27583607754704398</v>
      </c>
      <c r="AO15" s="17">
        <v>0.37109967132985999</v>
      </c>
      <c r="AP15" s="17"/>
      <c r="AQ15" s="17">
        <v>0.29561499683239101</v>
      </c>
      <c r="AR15" s="17">
        <v>0.32523684462046598</v>
      </c>
      <c r="AS15" s="17">
        <v>0.21635412233551801</v>
      </c>
      <c r="AT15" s="17">
        <v>5.7623493601154402E-2</v>
      </c>
      <c r="AU15" s="17">
        <v>0</v>
      </c>
    </row>
    <row r="16" spans="2:47" ht="57.6" x14ac:dyDescent="0.3">
      <c r="B16" s="18" t="s">
        <v>328</v>
      </c>
      <c r="C16" s="17">
        <v>0.19966389161551701</v>
      </c>
      <c r="D16" s="17">
        <v>0.166485801944355</v>
      </c>
      <c r="E16" s="17">
        <v>0.226675173338241</v>
      </c>
      <c r="F16" s="17"/>
      <c r="G16" s="17">
        <v>0.187414596600671</v>
      </c>
      <c r="H16" s="17">
        <v>0.25049110349005299</v>
      </c>
      <c r="I16" s="17">
        <v>8.3641531918784401E-2</v>
      </c>
      <c r="J16" s="17">
        <v>0.29732283438012302</v>
      </c>
      <c r="K16" s="17">
        <v>0.16011051048121699</v>
      </c>
      <c r="L16" s="17">
        <v>0.18655002622651401</v>
      </c>
      <c r="M16" s="17"/>
      <c r="N16" s="17">
        <v>0.226427591550038</v>
      </c>
      <c r="O16" s="17">
        <v>0.111511665287547</v>
      </c>
      <c r="P16" s="17">
        <v>0.18159283433562701</v>
      </c>
      <c r="Q16" s="17">
        <v>0.26002692525076998</v>
      </c>
      <c r="R16" s="17"/>
      <c r="S16" s="17">
        <v>0.19653014849881301</v>
      </c>
      <c r="T16" s="17">
        <v>0.248612200001748</v>
      </c>
      <c r="U16" s="17">
        <v>0.13719181233765901</v>
      </c>
      <c r="V16" s="17">
        <v>0.20719657785050999</v>
      </c>
      <c r="W16" s="17">
        <v>0.205898172144928</v>
      </c>
      <c r="X16" s="17">
        <v>0.100064053577229</v>
      </c>
      <c r="Y16" s="17">
        <v>0.30076550378559003</v>
      </c>
      <c r="Z16" s="17">
        <v>0.168951718450534</v>
      </c>
      <c r="AA16" s="17">
        <v>0.23738216434208001</v>
      </c>
      <c r="AB16" s="17">
        <v>0.14370686467903901</v>
      </c>
      <c r="AC16" s="17"/>
      <c r="AD16" s="17">
        <v>0.145889765632605</v>
      </c>
      <c r="AE16" s="17">
        <v>0.23728274794431001</v>
      </c>
      <c r="AF16" s="17">
        <v>0.22210908432662699</v>
      </c>
      <c r="AG16" s="17">
        <v>0.14097883383004001</v>
      </c>
      <c r="AH16" s="17"/>
      <c r="AI16" s="17">
        <v>0.13528901921065001</v>
      </c>
      <c r="AJ16" s="17">
        <v>0.13800028073260401</v>
      </c>
      <c r="AK16" s="17">
        <v>0.30048388544909599</v>
      </c>
      <c r="AL16" s="17"/>
      <c r="AM16" s="17">
        <v>0.113300139038378</v>
      </c>
      <c r="AN16" s="17">
        <v>0.19941960285284799</v>
      </c>
      <c r="AO16" s="17">
        <v>0.20651766080421</v>
      </c>
      <c r="AP16" s="17"/>
      <c r="AQ16" s="17">
        <v>0.245758676558502</v>
      </c>
      <c r="AR16" s="17">
        <v>0.133199674707878</v>
      </c>
      <c r="AS16" s="17">
        <v>0.22289265695801699</v>
      </c>
      <c r="AT16" s="17">
        <v>0.208437149835039</v>
      </c>
      <c r="AU16" s="17">
        <v>0.29618303805657897</v>
      </c>
    </row>
    <row r="17" spans="2:47" x14ac:dyDescent="0.3">
      <c r="B17" s="18" t="s">
        <v>94</v>
      </c>
      <c r="C17" s="17">
        <v>5.26060110208238E-3</v>
      </c>
      <c r="D17" s="17">
        <v>0</v>
      </c>
      <c r="E17" s="17">
        <v>9.2767514558880805E-3</v>
      </c>
      <c r="F17" s="17"/>
      <c r="G17" s="17">
        <v>0</v>
      </c>
      <c r="H17" s="17">
        <v>3.4744393457753202E-2</v>
      </c>
      <c r="I17" s="17">
        <v>0</v>
      </c>
      <c r="J17" s="17">
        <v>0</v>
      </c>
      <c r="K17" s="17">
        <v>0</v>
      </c>
      <c r="L17" s="17">
        <v>0</v>
      </c>
      <c r="M17" s="17"/>
      <c r="N17" s="17">
        <v>0</v>
      </c>
      <c r="O17" s="17">
        <v>0</v>
      </c>
      <c r="P17" s="17">
        <v>0</v>
      </c>
      <c r="Q17" s="17">
        <v>1.65118942263788E-2</v>
      </c>
      <c r="R17" s="17"/>
      <c r="S17" s="17">
        <v>0</v>
      </c>
      <c r="T17" s="17">
        <v>0</v>
      </c>
      <c r="U17" s="17">
        <v>0</v>
      </c>
      <c r="V17" s="17">
        <v>0</v>
      </c>
      <c r="W17" s="17">
        <v>0</v>
      </c>
      <c r="X17" s="17">
        <v>5.6106432283035801E-2</v>
      </c>
      <c r="Y17" s="17">
        <v>0</v>
      </c>
      <c r="Z17" s="17">
        <v>0</v>
      </c>
      <c r="AA17" s="17">
        <v>0</v>
      </c>
      <c r="AB17" s="17">
        <v>0</v>
      </c>
      <c r="AC17" s="17"/>
      <c r="AD17" s="17">
        <v>0</v>
      </c>
      <c r="AE17" s="17">
        <v>0</v>
      </c>
      <c r="AF17" s="17">
        <v>0</v>
      </c>
      <c r="AG17" s="17">
        <v>0</v>
      </c>
      <c r="AH17" s="17"/>
      <c r="AI17" s="17">
        <v>0</v>
      </c>
      <c r="AJ17" s="17">
        <v>0</v>
      </c>
      <c r="AK17" s="17">
        <v>0</v>
      </c>
      <c r="AL17" s="17"/>
      <c r="AM17" s="17">
        <v>0</v>
      </c>
      <c r="AN17" s="17">
        <v>1.2146704616011901E-2</v>
      </c>
      <c r="AO17" s="17">
        <v>0</v>
      </c>
      <c r="AP17" s="17"/>
      <c r="AQ17" s="17">
        <v>0</v>
      </c>
      <c r="AR17" s="17">
        <v>0</v>
      </c>
      <c r="AS17" s="17">
        <v>0</v>
      </c>
      <c r="AT17" s="17">
        <v>0</v>
      </c>
      <c r="AU17" s="17">
        <v>0</v>
      </c>
    </row>
    <row r="18" spans="2:47" x14ac:dyDescent="0.3">
      <c r="B18" s="18" t="s">
        <v>77</v>
      </c>
      <c r="C18" s="19">
        <v>5.6735575204834004E-3</v>
      </c>
      <c r="D18" s="19">
        <v>0</v>
      </c>
      <c r="E18" s="19">
        <v>1.00049750906555E-2</v>
      </c>
      <c r="F18" s="19"/>
      <c r="G18" s="19">
        <v>0</v>
      </c>
      <c r="H18" s="19">
        <v>3.7471823271078203E-2</v>
      </c>
      <c r="I18" s="19">
        <v>0</v>
      </c>
      <c r="J18" s="19">
        <v>0</v>
      </c>
      <c r="K18" s="19">
        <v>0</v>
      </c>
      <c r="L18" s="19">
        <v>0</v>
      </c>
      <c r="M18" s="19"/>
      <c r="N18" s="19">
        <v>0</v>
      </c>
      <c r="O18" s="19">
        <v>0</v>
      </c>
      <c r="P18" s="19">
        <v>2.5149804919409002E-2</v>
      </c>
      <c r="Q18" s="19">
        <v>0</v>
      </c>
      <c r="R18" s="19"/>
      <c r="S18" s="19">
        <v>0</v>
      </c>
      <c r="T18" s="19">
        <v>0</v>
      </c>
      <c r="U18" s="19">
        <v>0</v>
      </c>
      <c r="V18" s="19">
        <v>0</v>
      </c>
      <c r="W18" s="19">
        <v>0</v>
      </c>
      <c r="X18" s="19">
        <v>0</v>
      </c>
      <c r="Y18" s="19">
        <v>0</v>
      </c>
      <c r="Z18" s="19">
        <v>0</v>
      </c>
      <c r="AA18" s="19">
        <v>0</v>
      </c>
      <c r="AB18" s="19">
        <v>7.8506546949421802E-2</v>
      </c>
      <c r="AC18" s="19"/>
      <c r="AD18" s="19">
        <v>0</v>
      </c>
      <c r="AE18" s="19">
        <v>1.8921148295485E-2</v>
      </c>
      <c r="AF18" s="19">
        <v>0</v>
      </c>
      <c r="AG18" s="19">
        <v>0</v>
      </c>
      <c r="AH18" s="19"/>
      <c r="AI18" s="19">
        <v>0</v>
      </c>
      <c r="AJ18" s="19">
        <v>0</v>
      </c>
      <c r="AK18" s="19">
        <v>1.8635591645839701E-2</v>
      </c>
      <c r="AL18" s="19"/>
      <c r="AM18" s="19">
        <v>0</v>
      </c>
      <c r="AN18" s="19">
        <v>1.3100219154800599E-2</v>
      </c>
      <c r="AO18" s="19">
        <v>0</v>
      </c>
      <c r="AP18" s="19"/>
      <c r="AQ18" s="19">
        <v>0</v>
      </c>
      <c r="AR18" s="19">
        <v>2.0428856201421201E-2</v>
      </c>
      <c r="AS18" s="19">
        <v>0</v>
      </c>
      <c r="AT18" s="19">
        <v>0</v>
      </c>
      <c r="AU18" s="19">
        <v>0</v>
      </c>
    </row>
    <row r="19" spans="2:47" x14ac:dyDescent="0.3">
      <c r="B19" s="16"/>
    </row>
    <row r="20" spans="2:47" x14ac:dyDescent="0.3">
      <c r="B20" t="s">
        <v>482</v>
      </c>
    </row>
    <row r="21" spans="2:47" x14ac:dyDescent="0.3">
      <c r="B21" t="s">
        <v>80</v>
      </c>
    </row>
    <row r="23" spans="2:47" x14ac:dyDescent="0.3">
      <c r="B23"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U17"/>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331</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495</v>
      </c>
      <c r="D7" s="10">
        <v>241</v>
      </c>
      <c r="E7" s="10">
        <v>253</v>
      </c>
      <c r="F7" s="10"/>
      <c r="G7" s="10">
        <v>67</v>
      </c>
      <c r="H7" s="10">
        <v>71</v>
      </c>
      <c r="I7" s="10">
        <v>80</v>
      </c>
      <c r="J7" s="10">
        <v>99</v>
      </c>
      <c r="K7" s="10">
        <v>80</v>
      </c>
      <c r="L7" s="10">
        <v>98</v>
      </c>
      <c r="M7" s="10"/>
      <c r="N7" s="10">
        <v>137</v>
      </c>
      <c r="O7" s="10">
        <v>128</v>
      </c>
      <c r="P7" s="10">
        <v>112</v>
      </c>
      <c r="Q7" s="10">
        <v>114</v>
      </c>
      <c r="R7" s="10"/>
      <c r="S7" s="10">
        <v>77</v>
      </c>
      <c r="T7" s="10">
        <v>70</v>
      </c>
      <c r="U7" s="10">
        <v>37</v>
      </c>
      <c r="V7" s="10">
        <v>59</v>
      </c>
      <c r="W7" s="10">
        <v>37</v>
      </c>
      <c r="X7" s="10">
        <v>54</v>
      </c>
      <c r="Y7" s="10">
        <v>54</v>
      </c>
      <c r="Z7" s="10">
        <v>23</v>
      </c>
      <c r="AA7" s="10">
        <v>55</v>
      </c>
      <c r="AB7" s="10">
        <v>29</v>
      </c>
      <c r="AC7" s="10"/>
      <c r="AD7" s="10">
        <v>85</v>
      </c>
      <c r="AE7" s="10">
        <v>182</v>
      </c>
      <c r="AF7" s="10">
        <v>69</v>
      </c>
      <c r="AG7" s="10">
        <v>70</v>
      </c>
      <c r="AH7" s="10"/>
      <c r="AI7" s="10">
        <v>88</v>
      </c>
      <c r="AJ7" s="10">
        <v>143</v>
      </c>
      <c r="AK7" s="10">
        <v>112</v>
      </c>
      <c r="AL7" s="10"/>
      <c r="AM7" s="10">
        <v>118</v>
      </c>
      <c r="AN7" s="10">
        <v>193</v>
      </c>
      <c r="AO7" s="10">
        <v>158</v>
      </c>
      <c r="AP7" s="10"/>
      <c r="AQ7" s="10">
        <v>116</v>
      </c>
      <c r="AR7" s="10">
        <v>128</v>
      </c>
      <c r="AS7" s="10">
        <v>120</v>
      </c>
      <c r="AT7" s="10">
        <v>58</v>
      </c>
      <c r="AU7" s="10">
        <v>12</v>
      </c>
    </row>
    <row r="8" spans="2:47" ht="30" customHeight="1" x14ac:dyDescent="0.3">
      <c r="B8" s="11" t="s">
        <v>18</v>
      </c>
      <c r="C8" s="11">
        <v>495</v>
      </c>
      <c r="D8" s="11">
        <v>246</v>
      </c>
      <c r="E8" s="11">
        <v>248</v>
      </c>
      <c r="F8" s="11"/>
      <c r="G8" s="11">
        <v>83</v>
      </c>
      <c r="H8" s="11">
        <v>78</v>
      </c>
      <c r="I8" s="11">
        <v>82</v>
      </c>
      <c r="J8" s="11">
        <v>90</v>
      </c>
      <c r="K8" s="11">
        <v>72</v>
      </c>
      <c r="L8" s="11">
        <v>90</v>
      </c>
      <c r="M8" s="11"/>
      <c r="N8" s="11">
        <v>146</v>
      </c>
      <c r="O8" s="11">
        <v>129</v>
      </c>
      <c r="P8" s="11">
        <v>107</v>
      </c>
      <c r="Q8" s="11">
        <v>110</v>
      </c>
      <c r="R8" s="11"/>
      <c r="S8" s="11">
        <v>79</v>
      </c>
      <c r="T8" s="11">
        <v>70</v>
      </c>
      <c r="U8" s="11">
        <v>37</v>
      </c>
      <c r="V8" s="11">
        <v>61</v>
      </c>
      <c r="W8" s="11">
        <v>39</v>
      </c>
      <c r="X8" s="11">
        <v>52</v>
      </c>
      <c r="Y8" s="11">
        <v>51</v>
      </c>
      <c r="Z8" s="11">
        <v>23</v>
      </c>
      <c r="AA8" s="11">
        <v>54</v>
      </c>
      <c r="AB8" s="11">
        <v>29</v>
      </c>
      <c r="AC8" s="11"/>
      <c r="AD8" s="11">
        <v>82</v>
      </c>
      <c r="AE8" s="11">
        <v>184</v>
      </c>
      <c r="AF8" s="11">
        <v>67</v>
      </c>
      <c r="AG8" s="11">
        <v>70</v>
      </c>
      <c r="AH8" s="11"/>
      <c r="AI8" s="11">
        <v>84</v>
      </c>
      <c r="AJ8" s="11">
        <v>148</v>
      </c>
      <c r="AK8" s="11">
        <v>110</v>
      </c>
      <c r="AL8" s="11"/>
      <c r="AM8" s="11">
        <v>120</v>
      </c>
      <c r="AN8" s="11">
        <v>192</v>
      </c>
      <c r="AO8" s="11">
        <v>158</v>
      </c>
      <c r="AP8" s="11"/>
      <c r="AQ8" s="11">
        <v>111</v>
      </c>
      <c r="AR8" s="11">
        <v>128</v>
      </c>
      <c r="AS8" s="11">
        <v>126</v>
      </c>
      <c r="AT8" s="11">
        <v>60</v>
      </c>
      <c r="AU8" s="11">
        <v>12</v>
      </c>
    </row>
    <row r="9" spans="2:47" ht="43.2" x14ac:dyDescent="0.3">
      <c r="B9" s="18" t="s">
        <v>292</v>
      </c>
      <c r="C9" s="17">
        <v>0.71028443776752004</v>
      </c>
      <c r="D9" s="17">
        <v>0.67494495490325601</v>
      </c>
      <c r="E9" s="17">
        <v>0.74408192719321298</v>
      </c>
      <c r="F9" s="17"/>
      <c r="G9" s="17">
        <v>0.61798277190312101</v>
      </c>
      <c r="H9" s="17">
        <v>0.54544493227417701</v>
      </c>
      <c r="I9" s="17">
        <v>0.65682700372453995</v>
      </c>
      <c r="J9" s="17">
        <v>0.75983327428594905</v>
      </c>
      <c r="K9" s="17">
        <v>0.82500434809331702</v>
      </c>
      <c r="L9" s="17">
        <v>0.84448316168194404</v>
      </c>
      <c r="M9" s="17"/>
      <c r="N9" s="17">
        <v>0.70781260944417701</v>
      </c>
      <c r="O9" s="17">
        <v>0.68342160714043398</v>
      </c>
      <c r="P9" s="17">
        <v>0.74816879022564797</v>
      </c>
      <c r="Q9" s="17">
        <v>0.69764514015148604</v>
      </c>
      <c r="R9" s="17"/>
      <c r="S9" s="17">
        <v>0.63572668569526403</v>
      </c>
      <c r="T9" s="17">
        <v>0.73710585595137201</v>
      </c>
      <c r="U9" s="17">
        <v>0.748458677547851</v>
      </c>
      <c r="V9" s="17">
        <v>0.73278493169289205</v>
      </c>
      <c r="W9" s="17">
        <v>0.75298032664133097</v>
      </c>
      <c r="X9" s="17">
        <v>0.73561424348418103</v>
      </c>
      <c r="Y9" s="17">
        <v>0.68324183364218904</v>
      </c>
      <c r="Z9" s="17">
        <v>0.67962485477281998</v>
      </c>
      <c r="AA9" s="17">
        <v>0.66176885374552996</v>
      </c>
      <c r="AB9" s="17">
        <v>0.81036305776606898</v>
      </c>
      <c r="AC9" s="17"/>
      <c r="AD9" s="17">
        <v>0.75454430645017001</v>
      </c>
      <c r="AE9" s="17">
        <v>0.68180699302501802</v>
      </c>
      <c r="AF9" s="17">
        <v>0.81581784359953702</v>
      </c>
      <c r="AG9" s="17">
        <v>0.71318555663636896</v>
      </c>
      <c r="AH9" s="17"/>
      <c r="AI9" s="17">
        <v>0.78186755819471099</v>
      </c>
      <c r="AJ9" s="17">
        <v>0.67185201317989196</v>
      </c>
      <c r="AK9" s="17">
        <v>0.79447301362668798</v>
      </c>
      <c r="AL9" s="17"/>
      <c r="AM9" s="17">
        <v>0.72029603184610203</v>
      </c>
      <c r="AN9" s="17">
        <v>0.72277224208905699</v>
      </c>
      <c r="AO9" s="17">
        <v>0.69946997390184895</v>
      </c>
      <c r="AP9" s="17"/>
      <c r="AQ9" s="17">
        <v>0.79226521866451705</v>
      </c>
      <c r="AR9" s="17">
        <v>0.69680078879927998</v>
      </c>
      <c r="AS9" s="17">
        <v>0.68157808575210599</v>
      </c>
      <c r="AT9" s="17">
        <v>0.60456210656071296</v>
      </c>
      <c r="AU9" s="17">
        <v>0.55707700995203602</v>
      </c>
    </row>
    <row r="10" spans="2:47" ht="28.8" x14ac:dyDescent="0.3">
      <c r="B10" s="18" t="s">
        <v>293</v>
      </c>
      <c r="C10" s="17">
        <v>0.20454692241866099</v>
      </c>
      <c r="D10" s="17">
        <v>0.24078795966952299</v>
      </c>
      <c r="E10" s="17">
        <v>0.16950264483088401</v>
      </c>
      <c r="F10" s="17"/>
      <c r="G10" s="17">
        <v>0.289492250688686</v>
      </c>
      <c r="H10" s="17">
        <v>0.32581515426424601</v>
      </c>
      <c r="I10" s="17">
        <v>0.22265494349262399</v>
      </c>
      <c r="J10" s="17">
        <v>0.200416888885464</v>
      </c>
      <c r="K10" s="17">
        <v>0.111872005705195</v>
      </c>
      <c r="L10" s="17">
        <v>8.3756677674984306E-2</v>
      </c>
      <c r="M10" s="17"/>
      <c r="N10" s="17">
        <v>0.24640759139308599</v>
      </c>
      <c r="O10" s="17">
        <v>0.244481512439013</v>
      </c>
      <c r="P10" s="17">
        <v>0.138303085034648</v>
      </c>
      <c r="Q10" s="17">
        <v>0.174184572833469</v>
      </c>
      <c r="R10" s="17"/>
      <c r="S10" s="17">
        <v>0.25162124549155002</v>
      </c>
      <c r="T10" s="17">
        <v>0.207330560934671</v>
      </c>
      <c r="U10" s="17">
        <v>0.16420515919867801</v>
      </c>
      <c r="V10" s="17">
        <v>0.19492311069827001</v>
      </c>
      <c r="W10" s="17">
        <v>0.214966950880293</v>
      </c>
      <c r="X10" s="17">
        <v>0.16184505562169499</v>
      </c>
      <c r="Y10" s="17">
        <v>0.220108861281856</v>
      </c>
      <c r="Z10" s="17">
        <v>0.18221344662341099</v>
      </c>
      <c r="AA10" s="17">
        <v>0.22618674590290999</v>
      </c>
      <c r="AB10" s="17">
        <v>0.15485872233270401</v>
      </c>
      <c r="AC10" s="17"/>
      <c r="AD10" s="17">
        <v>0.18843174307476401</v>
      </c>
      <c r="AE10" s="17">
        <v>0.243009727555168</v>
      </c>
      <c r="AF10" s="17">
        <v>0.10249660405864</v>
      </c>
      <c r="AG10" s="17">
        <v>0.15654624607454701</v>
      </c>
      <c r="AH10" s="17"/>
      <c r="AI10" s="17">
        <v>0.16237669429642701</v>
      </c>
      <c r="AJ10" s="17">
        <v>0.265706627762894</v>
      </c>
      <c r="AK10" s="17">
        <v>0.14144890580514699</v>
      </c>
      <c r="AL10" s="17"/>
      <c r="AM10" s="17">
        <v>0.186740091672532</v>
      </c>
      <c r="AN10" s="17">
        <v>0.2191104375406</v>
      </c>
      <c r="AO10" s="17">
        <v>0.22298729340340701</v>
      </c>
      <c r="AP10" s="17"/>
      <c r="AQ10" s="17">
        <v>0.134403016113183</v>
      </c>
      <c r="AR10" s="17">
        <v>0.19826597186763101</v>
      </c>
      <c r="AS10" s="17">
        <v>0.24297792097013099</v>
      </c>
      <c r="AT10" s="17">
        <v>0.31601174977438201</v>
      </c>
      <c r="AU10" s="17">
        <v>0.35891871715392099</v>
      </c>
    </row>
    <row r="11" spans="2:47" ht="28.8" x14ac:dyDescent="0.3">
      <c r="B11" s="18" t="s">
        <v>294</v>
      </c>
      <c r="C11" s="17">
        <v>2.9280257680912501E-2</v>
      </c>
      <c r="D11" s="17">
        <v>3.82871714077637E-2</v>
      </c>
      <c r="E11" s="17">
        <v>2.0481212762386E-2</v>
      </c>
      <c r="F11" s="17"/>
      <c r="G11" s="17">
        <v>6.2893702360486803E-2</v>
      </c>
      <c r="H11" s="17">
        <v>7.0198805684614396E-2</v>
      </c>
      <c r="I11" s="17">
        <v>2.47328542658544E-2</v>
      </c>
      <c r="J11" s="17">
        <v>9.7398278117944402E-3</v>
      </c>
      <c r="K11" s="17">
        <v>1.28411341544335E-2</v>
      </c>
      <c r="L11" s="17">
        <v>0</v>
      </c>
      <c r="M11" s="17"/>
      <c r="N11" s="17">
        <v>7.9625953865697392E-3</v>
      </c>
      <c r="O11" s="17">
        <v>2.84333108711586E-2</v>
      </c>
      <c r="P11" s="17">
        <v>3.94437054525867E-2</v>
      </c>
      <c r="Q11" s="17">
        <v>4.9695798551187102E-2</v>
      </c>
      <c r="R11" s="17"/>
      <c r="S11" s="17">
        <v>2.9141827490856798E-2</v>
      </c>
      <c r="T11" s="17">
        <v>0</v>
      </c>
      <c r="U11" s="17">
        <v>6.2507728668219395E-2</v>
      </c>
      <c r="V11" s="17">
        <v>1.91024574815544E-2</v>
      </c>
      <c r="W11" s="17">
        <v>0</v>
      </c>
      <c r="X11" s="17">
        <v>4.3098085398339703E-2</v>
      </c>
      <c r="Y11" s="17">
        <v>3.8917002333506E-2</v>
      </c>
      <c r="Z11" s="17">
        <v>5.74274022796313E-2</v>
      </c>
      <c r="AA11" s="17">
        <v>5.8713228820871897E-2</v>
      </c>
      <c r="AB11" s="17">
        <v>0</v>
      </c>
      <c r="AC11" s="17"/>
      <c r="AD11" s="17">
        <v>1.2552909632705399E-2</v>
      </c>
      <c r="AE11" s="17">
        <v>2.1422149813708598E-2</v>
      </c>
      <c r="AF11" s="17">
        <v>5.0228713324647602E-2</v>
      </c>
      <c r="AG11" s="17">
        <v>3.1459316191123403E-2</v>
      </c>
      <c r="AH11" s="17"/>
      <c r="AI11" s="17">
        <v>1.2273735056092E-2</v>
      </c>
      <c r="AJ11" s="17">
        <v>3.4934966847698298E-2</v>
      </c>
      <c r="AK11" s="17">
        <v>1.85590187718663E-2</v>
      </c>
      <c r="AL11" s="17"/>
      <c r="AM11" s="17">
        <v>1.9221554035288101E-2</v>
      </c>
      <c r="AN11" s="17">
        <v>1.7115502517351298E-2</v>
      </c>
      <c r="AO11" s="17">
        <v>5.6616687325935701E-2</v>
      </c>
      <c r="AP11" s="17"/>
      <c r="AQ11" s="17">
        <v>8.3620909202909398E-3</v>
      </c>
      <c r="AR11" s="17">
        <v>4.4810482119751402E-2</v>
      </c>
      <c r="AS11" s="17">
        <v>2.5045042725673299E-2</v>
      </c>
      <c r="AT11" s="17">
        <v>3.4322469826367698E-2</v>
      </c>
      <c r="AU11" s="17">
        <v>0</v>
      </c>
    </row>
    <row r="12" spans="2:47" x14ac:dyDescent="0.3">
      <c r="B12" s="18" t="s">
        <v>94</v>
      </c>
      <c r="C12" s="19">
        <v>5.5888382132906103E-2</v>
      </c>
      <c r="D12" s="19">
        <v>4.59799140194578E-2</v>
      </c>
      <c r="E12" s="19">
        <v>6.5934215213517E-2</v>
      </c>
      <c r="F12" s="19"/>
      <c r="G12" s="19">
        <v>2.9631275047706199E-2</v>
      </c>
      <c r="H12" s="19">
        <v>5.85411077769626E-2</v>
      </c>
      <c r="I12" s="19">
        <v>9.5785198516981696E-2</v>
      </c>
      <c r="J12" s="19">
        <v>3.0010009016792401E-2</v>
      </c>
      <c r="K12" s="19">
        <v>5.0282512047054397E-2</v>
      </c>
      <c r="L12" s="19">
        <v>7.1760160643071697E-2</v>
      </c>
      <c r="M12" s="19"/>
      <c r="N12" s="19">
        <v>3.7817203776167402E-2</v>
      </c>
      <c r="O12" s="19">
        <v>4.3663569549394501E-2</v>
      </c>
      <c r="P12" s="19">
        <v>7.4084419287116704E-2</v>
      </c>
      <c r="Q12" s="19">
        <v>7.8474488463858197E-2</v>
      </c>
      <c r="R12" s="19"/>
      <c r="S12" s="19">
        <v>8.3510241322328801E-2</v>
      </c>
      <c r="T12" s="19">
        <v>5.5563583113957399E-2</v>
      </c>
      <c r="U12" s="19">
        <v>2.48284345852515E-2</v>
      </c>
      <c r="V12" s="19">
        <v>5.3189500127283899E-2</v>
      </c>
      <c r="W12" s="19">
        <v>3.2052722478376101E-2</v>
      </c>
      <c r="X12" s="19">
        <v>5.9442615495784397E-2</v>
      </c>
      <c r="Y12" s="19">
        <v>5.7732302742449601E-2</v>
      </c>
      <c r="Z12" s="19">
        <v>8.0734296324137894E-2</v>
      </c>
      <c r="AA12" s="19">
        <v>5.3331171530688302E-2</v>
      </c>
      <c r="AB12" s="19">
        <v>3.4778219901226197E-2</v>
      </c>
      <c r="AC12" s="19"/>
      <c r="AD12" s="19">
        <v>4.4471040842361101E-2</v>
      </c>
      <c r="AE12" s="19">
        <v>5.3761129606104602E-2</v>
      </c>
      <c r="AF12" s="19">
        <v>3.1456839017175497E-2</v>
      </c>
      <c r="AG12" s="19">
        <v>9.8808881097960599E-2</v>
      </c>
      <c r="AH12" s="19"/>
      <c r="AI12" s="19">
        <v>4.3482012452769697E-2</v>
      </c>
      <c r="AJ12" s="19">
        <v>2.7506392209515802E-2</v>
      </c>
      <c r="AK12" s="19">
        <v>4.5519061796298201E-2</v>
      </c>
      <c r="AL12" s="19"/>
      <c r="AM12" s="19">
        <v>7.3742322446077396E-2</v>
      </c>
      <c r="AN12" s="19">
        <v>4.10018178529915E-2</v>
      </c>
      <c r="AO12" s="19">
        <v>2.0926045368808599E-2</v>
      </c>
      <c r="AP12" s="19"/>
      <c r="AQ12" s="19">
        <v>6.4969674302008701E-2</v>
      </c>
      <c r="AR12" s="19">
        <v>6.0122757213337097E-2</v>
      </c>
      <c r="AS12" s="19">
        <v>5.0398950552090302E-2</v>
      </c>
      <c r="AT12" s="19">
        <v>4.5103673838536897E-2</v>
      </c>
      <c r="AU12" s="19">
        <v>8.4004272894043802E-2</v>
      </c>
    </row>
    <row r="13" spans="2:47" x14ac:dyDescent="0.3">
      <c r="B13" s="16" t="s">
        <v>175</v>
      </c>
    </row>
    <row r="14" spans="2:47" x14ac:dyDescent="0.3">
      <c r="B14" t="s">
        <v>482</v>
      </c>
    </row>
    <row r="15" spans="2:47" x14ac:dyDescent="0.3">
      <c r="B15" t="s">
        <v>80</v>
      </c>
    </row>
    <row r="17" spans="2:2" x14ac:dyDescent="0.3">
      <c r="B17"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I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9" width="20.77734375" customWidth="1"/>
  </cols>
  <sheetData>
    <row r="2" spans="2:9" ht="40.049999999999997" customHeight="1" x14ac:dyDescent="0.3">
      <c r="D2" s="41" t="s">
        <v>308</v>
      </c>
      <c r="E2" s="37"/>
      <c r="F2" s="37"/>
      <c r="G2" s="37"/>
      <c r="H2" s="37"/>
      <c r="I2" s="37"/>
    </row>
    <row r="6" spans="2:9" ht="49.95" customHeight="1" x14ac:dyDescent="0.3">
      <c r="B6" s="20" t="s">
        <v>13</v>
      </c>
      <c r="C6" s="20" t="s">
        <v>297</v>
      </c>
      <c r="D6" s="20" t="s">
        <v>332</v>
      </c>
      <c r="E6" s="20" t="s">
        <v>299</v>
      </c>
      <c r="F6" s="20" t="s">
        <v>300</v>
      </c>
      <c r="G6" s="20" t="s">
        <v>301</v>
      </c>
      <c r="H6" s="20" t="s">
        <v>302</v>
      </c>
    </row>
    <row r="7" spans="2:9" x14ac:dyDescent="0.3">
      <c r="B7" s="18" t="s">
        <v>303</v>
      </c>
      <c r="C7" s="17">
        <v>6.4480143193748604E-2</v>
      </c>
      <c r="D7" s="17">
        <v>7.2406661717952597E-2</v>
      </c>
      <c r="E7" s="17">
        <v>5.9850787545811003E-2</v>
      </c>
      <c r="F7" s="17">
        <v>6.2476793300939498E-2</v>
      </c>
      <c r="G7" s="17">
        <v>4.0939068060546299E-2</v>
      </c>
      <c r="H7" s="17">
        <v>5.79234217498188E-2</v>
      </c>
    </row>
    <row r="8" spans="2:9" x14ac:dyDescent="0.3">
      <c r="B8" s="18" t="s">
        <v>304</v>
      </c>
      <c r="C8" s="17">
        <v>0.34555779901394301</v>
      </c>
      <c r="D8" s="17">
        <v>0.30852883002431097</v>
      </c>
      <c r="E8" s="17">
        <v>0.23373266209461499</v>
      </c>
      <c r="F8" s="17">
        <v>0.324157295227119</v>
      </c>
      <c r="G8" s="17">
        <v>8.2888568415798905E-2</v>
      </c>
      <c r="H8" s="17">
        <v>0.29786970085091902</v>
      </c>
    </row>
    <row r="9" spans="2:9" x14ac:dyDescent="0.3">
      <c r="B9" s="18" t="s">
        <v>305</v>
      </c>
      <c r="C9" s="17">
        <v>0.509808873871056</v>
      </c>
      <c r="D9" s="17">
        <v>0.53929659590472501</v>
      </c>
      <c r="E9" s="17">
        <v>0.61732677816249104</v>
      </c>
      <c r="F9" s="17">
        <v>0.53613253740389599</v>
      </c>
      <c r="G9" s="17">
        <v>0.244172238659144</v>
      </c>
      <c r="H9" s="17">
        <v>0.55018205563025702</v>
      </c>
    </row>
    <row r="10" spans="2:9" x14ac:dyDescent="0.3">
      <c r="B10" s="18" t="s">
        <v>306</v>
      </c>
      <c r="C10" s="17">
        <v>5.2653165402779402E-2</v>
      </c>
      <c r="D10" s="17">
        <v>4.3912781797644698E-2</v>
      </c>
      <c r="E10" s="17">
        <v>5.2916513664177899E-2</v>
      </c>
      <c r="F10" s="17">
        <v>5.12141435415688E-2</v>
      </c>
      <c r="G10" s="17">
        <v>0.35773477592761799</v>
      </c>
      <c r="H10" s="17">
        <v>6.3118597525470804E-2</v>
      </c>
    </row>
    <row r="11" spans="2:9" x14ac:dyDescent="0.3">
      <c r="B11" s="18" t="s">
        <v>307</v>
      </c>
      <c r="C11" s="17">
        <v>2.7500018518473002E-2</v>
      </c>
      <c r="D11" s="17">
        <v>3.5855130555366703E-2</v>
      </c>
      <c r="E11" s="17">
        <v>3.6173258532905497E-2</v>
      </c>
      <c r="F11" s="17">
        <v>2.6019230526477099E-2</v>
      </c>
      <c r="G11" s="17">
        <v>0.27426534893689303</v>
      </c>
      <c r="H11" s="17">
        <v>3.09062242435344E-2</v>
      </c>
    </row>
    <row r="12" spans="2:9" x14ac:dyDescent="0.3">
      <c r="B12" s="16"/>
      <c r="C12" s="16"/>
      <c r="D12" s="16"/>
      <c r="E12" s="16"/>
      <c r="F12" s="16"/>
      <c r="G12" s="16"/>
      <c r="H12" s="16"/>
    </row>
    <row r="13" spans="2:9" x14ac:dyDescent="0.3">
      <c r="B13" t="s">
        <v>482</v>
      </c>
    </row>
    <row r="14" spans="2:9" x14ac:dyDescent="0.3">
      <c r="B14" t="s">
        <v>80</v>
      </c>
    </row>
    <row r="18" spans="2:2" x14ac:dyDescent="0.3">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U18"/>
  <sheetViews>
    <sheetView showGridLines="0" topLeftCell="A6"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309</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495</v>
      </c>
      <c r="D7" s="10">
        <v>241</v>
      </c>
      <c r="E7" s="10">
        <v>253</v>
      </c>
      <c r="F7" s="10"/>
      <c r="G7" s="10">
        <v>67</v>
      </c>
      <c r="H7" s="10">
        <v>71</v>
      </c>
      <c r="I7" s="10">
        <v>80</v>
      </c>
      <c r="J7" s="10">
        <v>99</v>
      </c>
      <c r="K7" s="10">
        <v>80</v>
      </c>
      <c r="L7" s="10">
        <v>98</v>
      </c>
      <c r="M7" s="10"/>
      <c r="N7" s="10">
        <v>137</v>
      </c>
      <c r="O7" s="10">
        <v>128</v>
      </c>
      <c r="P7" s="10">
        <v>112</v>
      </c>
      <c r="Q7" s="10">
        <v>114</v>
      </c>
      <c r="R7" s="10"/>
      <c r="S7" s="10">
        <v>77</v>
      </c>
      <c r="T7" s="10">
        <v>70</v>
      </c>
      <c r="U7" s="10">
        <v>37</v>
      </c>
      <c r="V7" s="10">
        <v>59</v>
      </c>
      <c r="W7" s="10">
        <v>37</v>
      </c>
      <c r="X7" s="10">
        <v>54</v>
      </c>
      <c r="Y7" s="10">
        <v>54</v>
      </c>
      <c r="Z7" s="10">
        <v>23</v>
      </c>
      <c r="AA7" s="10">
        <v>55</v>
      </c>
      <c r="AB7" s="10">
        <v>29</v>
      </c>
      <c r="AC7" s="10"/>
      <c r="AD7" s="10">
        <v>85</v>
      </c>
      <c r="AE7" s="10">
        <v>182</v>
      </c>
      <c r="AF7" s="10">
        <v>69</v>
      </c>
      <c r="AG7" s="10">
        <v>70</v>
      </c>
      <c r="AH7" s="10"/>
      <c r="AI7" s="10">
        <v>88</v>
      </c>
      <c r="AJ7" s="10">
        <v>143</v>
      </c>
      <c r="AK7" s="10">
        <v>112</v>
      </c>
      <c r="AL7" s="10"/>
      <c r="AM7" s="10">
        <v>118</v>
      </c>
      <c r="AN7" s="10">
        <v>193</v>
      </c>
      <c r="AO7" s="10">
        <v>158</v>
      </c>
      <c r="AP7" s="10"/>
      <c r="AQ7" s="10">
        <v>116</v>
      </c>
      <c r="AR7" s="10">
        <v>128</v>
      </c>
      <c r="AS7" s="10">
        <v>120</v>
      </c>
      <c r="AT7" s="10">
        <v>58</v>
      </c>
      <c r="AU7" s="10">
        <v>12</v>
      </c>
    </row>
    <row r="8" spans="2:47" ht="30" customHeight="1" x14ac:dyDescent="0.3">
      <c r="B8" s="11" t="s">
        <v>18</v>
      </c>
      <c r="C8" s="11">
        <v>495</v>
      </c>
      <c r="D8" s="11">
        <v>246</v>
      </c>
      <c r="E8" s="11">
        <v>248</v>
      </c>
      <c r="F8" s="11"/>
      <c r="G8" s="11">
        <v>83</v>
      </c>
      <c r="H8" s="11">
        <v>78</v>
      </c>
      <c r="I8" s="11">
        <v>82</v>
      </c>
      <c r="J8" s="11">
        <v>90</v>
      </c>
      <c r="K8" s="11">
        <v>72</v>
      </c>
      <c r="L8" s="11">
        <v>90</v>
      </c>
      <c r="M8" s="11"/>
      <c r="N8" s="11">
        <v>146</v>
      </c>
      <c r="O8" s="11">
        <v>129</v>
      </c>
      <c r="P8" s="11">
        <v>107</v>
      </c>
      <c r="Q8" s="11">
        <v>110</v>
      </c>
      <c r="R8" s="11"/>
      <c r="S8" s="11">
        <v>79</v>
      </c>
      <c r="T8" s="11">
        <v>70</v>
      </c>
      <c r="U8" s="11">
        <v>37</v>
      </c>
      <c r="V8" s="11">
        <v>61</v>
      </c>
      <c r="W8" s="11">
        <v>39</v>
      </c>
      <c r="X8" s="11">
        <v>52</v>
      </c>
      <c r="Y8" s="11">
        <v>51</v>
      </c>
      <c r="Z8" s="11">
        <v>23</v>
      </c>
      <c r="AA8" s="11">
        <v>54</v>
      </c>
      <c r="AB8" s="11">
        <v>29</v>
      </c>
      <c r="AC8" s="11"/>
      <c r="AD8" s="11">
        <v>82</v>
      </c>
      <c r="AE8" s="11">
        <v>184</v>
      </c>
      <c r="AF8" s="11">
        <v>67</v>
      </c>
      <c r="AG8" s="11">
        <v>70</v>
      </c>
      <c r="AH8" s="11"/>
      <c r="AI8" s="11">
        <v>84</v>
      </c>
      <c r="AJ8" s="11">
        <v>148</v>
      </c>
      <c r="AK8" s="11">
        <v>110</v>
      </c>
      <c r="AL8" s="11"/>
      <c r="AM8" s="11">
        <v>120</v>
      </c>
      <c r="AN8" s="11">
        <v>192</v>
      </c>
      <c r="AO8" s="11">
        <v>158</v>
      </c>
      <c r="AP8" s="11"/>
      <c r="AQ8" s="11">
        <v>111</v>
      </c>
      <c r="AR8" s="11">
        <v>128</v>
      </c>
      <c r="AS8" s="11">
        <v>126</v>
      </c>
      <c r="AT8" s="11">
        <v>60</v>
      </c>
      <c r="AU8" s="11">
        <v>12</v>
      </c>
    </row>
    <row r="9" spans="2:47" x14ac:dyDescent="0.3">
      <c r="B9" s="18" t="s">
        <v>303</v>
      </c>
      <c r="C9" s="17">
        <v>6.4480143193748604E-2</v>
      </c>
      <c r="D9" s="17">
        <v>8.6208711086113998E-2</v>
      </c>
      <c r="E9" s="17">
        <v>4.3227465360269703E-2</v>
      </c>
      <c r="F9" s="17"/>
      <c r="G9" s="17">
        <v>0.12803753257091099</v>
      </c>
      <c r="H9" s="17">
        <v>0.133400335776377</v>
      </c>
      <c r="I9" s="17">
        <v>8.66656820685799E-2</v>
      </c>
      <c r="J9" s="17">
        <v>3.2389438114167897E-2</v>
      </c>
      <c r="K9" s="17">
        <v>1.27573650021948E-2</v>
      </c>
      <c r="L9" s="17">
        <v>0</v>
      </c>
      <c r="M9" s="17"/>
      <c r="N9" s="17">
        <v>9.71659011643599E-2</v>
      </c>
      <c r="O9" s="17">
        <v>6.1364430376337799E-2</v>
      </c>
      <c r="P9" s="17">
        <v>4.2722568206734701E-2</v>
      </c>
      <c r="Q9" s="17">
        <v>4.8306972866383101E-2</v>
      </c>
      <c r="R9" s="17"/>
      <c r="S9" s="17">
        <v>7.94350140740267E-2</v>
      </c>
      <c r="T9" s="17">
        <v>1.5375464332407499E-2</v>
      </c>
      <c r="U9" s="17">
        <v>2.8577156279258002E-2</v>
      </c>
      <c r="V9" s="17">
        <v>8.1981491462772907E-2</v>
      </c>
      <c r="W9" s="17">
        <v>0.18142934302559099</v>
      </c>
      <c r="X9" s="17">
        <v>0.123998995611593</v>
      </c>
      <c r="Y9" s="17">
        <v>4.4644907994661601E-2</v>
      </c>
      <c r="Z9" s="17">
        <v>0</v>
      </c>
      <c r="AA9" s="17">
        <v>5.1079307618752297E-2</v>
      </c>
      <c r="AB9" s="17">
        <v>0</v>
      </c>
      <c r="AC9" s="17"/>
      <c r="AD9" s="17">
        <v>2.2409905059832799E-2</v>
      </c>
      <c r="AE9" s="17">
        <v>0.10575616772636</v>
      </c>
      <c r="AF9" s="17">
        <v>5.5795382525686298E-2</v>
      </c>
      <c r="AG9" s="17">
        <v>1.32514905810501E-2</v>
      </c>
      <c r="AH9" s="17"/>
      <c r="AI9" s="17">
        <v>2.1911512580313701E-2</v>
      </c>
      <c r="AJ9" s="17">
        <v>0.102891672930593</v>
      </c>
      <c r="AK9" s="17">
        <v>6.5464767591165096E-2</v>
      </c>
      <c r="AL9" s="17"/>
      <c r="AM9" s="17">
        <v>7.4729896614548805E-2</v>
      </c>
      <c r="AN9" s="17">
        <v>3.8537055867840099E-2</v>
      </c>
      <c r="AO9" s="17">
        <v>9.9086422296094406E-2</v>
      </c>
      <c r="AP9" s="17"/>
      <c r="AQ9" s="17">
        <v>1.8025236996345902E-2</v>
      </c>
      <c r="AR9" s="17">
        <v>1.9273420470695499E-2</v>
      </c>
      <c r="AS9" s="17">
        <v>0.10163630494301699</v>
      </c>
      <c r="AT9" s="17">
        <v>0.21843933990818601</v>
      </c>
      <c r="AU9" s="17">
        <v>0.12876450978718201</v>
      </c>
    </row>
    <row r="10" spans="2:47" x14ac:dyDescent="0.3">
      <c r="B10" s="18" t="s">
        <v>304</v>
      </c>
      <c r="C10" s="17">
        <v>0.34555779901394301</v>
      </c>
      <c r="D10" s="17">
        <v>0.42091336041785599</v>
      </c>
      <c r="E10" s="17">
        <v>0.272359278667682</v>
      </c>
      <c r="F10" s="17"/>
      <c r="G10" s="17">
        <v>0.36344513416188901</v>
      </c>
      <c r="H10" s="17">
        <v>0.45256926505752698</v>
      </c>
      <c r="I10" s="17">
        <v>0.381627287576144</v>
      </c>
      <c r="J10" s="17">
        <v>0.30898957875098798</v>
      </c>
      <c r="K10" s="17">
        <v>0.22577684801502201</v>
      </c>
      <c r="L10" s="17">
        <v>0.33626479736336201</v>
      </c>
      <c r="M10" s="17"/>
      <c r="N10" s="17">
        <v>0.44101927861027101</v>
      </c>
      <c r="O10" s="17">
        <v>0.37423597653308099</v>
      </c>
      <c r="P10" s="17">
        <v>0.21751659875718199</v>
      </c>
      <c r="Q10" s="17">
        <v>0.312152636664839</v>
      </c>
      <c r="R10" s="17"/>
      <c r="S10" s="17">
        <v>0.45467396870728499</v>
      </c>
      <c r="T10" s="17">
        <v>0.35967744592200701</v>
      </c>
      <c r="U10" s="17">
        <v>0.32083674789813998</v>
      </c>
      <c r="V10" s="17">
        <v>0.33090773034688198</v>
      </c>
      <c r="W10" s="17">
        <v>0.261292592166602</v>
      </c>
      <c r="X10" s="17">
        <v>0.29351076848920699</v>
      </c>
      <c r="Y10" s="17">
        <v>0.31356671787242901</v>
      </c>
      <c r="Z10" s="17">
        <v>0.32617484294998</v>
      </c>
      <c r="AA10" s="17">
        <v>0.40963556402858398</v>
      </c>
      <c r="AB10" s="17">
        <v>0.23642743892065701</v>
      </c>
      <c r="AC10" s="17"/>
      <c r="AD10" s="17">
        <v>0.33834352165113701</v>
      </c>
      <c r="AE10" s="17">
        <v>0.42608823832767601</v>
      </c>
      <c r="AF10" s="17">
        <v>0.28081506314672799</v>
      </c>
      <c r="AG10" s="17">
        <v>0.23470064079762601</v>
      </c>
      <c r="AH10" s="17"/>
      <c r="AI10" s="17">
        <v>0.31219755727444898</v>
      </c>
      <c r="AJ10" s="17">
        <v>0.425389946911787</v>
      </c>
      <c r="AK10" s="17">
        <v>0.30605344087889103</v>
      </c>
      <c r="AL10" s="17"/>
      <c r="AM10" s="17">
        <v>0.404567346078132</v>
      </c>
      <c r="AN10" s="17">
        <v>0.30651062445590199</v>
      </c>
      <c r="AO10" s="17">
        <v>0.357563363221229</v>
      </c>
      <c r="AP10" s="17"/>
      <c r="AQ10" s="17">
        <v>0.29814220589602602</v>
      </c>
      <c r="AR10" s="17">
        <v>0.26899652475102598</v>
      </c>
      <c r="AS10" s="17">
        <v>0.40513483924997301</v>
      </c>
      <c r="AT10" s="17">
        <v>0.43579392997044902</v>
      </c>
      <c r="AU10" s="17">
        <v>0.55620393210890395</v>
      </c>
    </row>
    <row r="11" spans="2:47" x14ac:dyDescent="0.3">
      <c r="B11" s="18" t="s">
        <v>305</v>
      </c>
      <c r="C11" s="17">
        <v>0.509808873871056</v>
      </c>
      <c r="D11" s="17">
        <v>0.444080046193012</v>
      </c>
      <c r="E11" s="17">
        <v>0.572871876357536</v>
      </c>
      <c r="F11" s="17"/>
      <c r="G11" s="17">
        <v>0.45265183994786501</v>
      </c>
      <c r="H11" s="17">
        <v>0.31517041837219201</v>
      </c>
      <c r="I11" s="17">
        <v>0.49475261618203398</v>
      </c>
      <c r="J11" s="17">
        <v>0.52935355944599005</v>
      </c>
      <c r="K11" s="17">
        <v>0.68581134703677504</v>
      </c>
      <c r="L11" s="17">
        <v>0.58368276178971301</v>
      </c>
      <c r="M11" s="17"/>
      <c r="N11" s="17">
        <v>0.39980580485620298</v>
      </c>
      <c r="O11" s="17">
        <v>0.49330275595759498</v>
      </c>
      <c r="P11" s="17">
        <v>0.63534339600103795</v>
      </c>
      <c r="Q11" s="17">
        <v>0.54541400154992103</v>
      </c>
      <c r="R11" s="17"/>
      <c r="S11" s="17">
        <v>0.39166423663306998</v>
      </c>
      <c r="T11" s="17">
        <v>0.52923080792912902</v>
      </c>
      <c r="U11" s="17">
        <v>0.57602517978021195</v>
      </c>
      <c r="V11" s="17">
        <v>0.50805013363038598</v>
      </c>
      <c r="W11" s="17">
        <v>0.50549780546915402</v>
      </c>
      <c r="X11" s="17">
        <v>0.498387378227855</v>
      </c>
      <c r="Y11" s="17">
        <v>0.56711625798132204</v>
      </c>
      <c r="Z11" s="17">
        <v>0.67382515705002</v>
      </c>
      <c r="AA11" s="17">
        <v>0.42359961207282498</v>
      </c>
      <c r="AB11" s="17">
        <v>0.65727536617672899</v>
      </c>
      <c r="AC11" s="17"/>
      <c r="AD11" s="17">
        <v>0.52459328028010599</v>
      </c>
      <c r="AE11" s="17">
        <v>0.41900793023140698</v>
      </c>
      <c r="AF11" s="17">
        <v>0.56286465079149195</v>
      </c>
      <c r="AG11" s="17">
        <v>0.63941326367389895</v>
      </c>
      <c r="AH11" s="17"/>
      <c r="AI11" s="17">
        <v>0.564408262149662</v>
      </c>
      <c r="AJ11" s="17">
        <v>0.42987618627437002</v>
      </c>
      <c r="AK11" s="17">
        <v>0.52324067789357598</v>
      </c>
      <c r="AL11" s="17"/>
      <c r="AM11" s="17">
        <v>0.50413048242298097</v>
      </c>
      <c r="AN11" s="17">
        <v>0.54467502945427604</v>
      </c>
      <c r="AO11" s="17">
        <v>0.465605657901901</v>
      </c>
      <c r="AP11" s="17"/>
      <c r="AQ11" s="17">
        <v>0.61465371122885903</v>
      </c>
      <c r="AR11" s="17">
        <v>0.60944966333241002</v>
      </c>
      <c r="AS11" s="17">
        <v>0.40034581729230401</v>
      </c>
      <c r="AT11" s="17">
        <v>0.29740100739257902</v>
      </c>
      <c r="AU11" s="17">
        <v>0.24466171530469399</v>
      </c>
    </row>
    <row r="12" spans="2:47" x14ac:dyDescent="0.3">
      <c r="B12" s="18" t="s">
        <v>306</v>
      </c>
      <c r="C12" s="17">
        <v>5.2653165402779402E-2</v>
      </c>
      <c r="D12" s="17">
        <v>3.6852442089391299E-2</v>
      </c>
      <c r="E12" s="17">
        <v>6.8521411557557296E-2</v>
      </c>
      <c r="F12" s="17"/>
      <c r="G12" s="17">
        <v>2.9186007958876999E-2</v>
      </c>
      <c r="H12" s="17">
        <v>5.7635647431265299E-2</v>
      </c>
      <c r="I12" s="17">
        <v>3.6954414173241801E-2</v>
      </c>
      <c r="J12" s="17">
        <v>9.7987951334892603E-2</v>
      </c>
      <c r="K12" s="17">
        <v>5.01992143479595E-2</v>
      </c>
      <c r="L12" s="17">
        <v>4.0766374444362798E-2</v>
      </c>
      <c r="M12" s="17"/>
      <c r="N12" s="17">
        <v>3.5388982399855197E-2</v>
      </c>
      <c r="O12" s="17">
        <v>5.6660189561541403E-2</v>
      </c>
      <c r="P12" s="17">
        <v>6.7410271266413899E-2</v>
      </c>
      <c r="Q12" s="17">
        <v>5.8421239743533797E-2</v>
      </c>
      <c r="R12" s="17"/>
      <c r="S12" s="17">
        <v>6.1466598740762199E-2</v>
      </c>
      <c r="T12" s="17">
        <v>5.41734247234609E-2</v>
      </c>
      <c r="U12" s="17">
        <v>7.45609160423895E-2</v>
      </c>
      <c r="V12" s="17">
        <v>6.44463953757482E-2</v>
      </c>
      <c r="W12" s="17">
        <v>2.4782359484979199E-2</v>
      </c>
      <c r="X12" s="17">
        <v>5.1002406274894302E-2</v>
      </c>
      <c r="Y12" s="17">
        <v>3.5963263833800302E-2</v>
      </c>
      <c r="Z12" s="17">
        <v>0</v>
      </c>
      <c r="AA12" s="17">
        <v>8.0847390757283297E-2</v>
      </c>
      <c r="AB12" s="17">
        <v>3.1479761709287603E-2</v>
      </c>
      <c r="AC12" s="17"/>
      <c r="AD12" s="17">
        <v>8.2108599075187597E-2</v>
      </c>
      <c r="AE12" s="17">
        <v>2.7257761422298701E-2</v>
      </c>
      <c r="AF12" s="17">
        <v>7.7323692465520399E-2</v>
      </c>
      <c r="AG12" s="17">
        <v>3.6484164123562701E-2</v>
      </c>
      <c r="AH12" s="17"/>
      <c r="AI12" s="17">
        <v>6.9661762523304194E-2</v>
      </c>
      <c r="AJ12" s="17">
        <v>2.7614189931743902E-2</v>
      </c>
      <c r="AK12" s="17">
        <v>6.3607103187204403E-2</v>
      </c>
      <c r="AL12" s="17"/>
      <c r="AM12" s="17">
        <v>1.6572274884338298E-2</v>
      </c>
      <c r="AN12" s="17">
        <v>8.9660257057348994E-2</v>
      </c>
      <c r="AO12" s="17">
        <v>4.3874296029898702E-2</v>
      </c>
      <c r="AP12" s="17"/>
      <c r="AQ12" s="17">
        <v>3.9038074718305199E-2</v>
      </c>
      <c r="AR12" s="17">
        <v>6.4902709210754195E-2</v>
      </c>
      <c r="AS12" s="17">
        <v>6.4389393109370502E-2</v>
      </c>
      <c r="AT12" s="17">
        <v>4.8365722728786503E-2</v>
      </c>
      <c r="AU12" s="17">
        <v>7.0369842799219706E-2</v>
      </c>
    </row>
    <row r="13" spans="2:47" x14ac:dyDescent="0.3">
      <c r="B13" s="18" t="s">
        <v>307</v>
      </c>
      <c r="C13" s="19">
        <v>2.7500018518473002E-2</v>
      </c>
      <c r="D13" s="19">
        <v>1.1945440213626601E-2</v>
      </c>
      <c r="E13" s="19">
        <v>4.3019968056955099E-2</v>
      </c>
      <c r="F13" s="19"/>
      <c r="G13" s="19">
        <v>2.6679485360457299E-2</v>
      </c>
      <c r="H13" s="19">
        <v>4.1224333362639497E-2</v>
      </c>
      <c r="I13" s="19">
        <v>0</v>
      </c>
      <c r="J13" s="19">
        <v>3.1279472353960697E-2</v>
      </c>
      <c r="K13" s="19">
        <v>2.5455225598049299E-2</v>
      </c>
      <c r="L13" s="19">
        <v>3.9286066402562402E-2</v>
      </c>
      <c r="M13" s="19"/>
      <c r="N13" s="19">
        <v>2.66200329693108E-2</v>
      </c>
      <c r="O13" s="19">
        <v>1.44366475714449E-2</v>
      </c>
      <c r="P13" s="19">
        <v>3.70071657686315E-2</v>
      </c>
      <c r="Q13" s="19">
        <v>3.5705149175323102E-2</v>
      </c>
      <c r="R13" s="19"/>
      <c r="S13" s="19">
        <v>1.27601818448568E-2</v>
      </c>
      <c r="T13" s="19">
        <v>4.1542857092996197E-2</v>
      </c>
      <c r="U13" s="19">
        <v>0</v>
      </c>
      <c r="V13" s="19">
        <v>1.4614249184210599E-2</v>
      </c>
      <c r="W13" s="19">
        <v>2.69978998536742E-2</v>
      </c>
      <c r="X13" s="19">
        <v>3.3100451396451097E-2</v>
      </c>
      <c r="Y13" s="19">
        <v>3.8708852317786903E-2</v>
      </c>
      <c r="Z13" s="19">
        <v>0</v>
      </c>
      <c r="AA13" s="19">
        <v>3.4838125522554601E-2</v>
      </c>
      <c r="AB13" s="19">
        <v>7.48174331933259E-2</v>
      </c>
      <c r="AC13" s="19"/>
      <c r="AD13" s="19">
        <v>3.2544693933736303E-2</v>
      </c>
      <c r="AE13" s="19">
        <v>2.18899022922588E-2</v>
      </c>
      <c r="AF13" s="19">
        <v>2.3201211070573099E-2</v>
      </c>
      <c r="AG13" s="19">
        <v>7.6150440823862894E-2</v>
      </c>
      <c r="AH13" s="19"/>
      <c r="AI13" s="19">
        <v>3.18209054722716E-2</v>
      </c>
      <c r="AJ13" s="19">
        <v>1.4228003951506699E-2</v>
      </c>
      <c r="AK13" s="19">
        <v>4.16340104491634E-2</v>
      </c>
      <c r="AL13" s="19"/>
      <c r="AM13" s="19">
        <v>0</v>
      </c>
      <c r="AN13" s="19">
        <v>2.0617033164633199E-2</v>
      </c>
      <c r="AO13" s="19">
        <v>3.38702605508771E-2</v>
      </c>
      <c r="AP13" s="19"/>
      <c r="AQ13" s="19">
        <v>3.0140771160463799E-2</v>
      </c>
      <c r="AR13" s="19">
        <v>3.7377682235114097E-2</v>
      </c>
      <c r="AS13" s="19">
        <v>2.8493645405335399E-2</v>
      </c>
      <c r="AT13" s="19">
        <v>0</v>
      </c>
      <c r="AU13" s="19">
        <v>0</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333</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495</v>
      </c>
      <c r="D7" s="10">
        <v>241</v>
      </c>
      <c r="E7" s="10">
        <v>253</v>
      </c>
      <c r="F7" s="10"/>
      <c r="G7" s="10">
        <v>67</v>
      </c>
      <c r="H7" s="10">
        <v>71</v>
      </c>
      <c r="I7" s="10">
        <v>80</v>
      </c>
      <c r="J7" s="10">
        <v>99</v>
      </c>
      <c r="K7" s="10">
        <v>80</v>
      </c>
      <c r="L7" s="10">
        <v>98</v>
      </c>
      <c r="M7" s="10"/>
      <c r="N7" s="10">
        <v>137</v>
      </c>
      <c r="O7" s="10">
        <v>128</v>
      </c>
      <c r="P7" s="10">
        <v>112</v>
      </c>
      <c r="Q7" s="10">
        <v>114</v>
      </c>
      <c r="R7" s="10"/>
      <c r="S7" s="10">
        <v>77</v>
      </c>
      <c r="T7" s="10">
        <v>70</v>
      </c>
      <c r="U7" s="10">
        <v>37</v>
      </c>
      <c r="V7" s="10">
        <v>59</v>
      </c>
      <c r="W7" s="10">
        <v>37</v>
      </c>
      <c r="X7" s="10">
        <v>54</v>
      </c>
      <c r="Y7" s="10">
        <v>54</v>
      </c>
      <c r="Z7" s="10">
        <v>23</v>
      </c>
      <c r="AA7" s="10">
        <v>55</v>
      </c>
      <c r="AB7" s="10">
        <v>29</v>
      </c>
      <c r="AC7" s="10"/>
      <c r="AD7" s="10">
        <v>85</v>
      </c>
      <c r="AE7" s="10">
        <v>182</v>
      </c>
      <c r="AF7" s="10">
        <v>69</v>
      </c>
      <c r="AG7" s="10">
        <v>70</v>
      </c>
      <c r="AH7" s="10"/>
      <c r="AI7" s="10">
        <v>88</v>
      </c>
      <c r="AJ7" s="10">
        <v>143</v>
      </c>
      <c r="AK7" s="10">
        <v>112</v>
      </c>
      <c r="AL7" s="10"/>
      <c r="AM7" s="10">
        <v>118</v>
      </c>
      <c r="AN7" s="10">
        <v>193</v>
      </c>
      <c r="AO7" s="10">
        <v>158</v>
      </c>
      <c r="AP7" s="10"/>
      <c r="AQ7" s="10">
        <v>116</v>
      </c>
      <c r="AR7" s="10">
        <v>128</v>
      </c>
      <c r="AS7" s="10">
        <v>120</v>
      </c>
      <c r="AT7" s="10">
        <v>58</v>
      </c>
      <c r="AU7" s="10">
        <v>12</v>
      </c>
    </row>
    <row r="8" spans="2:47" ht="30" customHeight="1" x14ac:dyDescent="0.3">
      <c r="B8" s="11" t="s">
        <v>18</v>
      </c>
      <c r="C8" s="11">
        <v>495</v>
      </c>
      <c r="D8" s="11">
        <v>246</v>
      </c>
      <c r="E8" s="11">
        <v>248</v>
      </c>
      <c r="F8" s="11"/>
      <c r="G8" s="11">
        <v>83</v>
      </c>
      <c r="H8" s="11">
        <v>78</v>
      </c>
      <c r="I8" s="11">
        <v>82</v>
      </c>
      <c r="J8" s="11">
        <v>90</v>
      </c>
      <c r="K8" s="11">
        <v>72</v>
      </c>
      <c r="L8" s="11">
        <v>90</v>
      </c>
      <c r="M8" s="11"/>
      <c r="N8" s="11">
        <v>146</v>
      </c>
      <c r="O8" s="11">
        <v>129</v>
      </c>
      <c r="P8" s="11">
        <v>107</v>
      </c>
      <c r="Q8" s="11">
        <v>110</v>
      </c>
      <c r="R8" s="11"/>
      <c r="S8" s="11">
        <v>79</v>
      </c>
      <c r="T8" s="11">
        <v>70</v>
      </c>
      <c r="U8" s="11">
        <v>37</v>
      </c>
      <c r="V8" s="11">
        <v>61</v>
      </c>
      <c r="W8" s="11">
        <v>39</v>
      </c>
      <c r="X8" s="11">
        <v>52</v>
      </c>
      <c r="Y8" s="11">
        <v>51</v>
      </c>
      <c r="Z8" s="11">
        <v>23</v>
      </c>
      <c r="AA8" s="11">
        <v>54</v>
      </c>
      <c r="AB8" s="11">
        <v>29</v>
      </c>
      <c r="AC8" s="11"/>
      <c r="AD8" s="11">
        <v>82</v>
      </c>
      <c r="AE8" s="11">
        <v>184</v>
      </c>
      <c r="AF8" s="11">
        <v>67</v>
      </c>
      <c r="AG8" s="11">
        <v>70</v>
      </c>
      <c r="AH8" s="11"/>
      <c r="AI8" s="11">
        <v>84</v>
      </c>
      <c r="AJ8" s="11">
        <v>148</v>
      </c>
      <c r="AK8" s="11">
        <v>110</v>
      </c>
      <c r="AL8" s="11"/>
      <c r="AM8" s="11">
        <v>120</v>
      </c>
      <c r="AN8" s="11">
        <v>192</v>
      </c>
      <c r="AO8" s="11">
        <v>158</v>
      </c>
      <c r="AP8" s="11"/>
      <c r="AQ8" s="11">
        <v>111</v>
      </c>
      <c r="AR8" s="11">
        <v>128</v>
      </c>
      <c r="AS8" s="11">
        <v>126</v>
      </c>
      <c r="AT8" s="11">
        <v>60</v>
      </c>
      <c r="AU8" s="11">
        <v>12</v>
      </c>
    </row>
    <row r="9" spans="2:47" x14ac:dyDescent="0.3">
      <c r="B9" s="18" t="s">
        <v>303</v>
      </c>
      <c r="C9" s="17">
        <v>7.2406661717952597E-2</v>
      </c>
      <c r="D9" s="17">
        <v>0.112962048743729</v>
      </c>
      <c r="E9" s="17">
        <v>3.2540307327893599E-2</v>
      </c>
      <c r="F9" s="17"/>
      <c r="G9" s="17">
        <v>0.12779634994311401</v>
      </c>
      <c r="H9" s="17">
        <v>0.17981872319379499</v>
      </c>
      <c r="I9" s="17">
        <v>9.0729876742203605E-2</v>
      </c>
      <c r="J9" s="17">
        <v>3.2393849340932097E-2</v>
      </c>
      <c r="K9" s="17">
        <v>0</v>
      </c>
      <c r="L9" s="17">
        <v>1.01905514759973E-2</v>
      </c>
      <c r="M9" s="17"/>
      <c r="N9" s="17">
        <v>0.11796319684806</v>
      </c>
      <c r="O9" s="17">
        <v>6.3544084761430406E-2</v>
      </c>
      <c r="P9" s="17">
        <v>5.3860033033677902E-2</v>
      </c>
      <c r="Q9" s="17">
        <v>4.3080785700100002E-2</v>
      </c>
      <c r="R9" s="17"/>
      <c r="S9" s="17">
        <v>0.11265758020898201</v>
      </c>
      <c r="T9" s="17">
        <v>0</v>
      </c>
      <c r="U9" s="17">
        <v>5.9412614667120597E-2</v>
      </c>
      <c r="V9" s="17">
        <v>5.7465183268210401E-2</v>
      </c>
      <c r="W9" s="17">
        <v>0.14788497733650499</v>
      </c>
      <c r="X9" s="17">
        <v>8.1847202654000903E-2</v>
      </c>
      <c r="Y9" s="17">
        <v>4.3058028378846203E-2</v>
      </c>
      <c r="Z9" s="17">
        <v>5.74274022796313E-2</v>
      </c>
      <c r="AA9" s="17">
        <v>0.102871636919302</v>
      </c>
      <c r="AB9" s="17">
        <v>7.3577179444497598E-2</v>
      </c>
      <c r="AC9" s="17"/>
      <c r="AD9" s="17">
        <v>4.6932867903232603E-2</v>
      </c>
      <c r="AE9" s="17">
        <v>0.128188014365059</v>
      </c>
      <c r="AF9" s="17">
        <v>3.1258202854629498E-2</v>
      </c>
      <c r="AG9" s="17">
        <v>1.3069583186110199E-2</v>
      </c>
      <c r="AH9" s="17"/>
      <c r="AI9" s="17">
        <v>1.44004836098864E-2</v>
      </c>
      <c r="AJ9" s="17">
        <v>0.168981280787834</v>
      </c>
      <c r="AK9" s="17">
        <v>1.0183723226261999E-2</v>
      </c>
      <c r="AL9" s="17"/>
      <c r="AM9" s="17">
        <v>0.101237687609027</v>
      </c>
      <c r="AN9" s="17">
        <v>2.56263921195562E-2</v>
      </c>
      <c r="AO9" s="17">
        <v>0.11375053330089201</v>
      </c>
      <c r="AP9" s="17"/>
      <c r="AQ9" s="17">
        <v>1.11544693524638E-2</v>
      </c>
      <c r="AR9" s="17">
        <v>7.0663431118373901E-3</v>
      </c>
      <c r="AS9" s="17">
        <v>0.131763164541051</v>
      </c>
      <c r="AT9" s="17">
        <v>0.23538917116664601</v>
      </c>
      <c r="AU9" s="17">
        <v>6.2746585391657103E-2</v>
      </c>
    </row>
    <row r="10" spans="2:47" x14ac:dyDescent="0.3">
      <c r="B10" s="18" t="s">
        <v>304</v>
      </c>
      <c r="C10" s="17">
        <v>0.30852883002431097</v>
      </c>
      <c r="D10" s="17">
        <v>0.3627064825395</v>
      </c>
      <c r="E10" s="17">
        <v>0.25615165504116799</v>
      </c>
      <c r="F10" s="17"/>
      <c r="G10" s="17">
        <v>0.32627949591217298</v>
      </c>
      <c r="H10" s="17">
        <v>0.305937797413045</v>
      </c>
      <c r="I10" s="17">
        <v>0.37907494470392999</v>
      </c>
      <c r="J10" s="17">
        <v>0.21722368184624399</v>
      </c>
      <c r="K10" s="17">
        <v>0.264224418508681</v>
      </c>
      <c r="L10" s="17">
        <v>0.35698784175244402</v>
      </c>
      <c r="M10" s="17"/>
      <c r="N10" s="17">
        <v>0.42042535611283299</v>
      </c>
      <c r="O10" s="17">
        <v>0.288462908157606</v>
      </c>
      <c r="P10" s="17">
        <v>0.17076993333684201</v>
      </c>
      <c r="Q10" s="17">
        <v>0.32874791271591097</v>
      </c>
      <c r="R10" s="17"/>
      <c r="S10" s="17">
        <v>0.39975508675450699</v>
      </c>
      <c r="T10" s="17">
        <v>0.373518273985395</v>
      </c>
      <c r="U10" s="17">
        <v>0.28074604420143501</v>
      </c>
      <c r="V10" s="17">
        <v>0.278638125225313</v>
      </c>
      <c r="W10" s="17">
        <v>0.25419062956840699</v>
      </c>
      <c r="X10" s="17">
        <v>0.36083066022089799</v>
      </c>
      <c r="Y10" s="17">
        <v>0.214502552565352</v>
      </c>
      <c r="Z10" s="17">
        <v>0.33062681257145399</v>
      </c>
      <c r="AA10" s="17">
        <v>0.326295475666046</v>
      </c>
      <c r="AB10" s="17">
        <v>9.7020353719045702E-2</v>
      </c>
      <c r="AC10" s="17"/>
      <c r="AD10" s="17">
        <v>0.28559684903079702</v>
      </c>
      <c r="AE10" s="17">
        <v>0.35769331168554103</v>
      </c>
      <c r="AF10" s="17">
        <v>0.28339771353762</v>
      </c>
      <c r="AG10" s="17">
        <v>0.17370409478899801</v>
      </c>
      <c r="AH10" s="17"/>
      <c r="AI10" s="17">
        <v>0.30385453814087798</v>
      </c>
      <c r="AJ10" s="17">
        <v>0.34388764280093098</v>
      </c>
      <c r="AK10" s="17">
        <v>0.314560929540881</v>
      </c>
      <c r="AL10" s="17"/>
      <c r="AM10" s="17">
        <v>0.29833644792272102</v>
      </c>
      <c r="AN10" s="17">
        <v>0.318181158588561</v>
      </c>
      <c r="AO10" s="17">
        <v>0.33204070555128101</v>
      </c>
      <c r="AP10" s="17"/>
      <c r="AQ10" s="17">
        <v>0.30940125581427202</v>
      </c>
      <c r="AR10" s="17">
        <v>0.243552740817819</v>
      </c>
      <c r="AS10" s="17">
        <v>0.38333338444555398</v>
      </c>
      <c r="AT10" s="17">
        <v>0.35504636003073697</v>
      </c>
      <c r="AU10" s="17">
        <v>0.63131839450447702</v>
      </c>
    </row>
    <row r="11" spans="2:47" x14ac:dyDescent="0.3">
      <c r="B11" s="18" t="s">
        <v>305</v>
      </c>
      <c r="C11" s="17">
        <v>0.53929659590472501</v>
      </c>
      <c r="D11" s="17">
        <v>0.46019513586493099</v>
      </c>
      <c r="E11" s="17">
        <v>0.61572674604629096</v>
      </c>
      <c r="F11" s="17"/>
      <c r="G11" s="17">
        <v>0.45508006898096898</v>
      </c>
      <c r="H11" s="17">
        <v>0.43765929773580098</v>
      </c>
      <c r="I11" s="17">
        <v>0.44498185627193398</v>
      </c>
      <c r="J11" s="17">
        <v>0.64029909384604899</v>
      </c>
      <c r="K11" s="17">
        <v>0.65993030587216295</v>
      </c>
      <c r="L11" s="17">
        <v>0.592615419438416</v>
      </c>
      <c r="M11" s="17"/>
      <c r="N11" s="17">
        <v>0.406149522352309</v>
      </c>
      <c r="O11" s="17">
        <v>0.57646645026023802</v>
      </c>
      <c r="P11" s="17">
        <v>0.65747429703898097</v>
      </c>
      <c r="Q11" s="17">
        <v>0.54069322639310702</v>
      </c>
      <c r="R11" s="17"/>
      <c r="S11" s="17">
        <v>0.434795162493817</v>
      </c>
      <c r="T11" s="17">
        <v>0.53576344002572895</v>
      </c>
      <c r="U11" s="17">
        <v>0.60504062924958801</v>
      </c>
      <c r="V11" s="17">
        <v>0.60457537642867898</v>
      </c>
      <c r="W11" s="17">
        <v>0.48886601595953899</v>
      </c>
      <c r="X11" s="17">
        <v>0.51412732916900505</v>
      </c>
      <c r="Y11" s="17">
        <v>0.58172402439672499</v>
      </c>
      <c r="Z11" s="17">
        <v>0.61194578514891396</v>
      </c>
      <c r="AA11" s="17">
        <v>0.48952883672423098</v>
      </c>
      <c r="AB11" s="17">
        <v>0.68303561840951099</v>
      </c>
      <c r="AC11" s="17"/>
      <c r="AD11" s="17">
        <v>0.53642914961959598</v>
      </c>
      <c r="AE11" s="17">
        <v>0.46513433847692898</v>
      </c>
      <c r="AF11" s="17">
        <v>0.59445599803265603</v>
      </c>
      <c r="AG11" s="17">
        <v>0.70262089340424305</v>
      </c>
      <c r="AH11" s="17"/>
      <c r="AI11" s="17">
        <v>0.575773591668861</v>
      </c>
      <c r="AJ11" s="17">
        <v>0.43057918172728799</v>
      </c>
      <c r="AK11" s="17">
        <v>0.57719873510493003</v>
      </c>
      <c r="AL11" s="17"/>
      <c r="AM11" s="17">
        <v>0.55826673825508799</v>
      </c>
      <c r="AN11" s="17">
        <v>0.59306226892462399</v>
      </c>
      <c r="AO11" s="17">
        <v>0.44745115970114102</v>
      </c>
      <c r="AP11" s="17"/>
      <c r="AQ11" s="17">
        <v>0.62637678951131104</v>
      </c>
      <c r="AR11" s="17">
        <v>0.62398479435998599</v>
      </c>
      <c r="AS11" s="17">
        <v>0.41142886437474102</v>
      </c>
      <c r="AT11" s="17">
        <v>0.35856151096382999</v>
      </c>
      <c r="AU11" s="17">
        <v>0.23556517730464699</v>
      </c>
    </row>
    <row r="12" spans="2:47" x14ac:dyDescent="0.3">
      <c r="B12" s="18" t="s">
        <v>306</v>
      </c>
      <c r="C12" s="17">
        <v>4.3912781797644698E-2</v>
      </c>
      <c r="D12" s="17">
        <v>3.7193145209585603E-2</v>
      </c>
      <c r="E12" s="17">
        <v>5.0750549743125199E-2</v>
      </c>
      <c r="F12" s="17"/>
      <c r="G12" s="17">
        <v>1.6935069423104101E-2</v>
      </c>
      <c r="H12" s="17">
        <v>3.6605972525941298E-2</v>
      </c>
      <c r="I12" s="17">
        <v>7.2801584415937801E-2</v>
      </c>
      <c r="J12" s="17">
        <v>7.8178315277133897E-2</v>
      </c>
      <c r="K12" s="17">
        <v>3.7631001465545197E-2</v>
      </c>
      <c r="L12" s="17">
        <v>1.9412516723917601E-2</v>
      </c>
      <c r="M12" s="17"/>
      <c r="N12" s="17">
        <v>2.6961047543584402E-2</v>
      </c>
      <c r="O12" s="17">
        <v>4.42022133099731E-2</v>
      </c>
      <c r="P12" s="17">
        <v>6.1723240434467398E-2</v>
      </c>
      <c r="Q12" s="17">
        <v>5.0330515455062598E-2</v>
      </c>
      <c r="R12" s="17"/>
      <c r="S12" s="17">
        <v>2.3939612815416501E-2</v>
      </c>
      <c r="T12" s="17">
        <v>3.6076780675950701E-2</v>
      </c>
      <c r="U12" s="17">
        <v>5.4800711881856201E-2</v>
      </c>
      <c r="V12" s="17">
        <v>4.4707065893586397E-2</v>
      </c>
      <c r="W12" s="17">
        <v>8.4276017650569301E-2</v>
      </c>
      <c r="X12" s="17">
        <v>1.93956625435329E-2</v>
      </c>
      <c r="Y12" s="17">
        <v>9.3261862842290905E-2</v>
      </c>
      <c r="Z12" s="17">
        <v>0</v>
      </c>
      <c r="AA12" s="17">
        <v>4.7627024502289901E-2</v>
      </c>
      <c r="AB12" s="17">
        <v>3.3226570602460002E-2</v>
      </c>
      <c r="AC12" s="17"/>
      <c r="AD12" s="17">
        <v>8.1401547748756894E-2</v>
      </c>
      <c r="AE12" s="17">
        <v>2.6198762348414301E-2</v>
      </c>
      <c r="AF12" s="17">
        <v>6.3999721635917106E-2</v>
      </c>
      <c r="AG12" s="17">
        <v>3.2570476756182298E-2</v>
      </c>
      <c r="AH12" s="17"/>
      <c r="AI12" s="17">
        <v>6.8970435898195806E-2</v>
      </c>
      <c r="AJ12" s="17">
        <v>2.6298578922352701E-2</v>
      </c>
      <c r="AK12" s="17">
        <v>6.4254538661288205E-2</v>
      </c>
      <c r="AL12" s="17"/>
      <c r="AM12" s="17">
        <v>2.340092943729E-2</v>
      </c>
      <c r="AN12" s="17">
        <v>4.30522350314664E-2</v>
      </c>
      <c r="AO12" s="17">
        <v>5.3222164499072598E-2</v>
      </c>
      <c r="AP12" s="17"/>
      <c r="AQ12" s="17">
        <v>3.3208232973657999E-2</v>
      </c>
      <c r="AR12" s="17">
        <v>5.2648954634343999E-2</v>
      </c>
      <c r="AS12" s="17">
        <v>3.9049993017491701E-2</v>
      </c>
      <c r="AT12" s="17">
        <v>5.1002957838785903E-2</v>
      </c>
      <c r="AU12" s="17">
        <v>7.0369842799219706E-2</v>
      </c>
    </row>
    <row r="13" spans="2:47" x14ac:dyDescent="0.3">
      <c r="B13" s="18" t="s">
        <v>307</v>
      </c>
      <c r="C13" s="19">
        <v>3.5855130555366703E-2</v>
      </c>
      <c r="D13" s="19">
        <v>2.6943187642254701E-2</v>
      </c>
      <c r="E13" s="19">
        <v>4.4830741841522401E-2</v>
      </c>
      <c r="F13" s="19"/>
      <c r="G13" s="19">
        <v>7.3909015740640099E-2</v>
      </c>
      <c r="H13" s="19">
        <v>3.9978209131416698E-2</v>
      </c>
      <c r="I13" s="19">
        <v>1.2411737865993699E-2</v>
      </c>
      <c r="J13" s="19">
        <v>3.1905059689640601E-2</v>
      </c>
      <c r="K13" s="19">
        <v>3.8214274153611602E-2</v>
      </c>
      <c r="L13" s="19">
        <v>2.0793670609224799E-2</v>
      </c>
      <c r="M13" s="19"/>
      <c r="N13" s="19">
        <v>2.8500877143213098E-2</v>
      </c>
      <c r="O13" s="19">
        <v>2.73243435107524E-2</v>
      </c>
      <c r="P13" s="19">
        <v>5.6172496156031197E-2</v>
      </c>
      <c r="Q13" s="19">
        <v>3.7147559735819499E-2</v>
      </c>
      <c r="R13" s="19"/>
      <c r="S13" s="19">
        <v>2.8852557727277201E-2</v>
      </c>
      <c r="T13" s="19">
        <v>5.4641505312925102E-2</v>
      </c>
      <c r="U13" s="19">
        <v>0</v>
      </c>
      <c r="V13" s="19">
        <v>1.4614249184210599E-2</v>
      </c>
      <c r="W13" s="19">
        <v>2.4782359484979199E-2</v>
      </c>
      <c r="X13" s="19">
        <v>2.37991454125633E-2</v>
      </c>
      <c r="Y13" s="19">
        <v>6.7453531816785803E-2</v>
      </c>
      <c r="Z13" s="19">
        <v>0</v>
      </c>
      <c r="AA13" s="19">
        <v>3.36770261881311E-2</v>
      </c>
      <c r="AB13" s="19">
        <v>0.113140277824486</v>
      </c>
      <c r="AC13" s="19"/>
      <c r="AD13" s="19">
        <v>4.96395856976172E-2</v>
      </c>
      <c r="AE13" s="19">
        <v>2.2785573124056401E-2</v>
      </c>
      <c r="AF13" s="19">
        <v>2.6888363939177699E-2</v>
      </c>
      <c r="AG13" s="19">
        <v>7.8034951864466601E-2</v>
      </c>
      <c r="AH13" s="19"/>
      <c r="AI13" s="19">
        <v>3.7000950682178999E-2</v>
      </c>
      <c r="AJ13" s="19">
        <v>3.0253315761593999E-2</v>
      </c>
      <c r="AK13" s="19">
        <v>3.3802073466638903E-2</v>
      </c>
      <c r="AL13" s="19"/>
      <c r="AM13" s="19">
        <v>1.8758196775874598E-2</v>
      </c>
      <c r="AN13" s="19">
        <v>2.0077945335792699E-2</v>
      </c>
      <c r="AO13" s="19">
        <v>5.3535436947613299E-2</v>
      </c>
      <c r="AP13" s="19"/>
      <c r="AQ13" s="19">
        <v>1.9859252348295098E-2</v>
      </c>
      <c r="AR13" s="19">
        <v>7.2747167076014294E-2</v>
      </c>
      <c r="AS13" s="19">
        <v>3.4424593621161799E-2</v>
      </c>
      <c r="AT13" s="19">
        <v>0</v>
      </c>
      <c r="AU13" s="19">
        <v>0</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311</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495</v>
      </c>
      <c r="D7" s="10">
        <v>241</v>
      </c>
      <c r="E7" s="10">
        <v>253</v>
      </c>
      <c r="F7" s="10"/>
      <c r="G7" s="10">
        <v>67</v>
      </c>
      <c r="H7" s="10">
        <v>71</v>
      </c>
      <c r="I7" s="10">
        <v>80</v>
      </c>
      <c r="J7" s="10">
        <v>99</v>
      </c>
      <c r="K7" s="10">
        <v>80</v>
      </c>
      <c r="L7" s="10">
        <v>98</v>
      </c>
      <c r="M7" s="10"/>
      <c r="N7" s="10">
        <v>137</v>
      </c>
      <c r="O7" s="10">
        <v>128</v>
      </c>
      <c r="P7" s="10">
        <v>112</v>
      </c>
      <c r="Q7" s="10">
        <v>114</v>
      </c>
      <c r="R7" s="10"/>
      <c r="S7" s="10">
        <v>77</v>
      </c>
      <c r="T7" s="10">
        <v>70</v>
      </c>
      <c r="U7" s="10">
        <v>37</v>
      </c>
      <c r="V7" s="10">
        <v>59</v>
      </c>
      <c r="W7" s="10">
        <v>37</v>
      </c>
      <c r="X7" s="10">
        <v>54</v>
      </c>
      <c r="Y7" s="10">
        <v>54</v>
      </c>
      <c r="Z7" s="10">
        <v>23</v>
      </c>
      <c r="AA7" s="10">
        <v>55</v>
      </c>
      <c r="AB7" s="10">
        <v>29</v>
      </c>
      <c r="AC7" s="10"/>
      <c r="AD7" s="10">
        <v>85</v>
      </c>
      <c r="AE7" s="10">
        <v>182</v>
      </c>
      <c r="AF7" s="10">
        <v>69</v>
      </c>
      <c r="AG7" s="10">
        <v>70</v>
      </c>
      <c r="AH7" s="10"/>
      <c r="AI7" s="10">
        <v>88</v>
      </c>
      <c r="AJ7" s="10">
        <v>143</v>
      </c>
      <c r="AK7" s="10">
        <v>112</v>
      </c>
      <c r="AL7" s="10"/>
      <c r="AM7" s="10">
        <v>118</v>
      </c>
      <c r="AN7" s="10">
        <v>193</v>
      </c>
      <c r="AO7" s="10">
        <v>158</v>
      </c>
      <c r="AP7" s="10"/>
      <c r="AQ7" s="10">
        <v>116</v>
      </c>
      <c r="AR7" s="10">
        <v>128</v>
      </c>
      <c r="AS7" s="10">
        <v>120</v>
      </c>
      <c r="AT7" s="10">
        <v>58</v>
      </c>
      <c r="AU7" s="10">
        <v>12</v>
      </c>
    </row>
    <row r="8" spans="2:47" ht="30" customHeight="1" x14ac:dyDescent="0.3">
      <c r="B8" s="11" t="s">
        <v>18</v>
      </c>
      <c r="C8" s="11">
        <v>495</v>
      </c>
      <c r="D8" s="11">
        <v>246</v>
      </c>
      <c r="E8" s="11">
        <v>248</v>
      </c>
      <c r="F8" s="11"/>
      <c r="G8" s="11">
        <v>83</v>
      </c>
      <c r="H8" s="11">
        <v>78</v>
      </c>
      <c r="I8" s="11">
        <v>82</v>
      </c>
      <c r="J8" s="11">
        <v>90</v>
      </c>
      <c r="K8" s="11">
        <v>72</v>
      </c>
      <c r="L8" s="11">
        <v>90</v>
      </c>
      <c r="M8" s="11"/>
      <c r="N8" s="11">
        <v>146</v>
      </c>
      <c r="O8" s="11">
        <v>129</v>
      </c>
      <c r="P8" s="11">
        <v>107</v>
      </c>
      <c r="Q8" s="11">
        <v>110</v>
      </c>
      <c r="R8" s="11"/>
      <c r="S8" s="11">
        <v>79</v>
      </c>
      <c r="T8" s="11">
        <v>70</v>
      </c>
      <c r="U8" s="11">
        <v>37</v>
      </c>
      <c r="V8" s="11">
        <v>61</v>
      </c>
      <c r="W8" s="11">
        <v>39</v>
      </c>
      <c r="X8" s="11">
        <v>52</v>
      </c>
      <c r="Y8" s="11">
        <v>51</v>
      </c>
      <c r="Z8" s="11">
        <v>23</v>
      </c>
      <c r="AA8" s="11">
        <v>54</v>
      </c>
      <c r="AB8" s="11">
        <v>29</v>
      </c>
      <c r="AC8" s="11"/>
      <c r="AD8" s="11">
        <v>82</v>
      </c>
      <c r="AE8" s="11">
        <v>184</v>
      </c>
      <c r="AF8" s="11">
        <v>67</v>
      </c>
      <c r="AG8" s="11">
        <v>70</v>
      </c>
      <c r="AH8" s="11"/>
      <c r="AI8" s="11">
        <v>84</v>
      </c>
      <c r="AJ8" s="11">
        <v>148</v>
      </c>
      <c r="AK8" s="11">
        <v>110</v>
      </c>
      <c r="AL8" s="11"/>
      <c r="AM8" s="11">
        <v>120</v>
      </c>
      <c r="AN8" s="11">
        <v>192</v>
      </c>
      <c r="AO8" s="11">
        <v>158</v>
      </c>
      <c r="AP8" s="11"/>
      <c r="AQ8" s="11">
        <v>111</v>
      </c>
      <c r="AR8" s="11">
        <v>128</v>
      </c>
      <c r="AS8" s="11">
        <v>126</v>
      </c>
      <c r="AT8" s="11">
        <v>60</v>
      </c>
      <c r="AU8" s="11">
        <v>12</v>
      </c>
    </row>
    <row r="9" spans="2:47" x14ac:dyDescent="0.3">
      <c r="B9" s="18" t="s">
        <v>303</v>
      </c>
      <c r="C9" s="17">
        <v>5.9850787545811003E-2</v>
      </c>
      <c r="D9" s="17">
        <v>7.1895012078414297E-2</v>
      </c>
      <c r="E9" s="17">
        <v>4.8170520889518398E-2</v>
      </c>
      <c r="F9" s="17"/>
      <c r="G9" s="17">
        <v>0.16222892960938601</v>
      </c>
      <c r="H9" s="17">
        <v>0.110971917214939</v>
      </c>
      <c r="I9" s="17">
        <v>5.95439835376078E-2</v>
      </c>
      <c r="J9" s="17">
        <v>1.01222634272127E-2</v>
      </c>
      <c r="K9" s="17">
        <v>2.4677443182134801E-2</v>
      </c>
      <c r="L9" s="17">
        <v>0</v>
      </c>
      <c r="M9" s="17"/>
      <c r="N9" s="17">
        <v>7.9548619820411101E-2</v>
      </c>
      <c r="O9" s="17">
        <v>6.0148988253763899E-2</v>
      </c>
      <c r="P9" s="17">
        <v>5.3916196949197803E-2</v>
      </c>
      <c r="Q9" s="17">
        <v>4.1359053014004797E-2</v>
      </c>
      <c r="R9" s="17"/>
      <c r="S9" s="17">
        <v>0.105389299327105</v>
      </c>
      <c r="T9" s="17">
        <v>4.3971332268394198E-2</v>
      </c>
      <c r="U9" s="17">
        <v>3.6968301871628202E-2</v>
      </c>
      <c r="V9" s="17">
        <v>3.7541217576890697E-2</v>
      </c>
      <c r="W9" s="17">
        <v>0.105418876267419</v>
      </c>
      <c r="X9" s="17">
        <v>6.53624145879384E-2</v>
      </c>
      <c r="Y9" s="17">
        <v>3.8917002333506E-2</v>
      </c>
      <c r="Z9" s="17">
        <v>0</v>
      </c>
      <c r="AA9" s="17">
        <v>9.4280652789489397E-2</v>
      </c>
      <c r="AB9" s="17">
        <v>0</v>
      </c>
      <c r="AC9" s="17"/>
      <c r="AD9" s="17">
        <v>3.28856870021512E-2</v>
      </c>
      <c r="AE9" s="17">
        <v>8.5893265953749395E-2</v>
      </c>
      <c r="AF9" s="17">
        <v>0</v>
      </c>
      <c r="AG9" s="17">
        <v>1.32514905810501E-2</v>
      </c>
      <c r="AH9" s="17"/>
      <c r="AI9" s="17">
        <v>3.2154314912803503E-2</v>
      </c>
      <c r="AJ9" s="17">
        <v>0.11084117783507901</v>
      </c>
      <c r="AK9" s="17">
        <v>2.10012613264095E-2</v>
      </c>
      <c r="AL9" s="17"/>
      <c r="AM9" s="17">
        <v>6.73794730252954E-2</v>
      </c>
      <c r="AN9" s="17">
        <v>2.4874487996760699E-2</v>
      </c>
      <c r="AO9" s="17">
        <v>0.106722665633447</v>
      </c>
      <c r="AP9" s="17"/>
      <c r="AQ9" s="17">
        <v>3.3339222673035997E-2</v>
      </c>
      <c r="AR9" s="17">
        <v>7.1556839395888003E-3</v>
      </c>
      <c r="AS9" s="17">
        <v>0.11972163649664699</v>
      </c>
      <c r="AT9" s="17">
        <v>0.10309938548634601</v>
      </c>
      <c r="AU9" s="17">
        <v>0.199134352586402</v>
      </c>
    </row>
    <row r="10" spans="2:47" x14ac:dyDescent="0.3">
      <c r="B10" s="18" t="s">
        <v>304</v>
      </c>
      <c r="C10" s="17">
        <v>0.23373266209461499</v>
      </c>
      <c r="D10" s="17">
        <v>0.29090036601941799</v>
      </c>
      <c r="E10" s="17">
        <v>0.178083289000454</v>
      </c>
      <c r="F10" s="17"/>
      <c r="G10" s="17">
        <v>0.27622107340294499</v>
      </c>
      <c r="H10" s="17">
        <v>0.32688349318302301</v>
      </c>
      <c r="I10" s="17">
        <v>0.31092919684592901</v>
      </c>
      <c r="J10" s="17">
        <v>0.15169039238585699</v>
      </c>
      <c r="K10" s="17">
        <v>0.126944187828502</v>
      </c>
      <c r="L10" s="17">
        <v>0.21155027750388999</v>
      </c>
      <c r="M10" s="17"/>
      <c r="N10" s="17">
        <v>0.302871199510449</v>
      </c>
      <c r="O10" s="17">
        <v>0.26019159623323801</v>
      </c>
      <c r="P10" s="17">
        <v>0.150885101529913</v>
      </c>
      <c r="Q10" s="17">
        <v>0.200178691873694</v>
      </c>
      <c r="R10" s="17"/>
      <c r="S10" s="17">
        <v>0.28932759111921302</v>
      </c>
      <c r="T10" s="17">
        <v>0.193035852570693</v>
      </c>
      <c r="U10" s="17">
        <v>0.15704569614274499</v>
      </c>
      <c r="V10" s="17">
        <v>0.31316348180250198</v>
      </c>
      <c r="W10" s="17">
        <v>0.11268508099880099</v>
      </c>
      <c r="X10" s="17">
        <v>0.26661256666975602</v>
      </c>
      <c r="Y10" s="17">
        <v>0.257163935295042</v>
      </c>
      <c r="Z10" s="17">
        <v>0.28670521950689198</v>
      </c>
      <c r="AA10" s="17">
        <v>0.16865431955871801</v>
      </c>
      <c r="AB10" s="17">
        <v>0.25525519892994902</v>
      </c>
      <c r="AC10" s="17"/>
      <c r="AD10" s="17">
        <v>0.22507911521438201</v>
      </c>
      <c r="AE10" s="17">
        <v>0.27228708024610698</v>
      </c>
      <c r="AF10" s="17">
        <v>0.25709073018790002</v>
      </c>
      <c r="AG10" s="17">
        <v>0.16223183749318501</v>
      </c>
      <c r="AH10" s="17"/>
      <c r="AI10" s="17">
        <v>0.25797862554011802</v>
      </c>
      <c r="AJ10" s="17">
        <v>0.318140153082904</v>
      </c>
      <c r="AK10" s="17">
        <v>0.20541021933562001</v>
      </c>
      <c r="AL10" s="17"/>
      <c r="AM10" s="17">
        <v>0.24213527847204799</v>
      </c>
      <c r="AN10" s="17">
        <v>0.20397989779384801</v>
      </c>
      <c r="AO10" s="17">
        <v>0.28566224599436701</v>
      </c>
      <c r="AP10" s="17"/>
      <c r="AQ10" s="17">
        <v>0.15945420339793001</v>
      </c>
      <c r="AR10" s="17">
        <v>0.20120938853752601</v>
      </c>
      <c r="AS10" s="17">
        <v>0.31971383541959603</v>
      </c>
      <c r="AT10" s="17">
        <v>0.31677521909786799</v>
      </c>
      <c r="AU10" s="17">
        <v>0.40019132718558598</v>
      </c>
    </row>
    <row r="11" spans="2:47" x14ac:dyDescent="0.3">
      <c r="B11" s="18" t="s">
        <v>305</v>
      </c>
      <c r="C11" s="17">
        <v>0.61732677816249104</v>
      </c>
      <c r="D11" s="17">
        <v>0.56305064759278001</v>
      </c>
      <c r="E11" s="17">
        <v>0.66949342933950196</v>
      </c>
      <c r="F11" s="17"/>
      <c r="G11" s="17">
        <v>0.442076914442391</v>
      </c>
      <c r="H11" s="17">
        <v>0.40981104064413998</v>
      </c>
      <c r="I11" s="17">
        <v>0.54478486274907001</v>
      </c>
      <c r="J11" s="17">
        <v>0.75509180244469098</v>
      </c>
      <c r="K11" s="17">
        <v>0.79772718034837298</v>
      </c>
      <c r="L11" s="17">
        <v>0.74109816633692205</v>
      </c>
      <c r="M11" s="17"/>
      <c r="N11" s="17">
        <v>0.53258112196057195</v>
      </c>
      <c r="O11" s="17">
        <v>0.61323906965674202</v>
      </c>
      <c r="P11" s="17">
        <v>0.66361748511450502</v>
      </c>
      <c r="Q11" s="17">
        <v>0.67546170056214505</v>
      </c>
      <c r="R11" s="17"/>
      <c r="S11" s="17">
        <v>0.53588743167015995</v>
      </c>
      <c r="T11" s="17">
        <v>0.67513935189572805</v>
      </c>
      <c r="U11" s="17">
        <v>0.74227874793309201</v>
      </c>
      <c r="V11" s="17">
        <v>0.56394081387026895</v>
      </c>
      <c r="W11" s="17">
        <v>0.72506096077042503</v>
      </c>
      <c r="X11" s="17">
        <v>0.52001269338871703</v>
      </c>
      <c r="Y11" s="17">
        <v>0.64326414575991597</v>
      </c>
      <c r="Z11" s="17">
        <v>0.60183998042946596</v>
      </c>
      <c r="AA11" s="17">
        <v>0.63704409691908204</v>
      </c>
      <c r="AB11" s="17">
        <v>0.60965179432047101</v>
      </c>
      <c r="AC11" s="17"/>
      <c r="AD11" s="17">
        <v>0.60595208725747596</v>
      </c>
      <c r="AE11" s="17">
        <v>0.59069757613588203</v>
      </c>
      <c r="AF11" s="17">
        <v>0.61369874420673198</v>
      </c>
      <c r="AG11" s="17">
        <v>0.70194455528251998</v>
      </c>
      <c r="AH11" s="17"/>
      <c r="AI11" s="17">
        <v>0.61524864703255</v>
      </c>
      <c r="AJ11" s="17">
        <v>0.51042798634630804</v>
      </c>
      <c r="AK11" s="17">
        <v>0.67164139002204104</v>
      </c>
      <c r="AL11" s="17"/>
      <c r="AM11" s="17">
        <v>0.64041140594261603</v>
      </c>
      <c r="AN11" s="17">
        <v>0.689348556286417</v>
      </c>
      <c r="AO11" s="17">
        <v>0.49353786526622401</v>
      </c>
      <c r="AP11" s="17"/>
      <c r="AQ11" s="17">
        <v>0.74182603197761599</v>
      </c>
      <c r="AR11" s="17">
        <v>0.70077944705964201</v>
      </c>
      <c r="AS11" s="17">
        <v>0.470963695698905</v>
      </c>
      <c r="AT11" s="17">
        <v>0.45333112060196901</v>
      </c>
      <c r="AU11" s="17">
        <v>0.40067432022801203</v>
      </c>
    </row>
    <row r="12" spans="2:47" x14ac:dyDescent="0.3">
      <c r="B12" s="18" t="s">
        <v>306</v>
      </c>
      <c r="C12" s="17">
        <v>5.2916513664177899E-2</v>
      </c>
      <c r="D12" s="17">
        <v>4.1022544263683999E-2</v>
      </c>
      <c r="E12" s="17">
        <v>6.4916495263889096E-2</v>
      </c>
      <c r="F12" s="17"/>
      <c r="G12" s="17">
        <v>5.95312879343197E-2</v>
      </c>
      <c r="H12" s="17">
        <v>7.7635908318393496E-2</v>
      </c>
      <c r="I12" s="17">
        <v>7.2764941162703795E-2</v>
      </c>
      <c r="J12" s="17">
        <v>6.2147998791374698E-2</v>
      </c>
      <c r="K12" s="17">
        <v>2.5984369539696E-2</v>
      </c>
      <c r="L12" s="17">
        <v>1.9751365537552901E-2</v>
      </c>
      <c r="M12" s="17"/>
      <c r="N12" s="17">
        <v>4.2590092864190902E-2</v>
      </c>
      <c r="O12" s="17">
        <v>4.8852114556452102E-2</v>
      </c>
      <c r="P12" s="17">
        <v>7.5892062848291295E-2</v>
      </c>
      <c r="Q12" s="17">
        <v>5.0965189119800601E-2</v>
      </c>
      <c r="R12" s="17"/>
      <c r="S12" s="17">
        <v>4.0543120156244297E-2</v>
      </c>
      <c r="T12" s="17">
        <v>4.7119997194593997E-2</v>
      </c>
      <c r="U12" s="17">
        <v>2.4866807352449598E-2</v>
      </c>
      <c r="V12" s="17">
        <v>7.0740237566128197E-2</v>
      </c>
      <c r="W12" s="17">
        <v>2.4782359484979199E-2</v>
      </c>
      <c r="X12" s="17">
        <v>0.117171766492118</v>
      </c>
      <c r="Y12" s="17">
        <v>2.17612475083152E-2</v>
      </c>
      <c r="Z12" s="17">
        <v>0</v>
      </c>
      <c r="AA12" s="17">
        <v>8.2601460986229003E-2</v>
      </c>
      <c r="AB12" s="17">
        <v>6.3574031748192594E-2</v>
      </c>
      <c r="AC12" s="17"/>
      <c r="AD12" s="17">
        <v>8.5431882481683402E-2</v>
      </c>
      <c r="AE12" s="17">
        <v>3.3503359839150003E-2</v>
      </c>
      <c r="AF12" s="17">
        <v>7.3647641763212396E-2</v>
      </c>
      <c r="AG12" s="17">
        <v>4.4257896044477898E-2</v>
      </c>
      <c r="AH12" s="17"/>
      <c r="AI12" s="17">
        <v>7.2911136671698101E-2</v>
      </c>
      <c r="AJ12" s="17">
        <v>2.8930481408400099E-2</v>
      </c>
      <c r="AK12" s="17">
        <v>6.3479495409516903E-2</v>
      </c>
      <c r="AL12" s="17"/>
      <c r="AM12" s="17">
        <v>4.1846149970204798E-2</v>
      </c>
      <c r="AN12" s="17">
        <v>5.4475161982987103E-2</v>
      </c>
      <c r="AO12" s="17">
        <v>6.2318594886490698E-2</v>
      </c>
      <c r="AP12" s="17"/>
      <c r="AQ12" s="17">
        <v>3.5374786232161601E-2</v>
      </c>
      <c r="AR12" s="17">
        <v>5.9563794165916499E-2</v>
      </c>
      <c r="AS12" s="17">
        <v>5.0540954497594999E-2</v>
      </c>
      <c r="AT12" s="17">
        <v>8.6343663019911102E-2</v>
      </c>
      <c r="AU12" s="17">
        <v>0</v>
      </c>
    </row>
    <row r="13" spans="2:47" x14ac:dyDescent="0.3">
      <c r="B13" s="18" t="s">
        <v>307</v>
      </c>
      <c r="C13" s="19">
        <v>3.6173258532905497E-2</v>
      </c>
      <c r="D13" s="19">
        <v>3.31314300457035E-2</v>
      </c>
      <c r="E13" s="19">
        <v>3.93362655066372E-2</v>
      </c>
      <c r="F13" s="19"/>
      <c r="G13" s="19">
        <v>5.9941794610958402E-2</v>
      </c>
      <c r="H13" s="19">
        <v>7.4697640639505E-2</v>
      </c>
      <c r="I13" s="19">
        <v>1.19770157046895E-2</v>
      </c>
      <c r="J13" s="19">
        <v>2.0947542950865001E-2</v>
      </c>
      <c r="K13" s="19">
        <v>2.4666819101294198E-2</v>
      </c>
      <c r="L13" s="19">
        <v>2.7600190621635899E-2</v>
      </c>
      <c r="M13" s="19"/>
      <c r="N13" s="19">
        <v>4.2408965844376499E-2</v>
      </c>
      <c r="O13" s="19">
        <v>1.75682312998043E-2</v>
      </c>
      <c r="P13" s="19">
        <v>5.5689153558092598E-2</v>
      </c>
      <c r="Q13" s="19">
        <v>3.2035365430355803E-2</v>
      </c>
      <c r="R13" s="19"/>
      <c r="S13" s="19">
        <v>2.8852557727277201E-2</v>
      </c>
      <c r="T13" s="19">
        <v>4.0733466070591202E-2</v>
      </c>
      <c r="U13" s="19">
        <v>3.8840446700085803E-2</v>
      </c>
      <c r="V13" s="19">
        <v>1.4614249184210599E-2</v>
      </c>
      <c r="W13" s="19">
        <v>3.2052722478376101E-2</v>
      </c>
      <c r="X13" s="19">
        <v>3.08405588614705E-2</v>
      </c>
      <c r="Y13" s="19">
        <v>3.8893669103221097E-2</v>
      </c>
      <c r="Z13" s="19">
        <v>0.111454800063642</v>
      </c>
      <c r="AA13" s="19">
        <v>1.74194697464807E-2</v>
      </c>
      <c r="AB13" s="19">
        <v>7.1518975001387305E-2</v>
      </c>
      <c r="AC13" s="19"/>
      <c r="AD13" s="19">
        <v>5.0651228044307398E-2</v>
      </c>
      <c r="AE13" s="19">
        <v>1.76187178251117E-2</v>
      </c>
      <c r="AF13" s="19">
        <v>5.5562883842155998E-2</v>
      </c>
      <c r="AG13" s="19">
        <v>7.8314220598765999E-2</v>
      </c>
      <c r="AH13" s="19"/>
      <c r="AI13" s="19">
        <v>2.1707275842830599E-2</v>
      </c>
      <c r="AJ13" s="19">
        <v>3.1660201327308402E-2</v>
      </c>
      <c r="AK13" s="19">
        <v>3.8467633906413203E-2</v>
      </c>
      <c r="AL13" s="19"/>
      <c r="AM13" s="19">
        <v>8.2276925898358295E-3</v>
      </c>
      <c r="AN13" s="19">
        <v>2.7321895939987399E-2</v>
      </c>
      <c r="AO13" s="19">
        <v>5.1758628219471199E-2</v>
      </c>
      <c r="AP13" s="19"/>
      <c r="AQ13" s="19">
        <v>3.00057557192565E-2</v>
      </c>
      <c r="AR13" s="19">
        <v>3.1291686297326399E-2</v>
      </c>
      <c r="AS13" s="19">
        <v>3.9059877887256698E-2</v>
      </c>
      <c r="AT13" s="19">
        <v>4.04506117939048E-2</v>
      </c>
      <c r="AU13" s="19">
        <v>0</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312</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495</v>
      </c>
      <c r="D7" s="10">
        <v>241</v>
      </c>
      <c r="E7" s="10">
        <v>253</v>
      </c>
      <c r="F7" s="10"/>
      <c r="G7" s="10">
        <v>67</v>
      </c>
      <c r="H7" s="10">
        <v>71</v>
      </c>
      <c r="I7" s="10">
        <v>80</v>
      </c>
      <c r="J7" s="10">
        <v>99</v>
      </c>
      <c r="K7" s="10">
        <v>80</v>
      </c>
      <c r="L7" s="10">
        <v>98</v>
      </c>
      <c r="M7" s="10"/>
      <c r="N7" s="10">
        <v>137</v>
      </c>
      <c r="O7" s="10">
        <v>128</v>
      </c>
      <c r="P7" s="10">
        <v>112</v>
      </c>
      <c r="Q7" s="10">
        <v>114</v>
      </c>
      <c r="R7" s="10"/>
      <c r="S7" s="10">
        <v>77</v>
      </c>
      <c r="T7" s="10">
        <v>70</v>
      </c>
      <c r="U7" s="10">
        <v>37</v>
      </c>
      <c r="V7" s="10">
        <v>59</v>
      </c>
      <c r="W7" s="10">
        <v>37</v>
      </c>
      <c r="X7" s="10">
        <v>54</v>
      </c>
      <c r="Y7" s="10">
        <v>54</v>
      </c>
      <c r="Z7" s="10">
        <v>23</v>
      </c>
      <c r="AA7" s="10">
        <v>55</v>
      </c>
      <c r="AB7" s="10">
        <v>29</v>
      </c>
      <c r="AC7" s="10"/>
      <c r="AD7" s="10">
        <v>85</v>
      </c>
      <c r="AE7" s="10">
        <v>182</v>
      </c>
      <c r="AF7" s="10">
        <v>69</v>
      </c>
      <c r="AG7" s="10">
        <v>70</v>
      </c>
      <c r="AH7" s="10"/>
      <c r="AI7" s="10">
        <v>88</v>
      </c>
      <c r="AJ7" s="10">
        <v>143</v>
      </c>
      <c r="AK7" s="10">
        <v>112</v>
      </c>
      <c r="AL7" s="10"/>
      <c r="AM7" s="10">
        <v>118</v>
      </c>
      <c r="AN7" s="10">
        <v>193</v>
      </c>
      <c r="AO7" s="10">
        <v>158</v>
      </c>
      <c r="AP7" s="10"/>
      <c r="AQ7" s="10">
        <v>116</v>
      </c>
      <c r="AR7" s="10">
        <v>128</v>
      </c>
      <c r="AS7" s="10">
        <v>120</v>
      </c>
      <c r="AT7" s="10">
        <v>58</v>
      </c>
      <c r="AU7" s="10">
        <v>12</v>
      </c>
    </row>
    <row r="8" spans="2:47" ht="30" customHeight="1" x14ac:dyDescent="0.3">
      <c r="B8" s="11" t="s">
        <v>18</v>
      </c>
      <c r="C8" s="11">
        <v>495</v>
      </c>
      <c r="D8" s="11">
        <v>246</v>
      </c>
      <c r="E8" s="11">
        <v>248</v>
      </c>
      <c r="F8" s="11"/>
      <c r="G8" s="11">
        <v>83</v>
      </c>
      <c r="H8" s="11">
        <v>78</v>
      </c>
      <c r="I8" s="11">
        <v>82</v>
      </c>
      <c r="J8" s="11">
        <v>90</v>
      </c>
      <c r="K8" s="11">
        <v>72</v>
      </c>
      <c r="L8" s="11">
        <v>90</v>
      </c>
      <c r="M8" s="11"/>
      <c r="N8" s="11">
        <v>146</v>
      </c>
      <c r="O8" s="11">
        <v>129</v>
      </c>
      <c r="P8" s="11">
        <v>107</v>
      </c>
      <c r="Q8" s="11">
        <v>110</v>
      </c>
      <c r="R8" s="11"/>
      <c r="S8" s="11">
        <v>79</v>
      </c>
      <c r="T8" s="11">
        <v>70</v>
      </c>
      <c r="U8" s="11">
        <v>37</v>
      </c>
      <c r="V8" s="11">
        <v>61</v>
      </c>
      <c r="W8" s="11">
        <v>39</v>
      </c>
      <c r="X8" s="11">
        <v>52</v>
      </c>
      <c r="Y8" s="11">
        <v>51</v>
      </c>
      <c r="Z8" s="11">
        <v>23</v>
      </c>
      <c r="AA8" s="11">
        <v>54</v>
      </c>
      <c r="AB8" s="11">
        <v>29</v>
      </c>
      <c r="AC8" s="11"/>
      <c r="AD8" s="11">
        <v>82</v>
      </c>
      <c r="AE8" s="11">
        <v>184</v>
      </c>
      <c r="AF8" s="11">
        <v>67</v>
      </c>
      <c r="AG8" s="11">
        <v>70</v>
      </c>
      <c r="AH8" s="11"/>
      <c r="AI8" s="11">
        <v>84</v>
      </c>
      <c r="AJ8" s="11">
        <v>148</v>
      </c>
      <c r="AK8" s="11">
        <v>110</v>
      </c>
      <c r="AL8" s="11"/>
      <c r="AM8" s="11">
        <v>120</v>
      </c>
      <c r="AN8" s="11">
        <v>192</v>
      </c>
      <c r="AO8" s="11">
        <v>158</v>
      </c>
      <c r="AP8" s="11"/>
      <c r="AQ8" s="11">
        <v>111</v>
      </c>
      <c r="AR8" s="11">
        <v>128</v>
      </c>
      <c r="AS8" s="11">
        <v>126</v>
      </c>
      <c r="AT8" s="11">
        <v>60</v>
      </c>
      <c r="AU8" s="11">
        <v>12</v>
      </c>
    </row>
    <row r="9" spans="2:47" x14ac:dyDescent="0.3">
      <c r="B9" s="18" t="s">
        <v>303</v>
      </c>
      <c r="C9" s="17">
        <v>6.2476793300939498E-2</v>
      </c>
      <c r="D9" s="17">
        <v>8.0382197819210299E-2</v>
      </c>
      <c r="E9" s="17">
        <v>4.5002360151325603E-2</v>
      </c>
      <c r="F9" s="17"/>
      <c r="G9" s="17">
        <v>8.9410295448332594E-2</v>
      </c>
      <c r="H9" s="17">
        <v>0.14457376568506899</v>
      </c>
      <c r="I9" s="17">
        <v>7.3257914544084896E-2</v>
      </c>
      <c r="J9" s="17">
        <v>3.2080122185904399E-2</v>
      </c>
      <c r="K9" s="17">
        <v>1.27573650021948E-2</v>
      </c>
      <c r="L9" s="17">
        <v>2.7310579547739099E-2</v>
      </c>
      <c r="M9" s="17"/>
      <c r="N9" s="17">
        <v>9.9529598070851905E-2</v>
      </c>
      <c r="O9" s="17">
        <v>3.1927983069322097E-2</v>
      </c>
      <c r="P9" s="17">
        <v>5.27354420124206E-2</v>
      </c>
      <c r="Q9" s="17">
        <v>6.0846723314346901E-2</v>
      </c>
      <c r="R9" s="17"/>
      <c r="S9" s="17">
        <v>0.105586770158742</v>
      </c>
      <c r="T9" s="17">
        <v>1.5375464332407499E-2</v>
      </c>
      <c r="U9" s="17">
        <v>2.5634282375833501E-2</v>
      </c>
      <c r="V9" s="17">
        <v>3.4121254309407802E-2</v>
      </c>
      <c r="W9" s="17">
        <v>0.13745370524499401</v>
      </c>
      <c r="X9" s="17">
        <v>8.9080179114366498E-2</v>
      </c>
      <c r="Y9" s="17">
        <v>8.2347934258012803E-2</v>
      </c>
      <c r="Z9" s="17">
        <v>0</v>
      </c>
      <c r="AA9" s="17">
        <v>4.4759438101198999E-2</v>
      </c>
      <c r="AB9" s="17">
        <v>6.5425264101585098E-2</v>
      </c>
      <c r="AC9" s="17"/>
      <c r="AD9" s="17">
        <v>3.73016274228649E-2</v>
      </c>
      <c r="AE9" s="17">
        <v>7.6323131581336606E-2</v>
      </c>
      <c r="AF9" s="17">
        <v>8.0689699883917901E-2</v>
      </c>
      <c r="AG9" s="17">
        <v>2.8704125520338301E-2</v>
      </c>
      <c r="AH9" s="17"/>
      <c r="AI9" s="17">
        <v>4.4472463805160303E-2</v>
      </c>
      <c r="AJ9" s="17">
        <v>8.6053098029597902E-2</v>
      </c>
      <c r="AK9" s="17">
        <v>7.7886641616872795E-2</v>
      </c>
      <c r="AL9" s="17"/>
      <c r="AM9" s="17">
        <v>5.0517604268625803E-2</v>
      </c>
      <c r="AN9" s="17">
        <v>3.4200866638638999E-2</v>
      </c>
      <c r="AO9" s="17">
        <v>0.116420110408295</v>
      </c>
      <c r="AP9" s="17"/>
      <c r="AQ9" s="17">
        <v>7.1412122132616204E-2</v>
      </c>
      <c r="AR9" s="17">
        <v>2.6978675142609401E-2</v>
      </c>
      <c r="AS9" s="17">
        <v>0.11384309947283</v>
      </c>
      <c r="AT9" s="17">
        <v>8.7990658292625895E-2</v>
      </c>
      <c r="AU9" s="17">
        <v>0</v>
      </c>
    </row>
    <row r="10" spans="2:47" x14ac:dyDescent="0.3">
      <c r="B10" s="18" t="s">
        <v>304</v>
      </c>
      <c r="C10" s="17">
        <v>0.324157295227119</v>
      </c>
      <c r="D10" s="17">
        <v>0.34560395878424099</v>
      </c>
      <c r="E10" s="17">
        <v>0.30426274440746998</v>
      </c>
      <c r="F10" s="17"/>
      <c r="G10" s="17">
        <v>0.36694558074926398</v>
      </c>
      <c r="H10" s="17">
        <v>0.38050141515015501</v>
      </c>
      <c r="I10" s="17">
        <v>0.363630853736707</v>
      </c>
      <c r="J10" s="17">
        <v>0.29468291726404899</v>
      </c>
      <c r="K10" s="17">
        <v>0.25001168943928098</v>
      </c>
      <c r="L10" s="17">
        <v>0.28909467636795799</v>
      </c>
      <c r="M10" s="17"/>
      <c r="N10" s="17">
        <v>0.40210071665533298</v>
      </c>
      <c r="O10" s="17">
        <v>0.31055157829749602</v>
      </c>
      <c r="P10" s="17">
        <v>0.263921104301236</v>
      </c>
      <c r="Q10" s="17">
        <v>0.30711189035530601</v>
      </c>
      <c r="R10" s="17"/>
      <c r="S10" s="17">
        <v>0.410152606741228</v>
      </c>
      <c r="T10" s="17">
        <v>0.30606133873920799</v>
      </c>
      <c r="U10" s="17">
        <v>0.28253778862090501</v>
      </c>
      <c r="V10" s="17">
        <v>0.30304920439521998</v>
      </c>
      <c r="W10" s="17">
        <v>0.24634988300509</v>
      </c>
      <c r="X10" s="17">
        <v>0.372298222640844</v>
      </c>
      <c r="Y10" s="17">
        <v>0.26141783506782701</v>
      </c>
      <c r="Z10" s="17">
        <v>0.41755472663565901</v>
      </c>
      <c r="AA10" s="17">
        <v>0.36377068929301698</v>
      </c>
      <c r="AB10" s="17">
        <v>0.21262347764217099</v>
      </c>
      <c r="AC10" s="17"/>
      <c r="AD10" s="17">
        <v>0.28576152973423902</v>
      </c>
      <c r="AE10" s="17">
        <v>0.39999337877518398</v>
      </c>
      <c r="AF10" s="17">
        <v>0.21020277350667299</v>
      </c>
      <c r="AG10" s="17">
        <v>0.30458513991906</v>
      </c>
      <c r="AH10" s="17"/>
      <c r="AI10" s="17">
        <v>0.250214647484163</v>
      </c>
      <c r="AJ10" s="17">
        <v>0.443843497313472</v>
      </c>
      <c r="AK10" s="17">
        <v>0.28119451015237301</v>
      </c>
      <c r="AL10" s="17"/>
      <c r="AM10" s="17">
        <v>0.35192626918849801</v>
      </c>
      <c r="AN10" s="17">
        <v>0.29224655384801201</v>
      </c>
      <c r="AO10" s="17">
        <v>0.33921127302582599</v>
      </c>
      <c r="AP10" s="17"/>
      <c r="AQ10" s="17">
        <v>0.28450372635077398</v>
      </c>
      <c r="AR10" s="17">
        <v>0.26051313769275802</v>
      </c>
      <c r="AS10" s="17">
        <v>0.35435769501667402</v>
      </c>
      <c r="AT10" s="17">
        <v>0.46434067890834102</v>
      </c>
      <c r="AU10" s="17">
        <v>0.40586982676440703</v>
      </c>
    </row>
    <row r="11" spans="2:47" x14ac:dyDescent="0.3">
      <c r="B11" s="18" t="s">
        <v>305</v>
      </c>
      <c r="C11" s="17">
        <v>0.53613253740389599</v>
      </c>
      <c r="D11" s="17">
        <v>0.49991557435464701</v>
      </c>
      <c r="E11" s="17">
        <v>0.570075531849635</v>
      </c>
      <c r="F11" s="17"/>
      <c r="G11" s="17">
        <v>0.483972029022253</v>
      </c>
      <c r="H11" s="17">
        <v>0.40025116944296302</v>
      </c>
      <c r="I11" s="17">
        <v>0.50134157661905099</v>
      </c>
      <c r="J11" s="17">
        <v>0.54354335844059798</v>
      </c>
      <c r="K11" s="17">
        <v>0.67313566234907496</v>
      </c>
      <c r="L11" s="17">
        <v>0.61599118829775301</v>
      </c>
      <c r="M11" s="17"/>
      <c r="N11" s="17">
        <v>0.43934120031965401</v>
      </c>
      <c r="O11" s="17">
        <v>0.58729047445370397</v>
      </c>
      <c r="P11" s="17">
        <v>0.58397858426822102</v>
      </c>
      <c r="Q11" s="17">
        <v>0.541189920792428</v>
      </c>
      <c r="R11" s="17"/>
      <c r="S11" s="17">
        <v>0.42559711814329598</v>
      </c>
      <c r="T11" s="17">
        <v>0.60655021179630797</v>
      </c>
      <c r="U11" s="17">
        <v>0.61243115873834097</v>
      </c>
      <c r="V11" s="17">
        <v>0.58479867797958096</v>
      </c>
      <c r="W11" s="17">
        <v>0.56779897692658998</v>
      </c>
      <c r="X11" s="17">
        <v>0.42862145927715301</v>
      </c>
      <c r="Y11" s="17">
        <v>0.59783342116563798</v>
      </c>
      <c r="Z11" s="17">
        <v>0.58244527336434104</v>
      </c>
      <c r="AA11" s="17">
        <v>0.47403028609700099</v>
      </c>
      <c r="AB11" s="17">
        <v>0.58685825150666404</v>
      </c>
      <c r="AC11" s="17"/>
      <c r="AD11" s="17">
        <v>0.58734647883606095</v>
      </c>
      <c r="AE11" s="17">
        <v>0.47370629246211499</v>
      </c>
      <c r="AF11" s="17">
        <v>0.57854002407944305</v>
      </c>
      <c r="AG11" s="17">
        <v>0.594251926795622</v>
      </c>
      <c r="AH11" s="17"/>
      <c r="AI11" s="17">
        <v>0.61526158285675203</v>
      </c>
      <c r="AJ11" s="17">
        <v>0.43687233350668098</v>
      </c>
      <c r="AK11" s="17">
        <v>0.52356503251875897</v>
      </c>
      <c r="AL11" s="17"/>
      <c r="AM11" s="17">
        <v>0.56551887918789401</v>
      </c>
      <c r="AN11" s="17">
        <v>0.59450664209942705</v>
      </c>
      <c r="AO11" s="17">
        <v>0.43658405179020998</v>
      </c>
      <c r="AP11" s="17"/>
      <c r="AQ11" s="17">
        <v>0.58231990764613994</v>
      </c>
      <c r="AR11" s="17">
        <v>0.62349960488087797</v>
      </c>
      <c r="AS11" s="17">
        <v>0.43787669661225298</v>
      </c>
      <c r="AT11" s="17">
        <v>0.38414602801672298</v>
      </c>
      <c r="AU11" s="17">
        <v>0.59413017323559303</v>
      </c>
    </row>
    <row r="12" spans="2:47" x14ac:dyDescent="0.3">
      <c r="B12" s="18" t="s">
        <v>306</v>
      </c>
      <c r="C12" s="17">
        <v>5.12141435415688E-2</v>
      </c>
      <c r="D12" s="17">
        <v>5.9243320561626803E-2</v>
      </c>
      <c r="E12" s="17">
        <v>4.3474608626979598E-2</v>
      </c>
      <c r="F12" s="17"/>
      <c r="G12" s="17">
        <v>4.6282037458039403E-2</v>
      </c>
      <c r="H12" s="17">
        <v>2.49315779369274E-2</v>
      </c>
      <c r="I12" s="17">
        <v>6.1769655100157E-2</v>
      </c>
      <c r="J12" s="17">
        <v>7.9542279871245999E-2</v>
      </c>
      <c r="K12" s="17">
        <v>5.1762845814686903E-2</v>
      </c>
      <c r="L12" s="17">
        <v>4.0003365164913998E-2</v>
      </c>
      <c r="M12" s="17"/>
      <c r="N12" s="17">
        <v>2.8092261772654802E-2</v>
      </c>
      <c r="O12" s="17">
        <v>6.2395396169110197E-2</v>
      </c>
      <c r="P12" s="17">
        <v>5.5650552488151997E-2</v>
      </c>
      <c r="Q12" s="17">
        <v>6.6317634678254397E-2</v>
      </c>
      <c r="R12" s="17"/>
      <c r="S12" s="17">
        <v>4.5903323111877899E-2</v>
      </c>
      <c r="T12" s="17">
        <v>4.3942197338837599E-2</v>
      </c>
      <c r="U12" s="17">
        <v>7.9396770264920896E-2</v>
      </c>
      <c r="V12" s="17">
        <v>6.3416614131580298E-2</v>
      </c>
      <c r="W12" s="17">
        <v>4.8397434823326299E-2</v>
      </c>
      <c r="X12" s="17">
        <v>8.2399811507063395E-2</v>
      </c>
      <c r="Y12" s="17">
        <v>1.9507140405301299E-2</v>
      </c>
      <c r="Z12" s="17">
        <v>0</v>
      </c>
      <c r="AA12" s="17">
        <v>5.2310668684142199E-2</v>
      </c>
      <c r="AB12" s="17">
        <v>6.3574031748192594E-2</v>
      </c>
      <c r="AC12" s="17"/>
      <c r="AD12" s="17">
        <v>6.7389341190066995E-2</v>
      </c>
      <c r="AE12" s="17">
        <v>4.4502311438191403E-2</v>
      </c>
      <c r="AF12" s="17">
        <v>5.5534214617385502E-2</v>
      </c>
      <c r="AG12" s="17">
        <v>1.19380410475093E-2</v>
      </c>
      <c r="AH12" s="17"/>
      <c r="AI12" s="17">
        <v>6.8344030011094403E-2</v>
      </c>
      <c r="AJ12" s="17">
        <v>2.6429535495966099E-2</v>
      </c>
      <c r="AK12" s="17">
        <v>6.29690365788559E-2</v>
      </c>
      <c r="AL12" s="17"/>
      <c r="AM12" s="17">
        <v>3.20372473549825E-2</v>
      </c>
      <c r="AN12" s="17">
        <v>5.9280455336237201E-2</v>
      </c>
      <c r="AO12" s="17">
        <v>6.45581034001729E-2</v>
      </c>
      <c r="AP12" s="17"/>
      <c r="AQ12" s="17">
        <v>4.3746520629588899E-2</v>
      </c>
      <c r="AR12" s="17">
        <v>5.3412682251595997E-2</v>
      </c>
      <c r="AS12" s="17">
        <v>5.8784260348459003E-2</v>
      </c>
      <c r="AT12" s="17">
        <v>6.3522634782309795E-2</v>
      </c>
      <c r="AU12" s="17">
        <v>0</v>
      </c>
    </row>
    <row r="13" spans="2:47" x14ac:dyDescent="0.3">
      <c r="B13" s="18" t="s">
        <v>307</v>
      </c>
      <c r="C13" s="19">
        <v>2.6019230526477099E-2</v>
      </c>
      <c r="D13" s="19">
        <v>1.4854948480275101E-2</v>
      </c>
      <c r="E13" s="19">
        <v>3.7184754964590498E-2</v>
      </c>
      <c r="F13" s="19"/>
      <c r="G13" s="19">
        <v>1.33900573221116E-2</v>
      </c>
      <c r="H13" s="19">
        <v>4.97420717848856E-2</v>
      </c>
      <c r="I13" s="19">
        <v>0</v>
      </c>
      <c r="J13" s="19">
        <v>5.0151322238202997E-2</v>
      </c>
      <c r="K13" s="19">
        <v>1.2332437394762001E-2</v>
      </c>
      <c r="L13" s="19">
        <v>2.7600190621635899E-2</v>
      </c>
      <c r="M13" s="19"/>
      <c r="N13" s="19">
        <v>3.0936223181505799E-2</v>
      </c>
      <c r="O13" s="19">
        <v>7.8345680103683504E-3</v>
      </c>
      <c r="P13" s="19">
        <v>4.37143169299705E-2</v>
      </c>
      <c r="Q13" s="19">
        <v>2.4533830859664402E-2</v>
      </c>
      <c r="R13" s="19"/>
      <c r="S13" s="19">
        <v>1.27601818448568E-2</v>
      </c>
      <c r="T13" s="19">
        <v>2.8070787793239502E-2</v>
      </c>
      <c r="U13" s="19">
        <v>0</v>
      </c>
      <c r="V13" s="19">
        <v>1.4614249184210599E-2</v>
      </c>
      <c r="W13" s="19">
        <v>0</v>
      </c>
      <c r="X13" s="19">
        <v>2.7600327460573199E-2</v>
      </c>
      <c r="Y13" s="19">
        <v>3.8893669103221097E-2</v>
      </c>
      <c r="Z13" s="19">
        <v>0</v>
      </c>
      <c r="AA13" s="19">
        <v>6.5128917824641405E-2</v>
      </c>
      <c r="AB13" s="19">
        <v>7.1518975001387305E-2</v>
      </c>
      <c r="AC13" s="19"/>
      <c r="AD13" s="19">
        <v>2.2201022816767699E-2</v>
      </c>
      <c r="AE13" s="19">
        <v>5.4748857431724902E-3</v>
      </c>
      <c r="AF13" s="19">
        <v>7.5033287912580696E-2</v>
      </c>
      <c r="AG13" s="19">
        <v>6.0520766717470198E-2</v>
      </c>
      <c r="AH13" s="19"/>
      <c r="AI13" s="19">
        <v>2.1707275842830599E-2</v>
      </c>
      <c r="AJ13" s="19">
        <v>6.8015356542826099E-3</v>
      </c>
      <c r="AK13" s="19">
        <v>5.4384779133139403E-2</v>
      </c>
      <c r="AL13" s="19"/>
      <c r="AM13" s="19">
        <v>0</v>
      </c>
      <c r="AN13" s="19">
        <v>1.9765482077685002E-2</v>
      </c>
      <c r="AO13" s="19">
        <v>4.3226461375496197E-2</v>
      </c>
      <c r="AP13" s="19"/>
      <c r="AQ13" s="19">
        <v>1.8017723240880999E-2</v>
      </c>
      <c r="AR13" s="19">
        <v>3.55959000321589E-2</v>
      </c>
      <c r="AS13" s="19">
        <v>3.5138248549783299E-2</v>
      </c>
      <c r="AT13" s="19">
        <v>0</v>
      </c>
      <c r="AU13" s="19">
        <v>0</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313</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495</v>
      </c>
      <c r="D7" s="10">
        <v>241</v>
      </c>
      <c r="E7" s="10">
        <v>253</v>
      </c>
      <c r="F7" s="10"/>
      <c r="G7" s="10">
        <v>67</v>
      </c>
      <c r="H7" s="10">
        <v>71</v>
      </c>
      <c r="I7" s="10">
        <v>80</v>
      </c>
      <c r="J7" s="10">
        <v>99</v>
      </c>
      <c r="K7" s="10">
        <v>80</v>
      </c>
      <c r="L7" s="10">
        <v>98</v>
      </c>
      <c r="M7" s="10"/>
      <c r="N7" s="10">
        <v>137</v>
      </c>
      <c r="O7" s="10">
        <v>128</v>
      </c>
      <c r="P7" s="10">
        <v>112</v>
      </c>
      <c r="Q7" s="10">
        <v>114</v>
      </c>
      <c r="R7" s="10"/>
      <c r="S7" s="10">
        <v>77</v>
      </c>
      <c r="T7" s="10">
        <v>70</v>
      </c>
      <c r="U7" s="10">
        <v>37</v>
      </c>
      <c r="V7" s="10">
        <v>59</v>
      </c>
      <c r="W7" s="10">
        <v>37</v>
      </c>
      <c r="X7" s="10">
        <v>54</v>
      </c>
      <c r="Y7" s="10">
        <v>54</v>
      </c>
      <c r="Z7" s="10">
        <v>23</v>
      </c>
      <c r="AA7" s="10">
        <v>55</v>
      </c>
      <c r="AB7" s="10">
        <v>29</v>
      </c>
      <c r="AC7" s="10"/>
      <c r="AD7" s="10">
        <v>85</v>
      </c>
      <c r="AE7" s="10">
        <v>182</v>
      </c>
      <c r="AF7" s="10">
        <v>69</v>
      </c>
      <c r="AG7" s="10">
        <v>70</v>
      </c>
      <c r="AH7" s="10"/>
      <c r="AI7" s="10">
        <v>88</v>
      </c>
      <c r="AJ7" s="10">
        <v>143</v>
      </c>
      <c r="AK7" s="10">
        <v>112</v>
      </c>
      <c r="AL7" s="10"/>
      <c r="AM7" s="10">
        <v>118</v>
      </c>
      <c r="AN7" s="10">
        <v>193</v>
      </c>
      <c r="AO7" s="10">
        <v>158</v>
      </c>
      <c r="AP7" s="10"/>
      <c r="AQ7" s="10">
        <v>116</v>
      </c>
      <c r="AR7" s="10">
        <v>128</v>
      </c>
      <c r="AS7" s="10">
        <v>120</v>
      </c>
      <c r="AT7" s="10">
        <v>58</v>
      </c>
      <c r="AU7" s="10">
        <v>12</v>
      </c>
    </row>
    <row r="8" spans="2:47" ht="30" customHeight="1" x14ac:dyDescent="0.3">
      <c r="B8" s="11" t="s">
        <v>18</v>
      </c>
      <c r="C8" s="11">
        <v>495</v>
      </c>
      <c r="D8" s="11">
        <v>246</v>
      </c>
      <c r="E8" s="11">
        <v>248</v>
      </c>
      <c r="F8" s="11"/>
      <c r="G8" s="11">
        <v>83</v>
      </c>
      <c r="H8" s="11">
        <v>78</v>
      </c>
      <c r="I8" s="11">
        <v>82</v>
      </c>
      <c r="J8" s="11">
        <v>90</v>
      </c>
      <c r="K8" s="11">
        <v>72</v>
      </c>
      <c r="L8" s="11">
        <v>90</v>
      </c>
      <c r="M8" s="11"/>
      <c r="N8" s="11">
        <v>146</v>
      </c>
      <c r="O8" s="11">
        <v>129</v>
      </c>
      <c r="P8" s="11">
        <v>107</v>
      </c>
      <c r="Q8" s="11">
        <v>110</v>
      </c>
      <c r="R8" s="11"/>
      <c r="S8" s="11">
        <v>79</v>
      </c>
      <c r="T8" s="11">
        <v>70</v>
      </c>
      <c r="U8" s="11">
        <v>37</v>
      </c>
      <c r="V8" s="11">
        <v>61</v>
      </c>
      <c r="W8" s="11">
        <v>39</v>
      </c>
      <c r="X8" s="11">
        <v>52</v>
      </c>
      <c r="Y8" s="11">
        <v>51</v>
      </c>
      <c r="Z8" s="11">
        <v>23</v>
      </c>
      <c r="AA8" s="11">
        <v>54</v>
      </c>
      <c r="AB8" s="11">
        <v>29</v>
      </c>
      <c r="AC8" s="11"/>
      <c r="AD8" s="11">
        <v>82</v>
      </c>
      <c r="AE8" s="11">
        <v>184</v>
      </c>
      <c r="AF8" s="11">
        <v>67</v>
      </c>
      <c r="AG8" s="11">
        <v>70</v>
      </c>
      <c r="AH8" s="11"/>
      <c r="AI8" s="11">
        <v>84</v>
      </c>
      <c r="AJ8" s="11">
        <v>148</v>
      </c>
      <c r="AK8" s="11">
        <v>110</v>
      </c>
      <c r="AL8" s="11"/>
      <c r="AM8" s="11">
        <v>120</v>
      </c>
      <c r="AN8" s="11">
        <v>192</v>
      </c>
      <c r="AO8" s="11">
        <v>158</v>
      </c>
      <c r="AP8" s="11"/>
      <c r="AQ8" s="11">
        <v>111</v>
      </c>
      <c r="AR8" s="11">
        <v>128</v>
      </c>
      <c r="AS8" s="11">
        <v>126</v>
      </c>
      <c r="AT8" s="11">
        <v>60</v>
      </c>
      <c r="AU8" s="11">
        <v>12</v>
      </c>
    </row>
    <row r="9" spans="2:47" x14ac:dyDescent="0.3">
      <c r="B9" s="18" t="s">
        <v>303</v>
      </c>
      <c r="C9" s="17">
        <v>4.0939068060546299E-2</v>
      </c>
      <c r="D9" s="17">
        <v>4.7152929093866897E-2</v>
      </c>
      <c r="E9" s="17">
        <v>3.4954781596969298E-2</v>
      </c>
      <c r="F9" s="17"/>
      <c r="G9" s="17">
        <v>0.10902495914975099</v>
      </c>
      <c r="H9" s="17">
        <v>6.9882515572392598E-2</v>
      </c>
      <c r="I9" s="17">
        <v>6.0024301542574703E-2</v>
      </c>
      <c r="J9" s="17">
        <v>0</v>
      </c>
      <c r="K9" s="17">
        <v>1.2303708161543501E-2</v>
      </c>
      <c r="L9" s="17">
        <v>0</v>
      </c>
      <c r="M9" s="17"/>
      <c r="N9" s="17">
        <v>7.7604635910361403E-2</v>
      </c>
      <c r="O9" s="17">
        <v>3.30987756463927E-2</v>
      </c>
      <c r="P9" s="17">
        <v>1.9994503230815999E-2</v>
      </c>
      <c r="Q9" s="17">
        <v>2.3372736535616501E-2</v>
      </c>
      <c r="R9" s="17"/>
      <c r="S9" s="17">
        <v>2.6255743713218298E-2</v>
      </c>
      <c r="T9" s="17">
        <v>1.7709169028138402E-2</v>
      </c>
      <c r="U9" s="17">
        <v>2.0572167967034899E-2</v>
      </c>
      <c r="V9" s="17">
        <v>9.1384906189234102E-2</v>
      </c>
      <c r="W9" s="17">
        <v>7.6147159521619504E-2</v>
      </c>
      <c r="X9" s="17">
        <v>1.7012626829455701E-2</v>
      </c>
      <c r="Y9" s="17">
        <v>2.5388960640651999E-2</v>
      </c>
      <c r="Z9" s="17">
        <v>5.74274022796313E-2</v>
      </c>
      <c r="AA9" s="17">
        <v>7.7056670955943096E-2</v>
      </c>
      <c r="AB9" s="17">
        <v>0</v>
      </c>
      <c r="AC9" s="17"/>
      <c r="AD9" s="17">
        <v>2.8725486947209E-2</v>
      </c>
      <c r="AE9" s="17">
        <v>5.8656521670761699E-2</v>
      </c>
      <c r="AF9" s="17">
        <v>6.1746134386415498E-2</v>
      </c>
      <c r="AG9" s="17">
        <v>0</v>
      </c>
      <c r="AH9" s="17"/>
      <c r="AI9" s="17">
        <v>2.8086636999974001E-2</v>
      </c>
      <c r="AJ9" s="17">
        <v>7.2743462881036405E-2</v>
      </c>
      <c r="AK9" s="17">
        <v>1.8613903782223901E-2</v>
      </c>
      <c r="AL9" s="17"/>
      <c r="AM9" s="17">
        <v>8.9886044072236704E-3</v>
      </c>
      <c r="AN9" s="17">
        <v>1.2813280169167499E-2</v>
      </c>
      <c r="AO9" s="17">
        <v>0.106235567217653</v>
      </c>
      <c r="AP9" s="17"/>
      <c r="AQ9" s="17">
        <v>3.5190279211337598E-2</v>
      </c>
      <c r="AR9" s="17">
        <v>1.6613390018880701E-2</v>
      </c>
      <c r="AS9" s="17">
        <v>4.9683077977879901E-2</v>
      </c>
      <c r="AT9" s="17">
        <v>7.22674549736088E-2</v>
      </c>
      <c r="AU9" s="17">
        <v>0.19151109517883999</v>
      </c>
    </row>
    <row r="10" spans="2:47" x14ac:dyDescent="0.3">
      <c r="B10" s="18" t="s">
        <v>304</v>
      </c>
      <c r="C10" s="17">
        <v>8.2888568415798905E-2</v>
      </c>
      <c r="D10" s="17">
        <v>8.2929107107501093E-2</v>
      </c>
      <c r="E10" s="17">
        <v>8.3192807783494499E-2</v>
      </c>
      <c r="F10" s="17"/>
      <c r="G10" s="17">
        <v>0.14346687822562099</v>
      </c>
      <c r="H10" s="17">
        <v>9.5785131943502994E-2</v>
      </c>
      <c r="I10" s="17">
        <v>0.17925829677417601</v>
      </c>
      <c r="J10" s="17">
        <v>4.0658671220519103E-2</v>
      </c>
      <c r="K10" s="17">
        <v>2.4983008822137599E-2</v>
      </c>
      <c r="L10" s="17">
        <v>1.70112411166859E-2</v>
      </c>
      <c r="M10" s="17"/>
      <c r="N10" s="17">
        <v>0.11793052434397699</v>
      </c>
      <c r="O10" s="17">
        <v>8.0235788602124297E-2</v>
      </c>
      <c r="P10" s="17">
        <v>6.6801770732237004E-2</v>
      </c>
      <c r="Q10" s="17">
        <v>5.8220799979042802E-2</v>
      </c>
      <c r="R10" s="17"/>
      <c r="S10" s="17">
        <v>0.132592138562936</v>
      </c>
      <c r="T10" s="17">
        <v>9.9455800700637295E-2</v>
      </c>
      <c r="U10" s="17">
        <v>5.080435466035E-2</v>
      </c>
      <c r="V10" s="17">
        <v>7.4433225651723597E-2</v>
      </c>
      <c r="W10" s="17">
        <v>6.6818202239669403E-2</v>
      </c>
      <c r="X10" s="17">
        <v>6.3127961898063203E-2</v>
      </c>
      <c r="Y10" s="17">
        <v>0.112544782221186</v>
      </c>
      <c r="Z10" s="17">
        <v>4.4123287094580299E-2</v>
      </c>
      <c r="AA10" s="17">
        <v>8.4883280872164901E-2</v>
      </c>
      <c r="AB10" s="17">
        <v>0</v>
      </c>
      <c r="AC10" s="17"/>
      <c r="AD10" s="17">
        <v>6.7072204426080598E-2</v>
      </c>
      <c r="AE10" s="17">
        <v>8.63528892417222E-2</v>
      </c>
      <c r="AF10" s="17">
        <v>5.7321713342054402E-2</v>
      </c>
      <c r="AG10" s="17">
        <v>4.9508197986566103E-2</v>
      </c>
      <c r="AH10" s="17"/>
      <c r="AI10" s="17">
        <v>0.125159282507425</v>
      </c>
      <c r="AJ10" s="17">
        <v>9.6669161232822598E-2</v>
      </c>
      <c r="AK10" s="17">
        <v>6.5226298695239396E-2</v>
      </c>
      <c r="AL10" s="17"/>
      <c r="AM10" s="17">
        <v>4.4738339638104002E-2</v>
      </c>
      <c r="AN10" s="17">
        <v>9.2346910861674E-2</v>
      </c>
      <c r="AO10" s="17">
        <v>0.105354698124192</v>
      </c>
      <c r="AP10" s="17"/>
      <c r="AQ10" s="17">
        <v>4.8569234710212697E-2</v>
      </c>
      <c r="AR10" s="17">
        <v>6.7839866759080603E-2</v>
      </c>
      <c r="AS10" s="17">
        <v>0.12986422339628301</v>
      </c>
      <c r="AT10" s="17">
        <v>4.7926924504920303E-2</v>
      </c>
      <c r="AU10" s="17">
        <v>0.16740762197508099</v>
      </c>
    </row>
    <row r="11" spans="2:47" x14ac:dyDescent="0.3">
      <c r="B11" s="18" t="s">
        <v>305</v>
      </c>
      <c r="C11" s="17">
        <v>0.244172238659144</v>
      </c>
      <c r="D11" s="17">
        <v>0.227581546433795</v>
      </c>
      <c r="E11" s="17">
        <v>0.26161862627510901</v>
      </c>
      <c r="F11" s="17"/>
      <c r="G11" s="17">
        <v>0.158713418370071</v>
      </c>
      <c r="H11" s="17">
        <v>0.24065025168307999</v>
      </c>
      <c r="I11" s="17">
        <v>0.25068532933582699</v>
      </c>
      <c r="J11" s="17">
        <v>0.27158400793319498</v>
      </c>
      <c r="K11" s="17">
        <v>0.32996001686638798</v>
      </c>
      <c r="L11" s="17">
        <v>0.223839506476365</v>
      </c>
      <c r="M11" s="17"/>
      <c r="N11" s="17">
        <v>0.18138562731469299</v>
      </c>
      <c r="O11" s="17">
        <v>0.23960483853696199</v>
      </c>
      <c r="P11" s="17">
        <v>0.31175950750865</v>
      </c>
      <c r="Q11" s="17">
        <v>0.26714338023135697</v>
      </c>
      <c r="R11" s="17"/>
      <c r="S11" s="17">
        <v>0.28748784625016799</v>
      </c>
      <c r="T11" s="17">
        <v>0.22680080080186099</v>
      </c>
      <c r="U11" s="17">
        <v>0.21605400076662501</v>
      </c>
      <c r="V11" s="17">
        <v>0.170939238318259</v>
      </c>
      <c r="W11" s="17">
        <v>0.304533249908507</v>
      </c>
      <c r="X11" s="17">
        <v>0.25042159133014402</v>
      </c>
      <c r="Y11" s="17">
        <v>0.26043071192496497</v>
      </c>
      <c r="Z11" s="17">
        <v>0.38210817556212001</v>
      </c>
      <c r="AA11" s="17">
        <v>0.18802684330109701</v>
      </c>
      <c r="AB11" s="17">
        <v>0.23157515546223201</v>
      </c>
      <c r="AC11" s="17"/>
      <c r="AD11" s="17">
        <v>0.271181890650317</v>
      </c>
      <c r="AE11" s="17">
        <v>0.26690154165810498</v>
      </c>
      <c r="AF11" s="17">
        <v>0.10145947815159399</v>
      </c>
      <c r="AG11" s="17">
        <v>0.27969110603693897</v>
      </c>
      <c r="AH11" s="17"/>
      <c r="AI11" s="17">
        <v>0.260473370585806</v>
      </c>
      <c r="AJ11" s="17">
        <v>0.25794118309179298</v>
      </c>
      <c r="AK11" s="17">
        <v>0.14007150957429801</v>
      </c>
      <c r="AL11" s="17"/>
      <c r="AM11" s="17">
        <v>0.25387883403709699</v>
      </c>
      <c r="AN11" s="17">
        <v>0.26091277405756003</v>
      </c>
      <c r="AO11" s="17">
        <v>0.177036032499234</v>
      </c>
      <c r="AP11" s="17"/>
      <c r="AQ11" s="17">
        <v>0.26138548837964598</v>
      </c>
      <c r="AR11" s="17">
        <v>0.26993264166803499</v>
      </c>
      <c r="AS11" s="17">
        <v>0.22694235533545101</v>
      </c>
      <c r="AT11" s="17">
        <v>0.24304606535022599</v>
      </c>
      <c r="AU11" s="17">
        <v>0.25034021488351399</v>
      </c>
    </row>
    <row r="12" spans="2:47" x14ac:dyDescent="0.3">
      <c r="B12" s="18" t="s">
        <v>306</v>
      </c>
      <c r="C12" s="17">
        <v>0.35773477592761799</v>
      </c>
      <c r="D12" s="17">
        <v>0.31226805320929502</v>
      </c>
      <c r="E12" s="17">
        <v>0.40425263056295102</v>
      </c>
      <c r="F12" s="17"/>
      <c r="G12" s="17">
        <v>0.33518224177547601</v>
      </c>
      <c r="H12" s="17">
        <v>0.299480382012143</v>
      </c>
      <c r="I12" s="17">
        <v>0.321940566099784</v>
      </c>
      <c r="J12" s="17">
        <v>0.41235842562858299</v>
      </c>
      <c r="K12" s="17">
        <v>0.310344787975803</v>
      </c>
      <c r="L12" s="17">
        <v>0.44427818388421603</v>
      </c>
      <c r="M12" s="17"/>
      <c r="N12" s="17">
        <v>0.34302771952712802</v>
      </c>
      <c r="O12" s="17">
        <v>0.36894687436539703</v>
      </c>
      <c r="P12" s="17">
        <v>0.34415034764999802</v>
      </c>
      <c r="Q12" s="17">
        <v>0.37111279949572401</v>
      </c>
      <c r="R12" s="17"/>
      <c r="S12" s="17">
        <v>0.31788188865372702</v>
      </c>
      <c r="T12" s="17">
        <v>0.40911814007689301</v>
      </c>
      <c r="U12" s="17">
        <v>0.32327094727473898</v>
      </c>
      <c r="V12" s="17">
        <v>0.35415137463472801</v>
      </c>
      <c r="W12" s="17">
        <v>0.37198735266250998</v>
      </c>
      <c r="X12" s="17">
        <v>0.34641365091635901</v>
      </c>
      <c r="Y12" s="17">
        <v>0.29010329377571298</v>
      </c>
      <c r="Z12" s="17">
        <v>0.22602098095936901</v>
      </c>
      <c r="AA12" s="17">
        <v>0.45396274430631001</v>
      </c>
      <c r="AB12" s="17">
        <v>0.43749272190411898</v>
      </c>
      <c r="AC12" s="17"/>
      <c r="AD12" s="17">
        <v>0.32182906824445301</v>
      </c>
      <c r="AE12" s="17">
        <v>0.36065005707171499</v>
      </c>
      <c r="AF12" s="17">
        <v>0.363764386526859</v>
      </c>
      <c r="AG12" s="17">
        <v>0.38295883178774598</v>
      </c>
      <c r="AH12" s="17"/>
      <c r="AI12" s="17">
        <v>0.32516114154425502</v>
      </c>
      <c r="AJ12" s="17">
        <v>0.34447056261769998</v>
      </c>
      <c r="AK12" s="17">
        <v>0.39312211719176998</v>
      </c>
      <c r="AL12" s="17"/>
      <c r="AM12" s="17">
        <v>0.39930387414060597</v>
      </c>
      <c r="AN12" s="17">
        <v>0.38879559270160302</v>
      </c>
      <c r="AO12" s="17">
        <v>0.29887142965801899</v>
      </c>
      <c r="AP12" s="17"/>
      <c r="AQ12" s="17">
        <v>0.41615987360155898</v>
      </c>
      <c r="AR12" s="17">
        <v>0.34678604566622301</v>
      </c>
      <c r="AS12" s="17">
        <v>0.32358523853961602</v>
      </c>
      <c r="AT12" s="17">
        <v>0.440006330381226</v>
      </c>
      <c r="AU12" s="17">
        <v>0.15437411569326401</v>
      </c>
    </row>
    <row r="13" spans="2:47" x14ac:dyDescent="0.3">
      <c r="B13" s="18" t="s">
        <v>307</v>
      </c>
      <c r="C13" s="19">
        <v>0.27426534893689303</v>
      </c>
      <c r="D13" s="19">
        <v>0.33006836415554203</v>
      </c>
      <c r="E13" s="19">
        <v>0.215981153781476</v>
      </c>
      <c r="F13" s="19"/>
      <c r="G13" s="19">
        <v>0.25361250247908201</v>
      </c>
      <c r="H13" s="19">
        <v>0.29420171878888102</v>
      </c>
      <c r="I13" s="19">
        <v>0.18809150624763801</v>
      </c>
      <c r="J13" s="19">
        <v>0.275398895217703</v>
      </c>
      <c r="K13" s="19">
        <v>0.32240847817412799</v>
      </c>
      <c r="L13" s="19">
        <v>0.314871068522732</v>
      </c>
      <c r="M13" s="19"/>
      <c r="N13" s="19">
        <v>0.28005149290384201</v>
      </c>
      <c r="O13" s="19">
        <v>0.278113722849124</v>
      </c>
      <c r="P13" s="19">
        <v>0.25729387087830002</v>
      </c>
      <c r="Q13" s="19">
        <v>0.28015028375825901</v>
      </c>
      <c r="R13" s="19"/>
      <c r="S13" s="19">
        <v>0.23578238281995101</v>
      </c>
      <c r="T13" s="19">
        <v>0.24691608939247101</v>
      </c>
      <c r="U13" s="19">
        <v>0.38929852933125098</v>
      </c>
      <c r="V13" s="19">
        <v>0.30909125520605502</v>
      </c>
      <c r="W13" s="19">
        <v>0.180514035667694</v>
      </c>
      <c r="X13" s="19">
        <v>0.32302416902597703</v>
      </c>
      <c r="Y13" s="19">
        <v>0.31153225143748398</v>
      </c>
      <c r="Z13" s="19">
        <v>0.29032015410429901</v>
      </c>
      <c r="AA13" s="19">
        <v>0.19607046056448499</v>
      </c>
      <c r="AB13" s="19">
        <v>0.33093212263364902</v>
      </c>
      <c r="AC13" s="19"/>
      <c r="AD13" s="19">
        <v>0.31119134973194001</v>
      </c>
      <c r="AE13" s="19">
        <v>0.22743899035769599</v>
      </c>
      <c r="AF13" s="19">
        <v>0.41570828759307699</v>
      </c>
      <c r="AG13" s="19">
        <v>0.28784186418874902</v>
      </c>
      <c r="AH13" s="19"/>
      <c r="AI13" s="19">
        <v>0.26111956836254002</v>
      </c>
      <c r="AJ13" s="19">
        <v>0.22817563017664799</v>
      </c>
      <c r="AK13" s="19">
        <v>0.38296617075646899</v>
      </c>
      <c r="AL13" s="19"/>
      <c r="AM13" s="19">
        <v>0.29309034777696902</v>
      </c>
      <c r="AN13" s="19">
        <v>0.245131442209996</v>
      </c>
      <c r="AO13" s="19">
        <v>0.31250227250090301</v>
      </c>
      <c r="AP13" s="19"/>
      <c r="AQ13" s="19">
        <v>0.238695124097245</v>
      </c>
      <c r="AR13" s="19">
        <v>0.29882805588778</v>
      </c>
      <c r="AS13" s="19">
        <v>0.26992510475077103</v>
      </c>
      <c r="AT13" s="19">
        <v>0.196753224790019</v>
      </c>
      <c r="AU13" s="19">
        <v>0.23636695226930199</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314</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495</v>
      </c>
      <c r="D7" s="10">
        <v>241</v>
      </c>
      <c r="E7" s="10">
        <v>253</v>
      </c>
      <c r="F7" s="10"/>
      <c r="G7" s="10">
        <v>67</v>
      </c>
      <c r="H7" s="10">
        <v>71</v>
      </c>
      <c r="I7" s="10">
        <v>80</v>
      </c>
      <c r="J7" s="10">
        <v>99</v>
      </c>
      <c r="K7" s="10">
        <v>80</v>
      </c>
      <c r="L7" s="10">
        <v>98</v>
      </c>
      <c r="M7" s="10"/>
      <c r="N7" s="10">
        <v>137</v>
      </c>
      <c r="O7" s="10">
        <v>128</v>
      </c>
      <c r="P7" s="10">
        <v>112</v>
      </c>
      <c r="Q7" s="10">
        <v>114</v>
      </c>
      <c r="R7" s="10"/>
      <c r="S7" s="10">
        <v>77</v>
      </c>
      <c r="T7" s="10">
        <v>70</v>
      </c>
      <c r="U7" s="10">
        <v>37</v>
      </c>
      <c r="V7" s="10">
        <v>59</v>
      </c>
      <c r="W7" s="10">
        <v>37</v>
      </c>
      <c r="X7" s="10">
        <v>54</v>
      </c>
      <c r="Y7" s="10">
        <v>54</v>
      </c>
      <c r="Z7" s="10">
        <v>23</v>
      </c>
      <c r="AA7" s="10">
        <v>55</v>
      </c>
      <c r="AB7" s="10">
        <v>29</v>
      </c>
      <c r="AC7" s="10"/>
      <c r="AD7" s="10">
        <v>85</v>
      </c>
      <c r="AE7" s="10">
        <v>182</v>
      </c>
      <c r="AF7" s="10">
        <v>69</v>
      </c>
      <c r="AG7" s="10">
        <v>70</v>
      </c>
      <c r="AH7" s="10"/>
      <c r="AI7" s="10">
        <v>88</v>
      </c>
      <c r="AJ7" s="10">
        <v>143</v>
      </c>
      <c r="AK7" s="10">
        <v>112</v>
      </c>
      <c r="AL7" s="10"/>
      <c r="AM7" s="10">
        <v>118</v>
      </c>
      <c r="AN7" s="10">
        <v>193</v>
      </c>
      <c r="AO7" s="10">
        <v>158</v>
      </c>
      <c r="AP7" s="10"/>
      <c r="AQ7" s="10">
        <v>116</v>
      </c>
      <c r="AR7" s="10">
        <v>128</v>
      </c>
      <c r="AS7" s="10">
        <v>120</v>
      </c>
      <c r="AT7" s="10">
        <v>58</v>
      </c>
      <c r="AU7" s="10">
        <v>12</v>
      </c>
    </row>
    <row r="8" spans="2:47" ht="30" customHeight="1" x14ac:dyDescent="0.3">
      <c r="B8" s="11" t="s">
        <v>18</v>
      </c>
      <c r="C8" s="11">
        <v>495</v>
      </c>
      <c r="D8" s="11">
        <v>246</v>
      </c>
      <c r="E8" s="11">
        <v>248</v>
      </c>
      <c r="F8" s="11"/>
      <c r="G8" s="11">
        <v>83</v>
      </c>
      <c r="H8" s="11">
        <v>78</v>
      </c>
      <c r="I8" s="11">
        <v>82</v>
      </c>
      <c r="J8" s="11">
        <v>90</v>
      </c>
      <c r="K8" s="11">
        <v>72</v>
      </c>
      <c r="L8" s="11">
        <v>90</v>
      </c>
      <c r="M8" s="11"/>
      <c r="N8" s="11">
        <v>146</v>
      </c>
      <c r="O8" s="11">
        <v>129</v>
      </c>
      <c r="P8" s="11">
        <v>107</v>
      </c>
      <c r="Q8" s="11">
        <v>110</v>
      </c>
      <c r="R8" s="11"/>
      <c r="S8" s="11">
        <v>79</v>
      </c>
      <c r="T8" s="11">
        <v>70</v>
      </c>
      <c r="U8" s="11">
        <v>37</v>
      </c>
      <c r="V8" s="11">
        <v>61</v>
      </c>
      <c r="W8" s="11">
        <v>39</v>
      </c>
      <c r="X8" s="11">
        <v>52</v>
      </c>
      <c r="Y8" s="11">
        <v>51</v>
      </c>
      <c r="Z8" s="11">
        <v>23</v>
      </c>
      <c r="AA8" s="11">
        <v>54</v>
      </c>
      <c r="AB8" s="11">
        <v>29</v>
      </c>
      <c r="AC8" s="11"/>
      <c r="AD8" s="11">
        <v>82</v>
      </c>
      <c r="AE8" s="11">
        <v>184</v>
      </c>
      <c r="AF8" s="11">
        <v>67</v>
      </c>
      <c r="AG8" s="11">
        <v>70</v>
      </c>
      <c r="AH8" s="11"/>
      <c r="AI8" s="11">
        <v>84</v>
      </c>
      <c r="AJ8" s="11">
        <v>148</v>
      </c>
      <c r="AK8" s="11">
        <v>110</v>
      </c>
      <c r="AL8" s="11"/>
      <c r="AM8" s="11">
        <v>120</v>
      </c>
      <c r="AN8" s="11">
        <v>192</v>
      </c>
      <c r="AO8" s="11">
        <v>158</v>
      </c>
      <c r="AP8" s="11"/>
      <c r="AQ8" s="11">
        <v>111</v>
      </c>
      <c r="AR8" s="11">
        <v>128</v>
      </c>
      <c r="AS8" s="11">
        <v>126</v>
      </c>
      <c r="AT8" s="11">
        <v>60</v>
      </c>
      <c r="AU8" s="11">
        <v>12</v>
      </c>
    </row>
    <row r="9" spans="2:47" x14ac:dyDescent="0.3">
      <c r="B9" s="18" t="s">
        <v>303</v>
      </c>
      <c r="C9" s="17">
        <v>5.79234217498188E-2</v>
      </c>
      <c r="D9" s="17">
        <v>7.08181763063577E-2</v>
      </c>
      <c r="E9" s="17">
        <v>4.5392758358962698E-2</v>
      </c>
      <c r="F9" s="17"/>
      <c r="G9" s="17">
        <v>0.121211901868855</v>
      </c>
      <c r="H9" s="17">
        <v>8.2985016084002799E-2</v>
      </c>
      <c r="I9" s="17">
        <v>0.10311898883045199</v>
      </c>
      <c r="J9" s="17">
        <v>2.0139757831601199E-2</v>
      </c>
      <c r="K9" s="17">
        <v>2.6566571763969801E-2</v>
      </c>
      <c r="L9" s="17">
        <v>0</v>
      </c>
      <c r="M9" s="17"/>
      <c r="N9" s="17">
        <v>7.6773553312406706E-2</v>
      </c>
      <c r="O9" s="17">
        <v>3.5977269094738501E-2</v>
      </c>
      <c r="P9" s="17">
        <v>6.23015061335895E-2</v>
      </c>
      <c r="Q9" s="17">
        <v>5.6471319916556802E-2</v>
      </c>
      <c r="R9" s="17"/>
      <c r="S9" s="17">
        <v>6.9740159011814407E-2</v>
      </c>
      <c r="T9" s="17">
        <v>2.91188579054001E-2</v>
      </c>
      <c r="U9" s="17">
        <v>3.6968301871628202E-2</v>
      </c>
      <c r="V9" s="17">
        <v>3.6023227554077199E-2</v>
      </c>
      <c r="W9" s="17">
        <v>0.15164420967435599</v>
      </c>
      <c r="X9" s="17">
        <v>8.1847202654000903E-2</v>
      </c>
      <c r="Y9" s="17">
        <v>1.94098619282046E-2</v>
      </c>
      <c r="Z9" s="17">
        <v>0</v>
      </c>
      <c r="AA9" s="17">
        <v>9.5742568788894797E-2</v>
      </c>
      <c r="AB9" s="17">
        <v>4.22580002336558E-2</v>
      </c>
      <c r="AC9" s="17"/>
      <c r="AD9" s="17">
        <v>0</v>
      </c>
      <c r="AE9" s="17">
        <v>8.1883906618338401E-2</v>
      </c>
      <c r="AF9" s="17">
        <v>5.2516519660532203E-2</v>
      </c>
      <c r="AG9" s="17">
        <v>2.8996956631085501E-2</v>
      </c>
      <c r="AH9" s="17"/>
      <c r="AI9" s="17">
        <v>0</v>
      </c>
      <c r="AJ9" s="17">
        <v>9.6440271145191894E-2</v>
      </c>
      <c r="AK9" s="17">
        <v>4.21477638753531E-2</v>
      </c>
      <c r="AL9" s="17"/>
      <c r="AM9" s="17">
        <v>4.2826632480251897E-2</v>
      </c>
      <c r="AN9" s="17">
        <v>5.13471518724768E-2</v>
      </c>
      <c r="AO9" s="17">
        <v>8.7101668322949397E-2</v>
      </c>
      <c r="AP9" s="17"/>
      <c r="AQ9" s="17">
        <v>6.0720466901600101E-2</v>
      </c>
      <c r="AR9" s="17">
        <v>2.6068123031577999E-2</v>
      </c>
      <c r="AS9" s="17">
        <v>8.5005629942304498E-2</v>
      </c>
      <c r="AT9" s="17">
        <v>0.117309648580165</v>
      </c>
      <c r="AU9" s="17">
        <v>0</v>
      </c>
    </row>
    <row r="10" spans="2:47" x14ac:dyDescent="0.3">
      <c r="B10" s="18" t="s">
        <v>304</v>
      </c>
      <c r="C10" s="17">
        <v>0.29786970085091902</v>
      </c>
      <c r="D10" s="17">
        <v>0.35939205171249999</v>
      </c>
      <c r="E10" s="17">
        <v>0.23817384333484701</v>
      </c>
      <c r="F10" s="17"/>
      <c r="G10" s="17">
        <v>0.24835879444321801</v>
      </c>
      <c r="H10" s="17">
        <v>0.36915677685178899</v>
      </c>
      <c r="I10" s="17">
        <v>0.36528292885857999</v>
      </c>
      <c r="J10" s="17">
        <v>0.28601423035086299</v>
      </c>
      <c r="K10" s="17">
        <v>0.176471247611524</v>
      </c>
      <c r="L10" s="17">
        <v>0.32922243438345999</v>
      </c>
      <c r="M10" s="17"/>
      <c r="N10" s="17">
        <v>0.38189301312978202</v>
      </c>
      <c r="O10" s="17">
        <v>0.29527640667492999</v>
      </c>
      <c r="P10" s="17">
        <v>0.21606463111659799</v>
      </c>
      <c r="Q10" s="17">
        <v>0.27988155968241402</v>
      </c>
      <c r="R10" s="17"/>
      <c r="S10" s="17">
        <v>0.42518558855531302</v>
      </c>
      <c r="T10" s="17">
        <v>0.35220723040196</v>
      </c>
      <c r="U10" s="17">
        <v>0.208542906419622</v>
      </c>
      <c r="V10" s="17">
        <v>0.32261880842174501</v>
      </c>
      <c r="W10" s="17">
        <v>0.242753539148618</v>
      </c>
      <c r="X10" s="17">
        <v>0.33620652998003298</v>
      </c>
      <c r="Y10" s="17">
        <v>0.218660466173004</v>
      </c>
      <c r="Z10" s="17">
        <v>0.21678538642974701</v>
      </c>
      <c r="AA10" s="17">
        <v>0.26033325226315002</v>
      </c>
      <c r="AB10" s="17">
        <v>0.16327773486025299</v>
      </c>
      <c r="AC10" s="17"/>
      <c r="AD10" s="17">
        <v>0.32992182013502502</v>
      </c>
      <c r="AE10" s="17">
        <v>0.34885281000983998</v>
      </c>
      <c r="AF10" s="17">
        <v>0.22884692419998301</v>
      </c>
      <c r="AG10" s="17">
        <v>0.23611185359006601</v>
      </c>
      <c r="AH10" s="17"/>
      <c r="AI10" s="17">
        <v>0.32306592021392999</v>
      </c>
      <c r="AJ10" s="17">
        <v>0.36709328347685599</v>
      </c>
      <c r="AK10" s="17">
        <v>0.245788520563376</v>
      </c>
      <c r="AL10" s="17"/>
      <c r="AM10" s="17">
        <v>0.35582330619774499</v>
      </c>
      <c r="AN10" s="17">
        <v>0.25660682240016602</v>
      </c>
      <c r="AO10" s="17">
        <v>0.31785537877279202</v>
      </c>
      <c r="AP10" s="17"/>
      <c r="AQ10" s="17">
        <v>0.257022917204902</v>
      </c>
      <c r="AR10" s="17">
        <v>0.25050430827333597</v>
      </c>
      <c r="AS10" s="17">
        <v>0.31380839013321699</v>
      </c>
      <c r="AT10" s="17">
        <v>0.468257377845745</v>
      </c>
      <c r="AU10" s="17">
        <v>0.537533739416311</v>
      </c>
    </row>
    <row r="11" spans="2:47" x14ac:dyDescent="0.3">
      <c r="B11" s="18" t="s">
        <v>305</v>
      </c>
      <c r="C11" s="17">
        <v>0.55018205563025702</v>
      </c>
      <c r="D11" s="17">
        <v>0.50567492120282198</v>
      </c>
      <c r="E11" s="17">
        <v>0.59239424221355697</v>
      </c>
      <c r="F11" s="17"/>
      <c r="G11" s="17">
        <v>0.50487439115558796</v>
      </c>
      <c r="H11" s="17">
        <v>0.44707866398808699</v>
      </c>
      <c r="I11" s="17">
        <v>0.40738492281641597</v>
      </c>
      <c r="J11" s="17">
        <v>0.62114664179021495</v>
      </c>
      <c r="K11" s="17">
        <v>0.70902359056373099</v>
      </c>
      <c r="L11" s="17">
        <v>0.61274972442362297</v>
      </c>
      <c r="M11" s="17"/>
      <c r="N11" s="17">
        <v>0.43750259386604201</v>
      </c>
      <c r="O11" s="17">
        <v>0.60004543308088598</v>
      </c>
      <c r="P11" s="17">
        <v>0.60377381920703899</v>
      </c>
      <c r="Q11" s="17">
        <v>0.57272287518822296</v>
      </c>
      <c r="R11" s="17"/>
      <c r="S11" s="17">
        <v>0.424222801136381</v>
      </c>
      <c r="T11" s="17">
        <v>0.501167926076871</v>
      </c>
      <c r="U11" s="17">
        <v>0.64965120018992795</v>
      </c>
      <c r="V11" s="17">
        <v>0.59670139019832402</v>
      </c>
      <c r="W11" s="17">
        <v>0.49284870771379002</v>
      </c>
      <c r="X11" s="17">
        <v>0.477971178098342</v>
      </c>
      <c r="Y11" s="17">
        <v>0.63797413862812802</v>
      </c>
      <c r="Z11" s="17">
        <v>0.66842187883468696</v>
      </c>
      <c r="AA11" s="17">
        <v>0.57887768469918399</v>
      </c>
      <c r="AB11" s="17">
        <v>0.68971871930224404</v>
      </c>
      <c r="AC11" s="17"/>
      <c r="AD11" s="17">
        <v>0.55197751924523797</v>
      </c>
      <c r="AE11" s="17">
        <v>0.50069000234139804</v>
      </c>
      <c r="AF11" s="17">
        <v>0.62046852998430602</v>
      </c>
      <c r="AG11" s="17">
        <v>0.61783823830946305</v>
      </c>
      <c r="AH11" s="17"/>
      <c r="AI11" s="17">
        <v>0.56085118664424705</v>
      </c>
      <c r="AJ11" s="17">
        <v>0.46972069295609697</v>
      </c>
      <c r="AK11" s="17">
        <v>0.61641443634759396</v>
      </c>
      <c r="AL11" s="17"/>
      <c r="AM11" s="17">
        <v>0.53468823250806596</v>
      </c>
      <c r="AN11" s="17">
        <v>0.60934526182022997</v>
      </c>
      <c r="AO11" s="17">
        <v>0.48008385828324301</v>
      </c>
      <c r="AP11" s="17"/>
      <c r="AQ11" s="17">
        <v>0.614348346430725</v>
      </c>
      <c r="AR11" s="17">
        <v>0.61760288353535797</v>
      </c>
      <c r="AS11" s="17">
        <v>0.48956732662767799</v>
      </c>
      <c r="AT11" s="17">
        <v>0.34493886723370598</v>
      </c>
      <c r="AU11" s="17">
        <v>0.39209641778446902</v>
      </c>
    </row>
    <row r="12" spans="2:47" x14ac:dyDescent="0.3">
      <c r="B12" s="18" t="s">
        <v>306</v>
      </c>
      <c r="C12" s="17">
        <v>6.3118597525470804E-2</v>
      </c>
      <c r="D12" s="17">
        <v>4.3404215679511297E-2</v>
      </c>
      <c r="E12" s="17">
        <v>8.2906523296811196E-2</v>
      </c>
      <c r="F12" s="17"/>
      <c r="G12" s="17">
        <v>9.5229785787123405E-2</v>
      </c>
      <c r="H12" s="17">
        <v>4.54199072827439E-2</v>
      </c>
      <c r="I12" s="17">
        <v>8.5987052681816695E-2</v>
      </c>
      <c r="J12" s="17">
        <v>6.1258442971910201E-2</v>
      </c>
      <c r="K12" s="17">
        <v>7.5606152666013504E-2</v>
      </c>
      <c r="L12" s="17">
        <v>2.0027387286642301E-2</v>
      </c>
      <c r="M12" s="17"/>
      <c r="N12" s="17">
        <v>5.3809172851866503E-2</v>
      </c>
      <c r="O12" s="17">
        <v>5.3565885952646997E-2</v>
      </c>
      <c r="P12" s="17">
        <v>9.0417844646195497E-2</v>
      </c>
      <c r="Q12" s="17">
        <v>6.2409596302685701E-2</v>
      </c>
      <c r="R12" s="17"/>
      <c r="S12" s="17">
        <v>6.8091269451634406E-2</v>
      </c>
      <c r="T12" s="17">
        <v>7.6042624012744295E-2</v>
      </c>
      <c r="U12" s="17">
        <v>0.10483759151882199</v>
      </c>
      <c r="V12" s="17">
        <v>3.0042324641643001E-2</v>
      </c>
      <c r="W12" s="17">
        <v>4.8232842668364501E-2</v>
      </c>
      <c r="X12" s="17">
        <v>7.2814076016439494E-2</v>
      </c>
      <c r="Y12" s="17">
        <v>5.8242795643887998E-2</v>
      </c>
      <c r="Z12" s="17">
        <v>0.11479273473556501</v>
      </c>
      <c r="AA12" s="17">
        <v>4.7627024502289901E-2</v>
      </c>
      <c r="AB12" s="17">
        <v>3.3226570602460002E-2</v>
      </c>
      <c r="AC12" s="17"/>
      <c r="AD12" s="17">
        <v>8.1330560028028895E-2</v>
      </c>
      <c r="AE12" s="17">
        <v>4.6379676812569E-2</v>
      </c>
      <c r="AF12" s="17">
        <v>6.03303282431858E-2</v>
      </c>
      <c r="AG12" s="17">
        <v>3.6614877905562601E-2</v>
      </c>
      <c r="AH12" s="17"/>
      <c r="AI12" s="17">
        <v>9.4375617298992798E-2</v>
      </c>
      <c r="AJ12" s="17">
        <v>4.4994189574792301E-2</v>
      </c>
      <c r="AK12" s="17">
        <v>5.3789930890263002E-2</v>
      </c>
      <c r="AL12" s="17"/>
      <c r="AM12" s="17">
        <v>4.0268903470532698E-2</v>
      </c>
      <c r="AN12" s="17">
        <v>6.7416033070191395E-2</v>
      </c>
      <c r="AO12" s="17">
        <v>7.9837235959554304E-2</v>
      </c>
      <c r="AP12" s="17"/>
      <c r="AQ12" s="17">
        <v>3.90037580988849E-2</v>
      </c>
      <c r="AR12" s="17">
        <v>9.1162846229167205E-2</v>
      </c>
      <c r="AS12" s="17">
        <v>5.2935310448092902E-2</v>
      </c>
      <c r="AT12" s="17">
        <v>6.9494106340384096E-2</v>
      </c>
      <c r="AU12" s="17">
        <v>7.0369842799219706E-2</v>
      </c>
    </row>
    <row r="13" spans="2:47" x14ac:dyDescent="0.3">
      <c r="B13" s="18" t="s">
        <v>307</v>
      </c>
      <c r="C13" s="19">
        <v>3.09062242435344E-2</v>
      </c>
      <c r="D13" s="19">
        <v>2.07106350988089E-2</v>
      </c>
      <c r="E13" s="19">
        <v>4.1132632795822299E-2</v>
      </c>
      <c r="F13" s="19"/>
      <c r="G13" s="19">
        <v>3.0325126745215699E-2</v>
      </c>
      <c r="H13" s="19">
        <v>5.5359635793377299E-2</v>
      </c>
      <c r="I13" s="19">
        <v>3.8226106812736298E-2</v>
      </c>
      <c r="J13" s="19">
        <v>1.14409270554104E-2</v>
      </c>
      <c r="K13" s="19">
        <v>1.2332437394762001E-2</v>
      </c>
      <c r="L13" s="19">
        <v>3.8000453906274198E-2</v>
      </c>
      <c r="M13" s="19"/>
      <c r="N13" s="19">
        <v>5.00216668399023E-2</v>
      </c>
      <c r="O13" s="19">
        <v>1.51350051967995E-2</v>
      </c>
      <c r="P13" s="19">
        <v>2.7442198896577501E-2</v>
      </c>
      <c r="Q13" s="19">
        <v>2.85146489101205E-2</v>
      </c>
      <c r="R13" s="19"/>
      <c r="S13" s="19">
        <v>1.27601818448568E-2</v>
      </c>
      <c r="T13" s="19">
        <v>4.1463361603025002E-2</v>
      </c>
      <c r="U13" s="19">
        <v>0</v>
      </c>
      <c r="V13" s="19">
        <v>1.4614249184210599E-2</v>
      </c>
      <c r="W13" s="19">
        <v>6.4520700794872293E-2</v>
      </c>
      <c r="X13" s="19">
        <v>3.1161013251183901E-2</v>
      </c>
      <c r="Y13" s="19">
        <v>6.5712737626775403E-2</v>
      </c>
      <c r="Z13" s="19">
        <v>0</v>
      </c>
      <c r="AA13" s="19">
        <v>1.74194697464807E-2</v>
      </c>
      <c r="AB13" s="19">
        <v>7.1518975001387305E-2</v>
      </c>
      <c r="AC13" s="19"/>
      <c r="AD13" s="19">
        <v>3.6770100591708002E-2</v>
      </c>
      <c r="AE13" s="19">
        <v>2.21936042178544E-2</v>
      </c>
      <c r="AF13" s="19">
        <v>3.7837697911993498E-2</v>
      </c>
      <c r="AG13" s="19">
        <v>8.0438073563822807E-2</v>
      </c>
      <c r="AH13" s="19"/>
      <c r="AI13" s="19">
        <v>2.1707275842830599E-2</v>
      </c>
      <c r="AJ13" s="19">
        <v>2.1751562847062499E-2</v>
      </c>
      <c r="AK13" s="19">
        <v>4.1859348323413502E-2</v>
      </c>
      <c r="AL13" s="19"/>
      <c r="AM13" s="19">
        <v>2.6392925343404601E-2</v>
      </c>
      <c r="AN13" s="19">
        <v>1.52847308369358E-2</v>
      </c>
      <c r="AO13" s="19">
        <v>3.5121858661460899E-2</v>
      </c>
      <c r="AP13" s="19"/>
      <c r="AQ13" s="19">
        <v>2.89045113638874E-2</v>
      </c>
      <c r="AR13" s="19">
        <v>1.46618389305608E-2</v>
      </c>
      <c r="AS13" s="19">
        <v>5.8683342848708499E-2</v>
      </c>
      <c r="AT13" s="19">
        <v>0</v>
      </c>
      <c r="AU13" s="19">
        <v>0</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U17"/>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330</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510</v>
      </c>
      <c r="D7" s="10">
        <v>242</v>
      </c>
      <c r="E7" s="10">
        <v>268</v>
      </c>
      <c r="F7" s="10"/>
      <c r="G7" s="10">
        <v>44</v>
      </c>
      <c r="H7" s="10">
        <v>83</v>
      </c>
      <c r="I7" s="10">
        <v>86</v>
      </c>
      <c r="J7" s="10">
        <v>88</v>
      </c>
      <c r="K7" s="10">
        <v>78</v>
      </c>
      <c r="L7" s="10">
        <v>131</v>
      </c>
      <c r="M7" s="10"/>
      <c r="N7" s="10">
        <v>115</v>
      </c>
      <c r="O7" s="10">
        <v>129</v>
      </c>
      <c r="P7" s="10">
        <v>118</v>
      </c>
      <c r="Q7" s="10">
        <v>147</v>
      </c>
      <c r="R7" s="10"/>
      <c r="S7" s="10">
        <v>78</v>
      </c>
      <c r="T7" s="10">
        <v>78</v>
      </c>
      <c r="U7" s="10">
        <v>52</v>
      </c>
      <c r="V7" s="10">
        <v>43</v>
      </c>
      <c r="W7" s="10">
        <v>40</v>
      </c>
      <c r="X7" s="10">
        <v>53</v>
      </c>
      <c r="Y7" s="10">
        <v>44</v>
      </c>
      <c r="Z7" s="10">
        <v>22</v>
      </c>
      <c r="AA7" s="10">
        <v>72</v>
      </c>
      <c r="AB7" s="10">
        <v>28</v>
      </c>
      <c r="AC7" s="10"/>
      <c r="AD7" s="10">
        <v>106</v>
      </c>
      <c r="AE7" s="10">
        <v>163</v>
      </c>
      <c r="AF7" s="10">
        <v>71</v>
      </c>
      <c r="AG7" s="10">
        <v>73</v>
      </c>
      <c r="AH7" s="10"/>
      <c r="AI7" s="10">
        <v>97</v>
      </c>
      <c r="AJ7" s="10">
        <v>122</v>
      </c>
      <c r="AK7" s="10">
        <v>110</v>
      </c>
      <c r="AL7" s="10"/>
      <c r="AM7" s="10">
        <v>92</v>
      </c>
      <c r="AN7" s="10">
        <v>209</v>
      </c>
      <c r="AO7" s="10">
        <v>171</v>
      </c>
      <c r="AP7" s="10"/>
      <c r="AQ7" s="10">
        <v>149</v>
      </c>
      <c r="AR7" s="10">
        <v>108</v>
      </c>
      <c r="AS7" s="10">
        <v>119</v>
      </c>
      <c r="AT7" s="10">
        <v>52</v>
      </c>
      <c r="AU7" s="10">
        <v>8</v>
      </c>
    </row>
    <row r="8" spans="2:47" ht="30" customHeight="1" x14ac:dyDescent="0.3">
      <c r="B8" s="11" t="s">
        <v>18</v>
      </c>
      <c r="C8" s="11">
        <v>510</v>
      </c>
      <c r="D8" s="11">
        <v>248</v>
      </c>
      <c r="E8" s="11">
        <v>261</v>
      </c>
      <c r="F8" s="11"/>
      <c r="G8" s="11">
        <v>56</v>
      </c>
      <c r="H8" s="11">
        <v>93</v>
      </c>
      <c r="I8" s="11">
        <v>89</v>
      </c>
      <c r="J8" s="11">
        <v>81</v>
      </c>
      <c r="K8" s="11">
        <v>70</v>
      </c>
      <c r="L8" s="11">
        <v>121</v>
      </c>
      <c r="M8" s="11"/>
      <c r="N8" s="11">
        <v>124</v>
      </c>
      <c r="O8" s="11">
        <v>131</v>
      </c>
      <c r="P8" s="11">
        <v>113</v>
      </c>
      <c r="Q8" s="11">
        <v>140</v>
      </c>
      <c r="R8" s="11"/>
      <c r="S8" s="11">
        <v>81</v>
      </c>
      <c r="T8" s="11">
        <v>78</v>
      </c>
      <c r="U8" s="11">
        <v>54</v>
      </c>
      <c r="V8" s="11">
        <v>42</v>
      </c>
      <c r="W8" s="11">
        <v>41</v>
      </c>
      <c r="X8" s="11">
        <v>51</v>
      </c>
      <c r="Y8" s="11">
        <v>40</v>
      </c>
      <c r="Z8" s="11">
        <v>23</v>
      </c>
      <c r="AA8" s="11">
        <v>72</v>
      </c>
      <c r="AB8" s="11">
        <v>28</v>
      </c>
      <c r="AC8" s="11"/>
      <c r="AD8" s="11">
        <v>102</v>
      </c>
      <c r="AE8" s="11">
        <v>168</v>
      </c>
      <c r="AF8" s="11">
        <v>69</v>
      </c>
      <c r="AG8" s="11">
        <v>73</v>
      </c>
      <c r="AH8" s="11"/>
      <c r="AI8" s="11">
        <v>94</v>
      </c>
      <c r="AJ8" s="11">
        <v>128</v>
      </c>
      <c r="AK8" s="11">
        <v>106</v>
      </c>
      <c r="AL8" s="11"/>
      <c r="AM8" s="11">
        <v>95</v>
      </c>
      <c r="AN8" s="11">
        <v>204</v>
      </c>
      <c r="AO8" s="11">
        <v>173</v>
      </c>
      <c r="AP8" s="11"/>
      <c r="AQ8" s="11">
        <v>142</v>
      </c>
      <c r="AR8" s="11">
        <v>110</v>
      </c>
      <c r="AS8" s="11">
        <v>121</v>
      </c>
      <c r="AT8" s="11">
        <v>56</v>
      </c>
      <c r="AU8" s="11">
        <v>8</v>
      </c>
    </row>
    <row r="9" spans="2:47" ht="43.2" x14ac:dyDescent="0.3">
      <c r="B9" s="18" t="s">
        <v>292</v>
      </c>
      <c r="C9" s="17">
        <v>0.47902087865551102</v>
      </c>
      <c r="D9" s="17">
        <v>0.46367794498508402</v>
      </c>
      <c r="E9" s="17">
        <v>0.49362571316915199</v>
      </c>
      <c r="F9" s="17"/>
      <c r="G9" s="17">
        <v>0.37776746494784003</v>
      </c>
      <c r="H9" s="17">
        <v>0.42201417485297299</v>
      </c>
      <c r="I9" s="17">
        <v>0.44986640576709302</v>
      </c>
      <c r="J9" s="17">
        <v>0.49658620860839398</v>
      </c>
      <c r="K9" s="17">
        <v>0.55054372421721598</v>
      </c>
      <c r="L9" s="17">
        <v>0.53782630594653702</v>
      </c>
      <c r="M9" s="17"/>
      <c r="N9" s="17">
        <v>0.46115603781161502</v>
      </c>
      <c r="O9" s="17">
        <v>0.38452401889424598</v>
      </c>
      <c r="P9" s="17">
        <v>0.52766551271575302</v>
      </c>
      <c r="Q9" s="17">
        <v>0.54765432217244003</v>
      </c>
      <c r="R9" s="17"/>
      <c r="S9" s="17">
        <v>0.39441629768417202</v>
      </c>
      <c r="T9" s="17">
        <v>0.45008679662053902</v>
      </c>
      <c r="U9" s="17">
        <v>0.54318283835513703</v>
      </c>
      <c r="V9" s="17">
        <v>0.63930536520788395</v>
      </c>
      <c r="W9" s="17">
        <v>0.49492633314555001</v>
      </c>
      <c r="X9" s="17">
        <v>0.40289762047887701</v>
      </c>
      <c r="Y9" s="17">
        <v>0.58896051626690804</v>
      </c>
      <c r="Z9" s="17">
        <v>0.56013825621308599</v>
      </c>
      <c r="AA9" s="17">
        <v>0.40548993273221201</v>
      </c>
      <c r="AB9" s="17">
        <v>0.518823003011608</v>
      </c>
      <c r="AC9" s="17"/>
      <c r="AD9" s="17">
        <v>0.58056626800376698</v>
      </c>
      <c r="AE9" s="17">
        <v>0.43294034140001197</v>
      </c>
      <c r="AF9" s="17">
        <v>0.54106826870709102</v>
      </c>
      <c r="AG9" s="17">
        <v>0.46419251835197201</v>
      </c>
      <c r="AH9" s="17"/>
      <c r="AI9" s="17">
        <v>0.50094478916294005</v>
      </c>
      <c r="AJ9" s="17">
        <v>0.40006082811523602</v>
      </c>
      <c r="AK9" s="17">
        <v>0.60111071689041295</v>
      </c>
      <c r="AL9" s="17"/>
      <c r="AM9" s="17">
        <v>0.45700647486620999</v>
      </c>
      <c r="AN9" s="17">
        <v>0.455614831579988</v>
      </c>
      <c r="AO9" s="17">
        <v>0.50421246306810996</v>
      </c>
      <c r="AP9" s="17"/>
      <c r="AQ9" s="17">
        <v>0.55899050353051605</v>
      </c>
      <c r="AR9" s="17">
        <v>0.47675081869249702</v>
      </c>
      <c r="AS9" s="17">
        <v>0.41119286005071598</v>
      </c>
      <c r="AT9" s="17">
        <v>0.43236413214536301</v>
      </c>
      <c r="AU9" s="17">
        <v>0.26314014072817199</v>
      </c>
    </row>
    <row r="10" spans="2:47" ht="28.8" x14ac:dyDescent="0.3">
      <c r="B10" s="18" t="s">
        <v>293</v>
      </c>
      <c r="C10" s="17">
        <v>0.39255842904834898</v>
      </c>
      <c r="D10" s="17">
        <v>0.39512407708562902</v>
      </c>
      <c r="E10" s="17">
        <v>0.39011620608045899</v>
      </c>
      <c r="F10" s="17"/>
      <c r="G10" s="17">
        <v>0.43946273284855802</v>
      </c>
      <c r="H10" s="17">
        <v>0.451800572383949</v>
      </c>
      <c r="I10" s="17">
        <v>0.41208499766649298</v>
      </c>
      <c r="J10" s="17">
        <v>0.35247405203035098</v>
      </c>
      <c r="K10" s="17">
        <v>0.29634133066507701</v>
      </c>
      <c r="L10" s="17">
        <v>0.39365179061268002</v>
      </c>
      <c r="M10" s="17"/>
      <c r="N10" s="17">
        <v>0.45343148077013901</v>
      </c>
      <c r="O10" s="17">
        <v>0.46487635650359399</v>
      </c>
      <c r="P10" s="17">
        <v>0.31415861676706303</v>
      </c>
      <c r="Q10" s="17">
        <v>0.32970812074646499</v>
      </c>
      <c r="R10" s="17"/>
      <c r="S10" s="17">
        <v>0.45636343983044197</v>
      </c>
      <c r="T10" s="17">
        <v>0.46829799739981898</v>
      </c>
      <c r="U10" s="17">
        <v>0.27998921909052299</v>
      </c>
      <c r="V10" s="17">
        <v>0.33872421202879699</v>
      </c>
      <c r="W10" s="17">
        <v>0.41206369977516499</v>
      </c>
      <c r="X10" s="17">
        <v>0.44966091959196097</v>
      </c>
      <c r="Y10" s="17">
        <v>0.34593130667056299</v>
      </c>
      <c r="Z10" s="17">
        <v>0.34167688165229498</v>
      </c>
      <c r="AA10" s="17">
        <v>0.38768015902288699</v>
      </c>
      <c r="AB10" s="17">
        <v>0.28159713200703201</v>
      </c>
      <c r="AC10" s="17"/>
      <c r="AD10" s="17">
        <v>0.337423202608443</v>
      </c>
      <c r="AE10" s="17">
        <v>0.477508430516973</v>
      </c>
      <c r="AF10" s="17">
        <v>0.34648401810615598</v>
      </c>
      <c r="AG10" s="17">
        <v>0.28518452098095998</v>
      </c>
      <c r="AH10" s="17"/>
      <c r="AI10" s="17">
        <v>0.43298547883427502</v>
      </c>
      <c r="AJ10" s="17">
        <v>0.49781164368189801</v>
      </c>
      <c r="AK10" s="17">
        <v>0.29980745919776702</v>
      </c>
      <c r="AL10" s="17"/>
      <c r="AM10" s="17">
        <v>0.43554626203167501</v>
      </c>
      <c r="AN10" s="17">
        <v>0.40800495527652397</v>
      </c>
      <c r="AO10" s="17">
        <v>0.39155953990859899</v>
      </c>
      <c r="AP10" s="17"/>
      <c r="AQ10" s="17">
        <v>0.339232561435163</v>
      </c>
      <c r="AR10" s="17">
        <v>0.40974143661963902</v>
      </c>
      <c r="AS10" s="17">
        <v>0.449303497537209</v>
      </c>
      <c r="AT10" s="17">
        <v>0.38653342301357702</v>
      </c>
      <c r="AU10" s="17">
        <v>0.62365392881562398</v>
      </c>
    </row>
    <row r="11" spans="2:47" ht="28.8" x14ac:dyDescent="0.3">
      <c r="B11" s="18" t="s">
        <v>294</v>
      </c>
      <c r="C11" s="17">
        <v>4.1016138536548202E-2</v>
      </c>
      <c r="D11" s="17">
        <v>6.03823383204573E-2</v>
      </c>
      <c r="E11" s="17">
        <v>2.2581584293036298E-2</v>
      </c>
      <c r="F11" s="17"/>
      <c r="G11" s="17">
        <v>9.4936895266101995E-2</v>
      </c>
      <c r="H11" s="17">
        <v>6.8235566857621097E-2</v>
      </c>
      <c r="I11" s="17">
        <v>2.33477435801458E-2</v>
      </c>
      <c r="J11" s="17">
        <v>2.2049478264238399E-2</v>
      </c>
      <c r="K11" s="17">
        <v>5.1868917973036499E-2</v>
      </c>
      <c r="L11" s="17">
        <v>1.44961557594315E-2</v>
      </c>
      <c r="M11" s="17"/>
      <c r="N11" s="17">
        <v>5.1157742191363403E-2</v>
      </c>
      <c r="O11" s="17">
        <v>4.9193264553938E-2</v>
      </c>
      <c r="P11" s="17">
        <v>3.8606268688507903E-2</v>
      </c>
      <c r="Q11" s="17">
        <v>2.65757724400125E-2</v>
      </c>
      <c r="R11" s="17"/>
      <c r="S11" s="17">
        <v>5.84401936814525E-2</v>
      </c>
      <c r="T11" s="17">
        <v>1.7914059036084201E-2</v>
      </c>
      <c r="U11" s="17">
        <v>6.1424136726207501E-2</v>
      </c>
      <c r="V11" s="17">
        <v>0</v>
      </c>
      <c r="W11" s="17">
        <v>0</v>
      </c>
      <c r="X11" s="17">
        <v>7.0207091295234003E-2</v>
      </c>
      <c r="Y11" s="17">
        <v>4.0804482657580299E-2</v>
      </c>
      <c r="Z11" s="17">
        <v>9.81848621346188E-2</v>
      </c>
      <c r="AA11" s="17">
        <v>5.5609773610618897E-2</v>
      </c>
      <c r="AB11" s="17">
        <v>0</v>
      </c>
      <c r="AC11" s="17"/>
      <c r="AD11" s="17">
        <v>9.9375365067797903E-3</v>
      </c>
      <c r="AE11" s="17">
        <v>5.6459851732438997E-2</v>
      </c>
      <c r="AF11" s="17">
        <v>6.0311172842075399E-2</v>
      </c>
      <c r="AG11" s="17">
        <v>3.9315627639205299E-2</v>
      </c>
      <c r="AH11" s="17"/>
      <c r="AI11" s="17">
        <v>8.8942945723786207E-3</v>
      </c>
      <c r="AJ11" s="17">
        <v>7.2980494958402795E-2</v>
      </c>
      <c r="AK11" s="17">
        <v>4.7069767730604103E-2</v>
      </c>
      <c r="AL11" s="17"/>
      <c r="AM11" s="17">
        <v>4.7257796124887799E-2</v>
      </c>
      <c r="AN11" s="17">
        <v>3.2085611369153298E-2</v>
      </c>
      <c r="AO11" s="17">
        <v>5.70774728530117E-2</v>
      </c>
      <c r="AP11" s="17"/>
      <c r="AQ11" s="17">
        <v>2.1409083807272699E-2</v>
      </c>
      <c r="AR11" s="17">
        <v>3.0114495203099102E-2</v>
      </c>
      <c r="AS11" s="17">
        <v>5.8484125219475797E-2</v>
      </c>
      <c r="AT11" s="17">
        <v>8.3235066059860405E-2</v>
      </c>
      <c r="AU11" s="17">
        <v>0.113205930456205</v>
      </c>
    </row>
    <row r="12" spans="2:47" x14ac:dyDescent="0.3">
      <c r="B12" s="18" t="s">
        <v>94</v>
      </c>
      <c r="C12" s="19">
        <v>8.7404553759591802E-2</v>
      </c>
      <c r="D12" s="19">
        <v>8.0815639608830495E-2</v>
      </c>
      <c r="E12" s="19">
        <v>9.3676496457351904E-2</v>
      </c>
      <c r="F12" s="19"/>
      <c r="G12" s="19">
        <v>8.7832906937499997E-2</v>
      </c>
      <c r="H12" s="19">
        <v>5.7949685905456703E-2</v>
      </c>
      <c r="I12" s="19">
        <v>0.114700852986268</v>
      </c>
      <c r="J12" s="19">
        <v>0.12889026109701601</v>
      </c>
      <c r="K12" s="19">
        <v>0.101246027144671</v>
      </c>
      <c r="L12" s="19">
        <v>5.4025747681351398E-2</v>
      </c>
      <c r="M12" s="19"/>
      <c r="N12" s="19">
        <v>3.4254739226882901E-2</v>
      </c>
      <c r="O12" s="19">
        <v>0.101406360048221</v>
      </c>
      <c r="P12" s="19">
        <v>0.119569601828676</v>
      </c>
      <c r="Q12" s="19">
        <v>9.6061784641082504E-2</v>
      </c>
      <c r="R12" s="19"/>
      <c r="S12" s="19">
        <v>9.0780068803933398E-2</v>
      </c>
      <c r="T12" s="19">
        <v>6.3701146943558301E-2</v>
      </c>
      <c r="U12" s="19">
        <v>0.115403805828133</v>
      </c>
      <c r="V12" s="19">
        <v>2.1970422763318301E-2</v>
      </c>
      <c r="W12" s="19">
        <v>9.3009967079285605E-2</v>
      </c>
      <c r="X12" s="19">
        <v>7.7234368633928394E-2</v>
      </c>
      <c r="Y12" s="19">
        <v>2.4303694404947899E-2</v>
      </c>
      <c r="Z12" s="19">
        <v>0</v>
      </c>
      <c r="AA12" s="19">
        <v>0.15122013463428199</v>
      </c>
      <c r="AB12" s="19">
        <v>0.19957986498136099</v>
      </c>
      <c r="AC12" s="19"/>
      <c r="AD12" s="19">
        <v>7.2072992881010198E-2</v>
      </c>
      <c r="AE12" s="19">
        <v>3.3091376350575498E-2</v>
      </c>
      <c r="AF12" s="19">
        <v>5.2136540344677698E-2</v>
      </c>
      <c r="AG12" s="19">
        <v>0.211307333027863</v>
      </c>
      <c r="AH12" s="19"/>
      <c r="AI12" s="19">
        <v>5.7175437430405998E-2</v>
      </c>
      <c r="AJ12" s="19">
        <v>2.91470332444634E-2</v>
      </c>
      <c r="AK12" s="19">
        <v>5.2012056181216203E-2</v>
      </c>
      <c r="AL12" s="19"/>
      <c r="AM12" s="19">
        <v>6.0189466977226998E-2</v>
      </c>
      <c r="AN12" s="19">
        <v>0.104294601774334</v>
      </c>
      <c r="AO12" s="19">
        <v>4.7150524170279498E-2</v>
      </c>
      <c r="AP12" s="19"/>
      <c r="AQ12" s="19">
        <v>8.0367851227047704E-2</v>
      </c>
      <c r="AR12" s="19">
        <v>8.33932494847648E-2</v>
      </c>
      <c r="AS12" s="19">
        <v>8.1019517192599602E-2</v>
      </c>
      <c r="AT12" s="19">
        <v>9.7867378781199804E-2</v>
      </c>
      <c r="AU12" s="19">
        <v>0</v>
      </c>
    </row>
    <row r="13" spans="2:47" x14ac:dyDescent="0.3">
      <c r="B13" s="16" t="s">
        <v>175</v>
      </c>
    </row>
    <row r="14" spans="2:47" x14ac:dyDescent="0.3">
      <c r="B14" t="s">
        <v>482</v>
      </c>
    </row>
    <row r="15" spans="2:47" x14ac:dyDescent="0.3">
      <c r="B15" t="s">
        <v>80</v>
      </c>
    </row>
    <row r="17" spans="2:2" x14ac:dyDescent="0.3">
      <c r="B17"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FB009-2099-4D21-AD4A-6EF263F1E1C4}">
  <dimension ref="B2:I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9" width="20.77734375" customWidth="1"/>
  </cols>
  <sheetData>
    <row r="2" spans="2:9" ht="40.049999999999997" customHeight="1" x14ac:dyDescent="0.3">
      <c r="D2" s="41" t="s">
        <v>308</v>
      </c>
      <c r="E2" s="37"/>
      <c r="F2" s="37"/>
      <c r="G2" s="37"/>
      <c r="H2" s="37"/>
      <c r="I2" s="37"/>
    </row>
    <row r="6" spans="2:9" ht="49.95" customHeight="1" x14ac:dyDescent="0.3">
      <c r="B6" s="20" t="s">
        <v>13</v>
      </c>
      <c r="C6" s="20" t="s">
        <v>297</v>
      </c>
      <c r="D6" s="20" t="s">
        <v>332</v>
      </c>
      <c r="E6" s="20" t="s">
        <v>299</v>
      </c>
      <c r="F6" s="20" t="s">
        <v>300</v>
      </c>
      <c r="G6" s="20" t="s">
        <v>301</v>
      </c>
      <c r="H6" s="20" t="s">
        <v>302</v>
      </c>
    </row>
    <row r="7" spans="2:9" x14ac:dyDescent="0.3">
      <c r="B7" s="18" t="s">
        <v>303</v>
      </c>
      <c r="C7" s="17">
        <v>9.2170444797866E-2</v>
      </c>
      <c r="D7" s="17">
        <v>7.52997631157689E-2</v>
      </c>
      <c r="E7" s="17">
        <v>5.39741881189231E-2</v>
      </c>
      <c r="F7" s="17">
        <v>8.2373953513038903E-2</v>
      </c>
      <c r="G7" s="17">
        <v>4.0885171031051201E-2</v>
      </c>
      <c r="H7" s="17">
        <v>8.8688122571404904E-2</v>
      </c>
    </row>
    <row r="8" spans="2:9" x14ac:dyDescent="0.3">
      <c r="B8" s="18" t="s">
        <v>304</v>
      </c>
      <c r="C8" s="17">
        <v>0.39632528707899201</v>
      </c>
      <c r="D8" s="17">
        <v>0.34391196994939399</v>
      </c>
      <c r="E8" s="17">
        <v>0.25690905383205498</v>
      </c>
      <c r="F8" s="17">
        <v>0.34698813052354199</v>
      </c>
      <c r="G8" s="17">
        <v>0.105717722403255</v>
      </c>
      <c r="H8" s="17">
        <v>0.34616100565262298</v>
      </c>
    </row>
    <row r="9" spans="2:9" x14ac:dyDescent="0.3">
      <c r="B9" s="18" t="s">
        <v>305</v>
      </c>
      <c r="C9" s="17">
        <v>0.45332253862332</v>
      </c>
      <c r="D9" s="17">
        <v>0.52199338564487996</v>
      </c>
      <c r="E9" s="17">
        <v>0.62353126455623897</v>
      </c>
      <c r="F9" s="17">
        <v>0.50090774906797297</v>
      </c>
      <c r="G9" s="17">
        <v>0.25362963556198198</v>
      </c>
      <c r="H9" s="17">
        <v>0.50788418781567202</v>
      </c>
    </row>
    <row r="10" spans="2:9" x14ac:dyDescent="0.3">
      <c r="B10" s="18" t="s">
        <v>306</v>
      </c>
      <c r="C10" s="17">
        <v>4.4565624784867898E-2</v>
      </c>
      <c r="D10" s="17">
        <v>4.0053696159662498E-2</v>
      </c>
      <c r="E10" s="17">
        <v>4.84762898299834E-2</v>
      </c>
      <c r="F10" s="17">
        <v>4.7879834221320298E-2</v>
      </c>
      <c r="G10" s="17">
        <v>0.395080262221012</v>
      </c>
      <c r="H10" s="17">
        <v>4.0516514580858198E-2</v>
      </c>
    </row>
    <row r="11" spans="2:9" x14ac:dyDescent="0.3">
      <c r="B11" s="18" t="s">
        <v>307</v>
      </c>
      <c r="C11" s="17">
        <v>1.36161047149536E-2</v>
      </c>
      <c r="D11" s="17">
        <v>1.8741185130295102E-2</v>
      </c>
      <c r="E11" s="17">
        <v>1.7109203662799201E-2</v>
      </c>
      <c r="F11" s="17">
        <v>2.1850332674126199E-2</v>
      </c>
      <c r="G11" s="17">
        <v>0.2046872087827</v>
      </c>
      <c r="H11" s="17">
        <v>1.6750169379441199E-2</v>
      </c>
    </row>
    <row r="12" spans="2:9" x14ac:dyDescent="0.3">
      <c r="B12" s="16"/>
      <c r="C12" s="16"/>
      <c r="D12" s="16"/>
      <c r="E12" s="16"/>
      <c r="F12" s="16"/>
      <c r="G12" s="16"/>
      <c r="H12" s="16"/>
    </row>
    <row r="13" spans="2:9" x14ac:dyDescent="0.3">
      <c r="B13" t="s">
        <v>482</v>
      </c>
    </row>
    <row r="14" spans="2:9" x14ac:dyDescent="0.3">
      <c r="B14" t="s">
        <v>80</v>
      </c>
    </row>
    <row r="18" spans="2:2" x14ac:dyDescent="0.3">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7521C-71E5-4FA2-AC74-5602C0ECFFF8}">
  <dimension ref="B2:AU18"/>
  <sheetViews>
    <sheetView showGridLines="0" zoomScaleNormal="100" workbookViewId="0">
      <pane xSplit="2" topLeftCell="AB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309</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510</v>
      </c>
      <c r="D7" s="10">
        <v>242</v>
      </c>
      <c r="E7" s="10">
        <v>268</v>
      </c>
      <c r="F7" s="10"/>
      <c r="G7" s="10">
        <v>44</v>
      </c>
      <c r="H7" s="10">
        <v>83</v>
      </c>
      <c r="I7" s="10">
        <v>86</v>
      </c>
      <c r="J7" s="10">
        <v>88</v>
      </c>
      <c r="K7" s="10">
        <v>78</v>
      </c>
      <c r="L7" s="10">
        <v>131</v>
      </c>
      <c r="M7" s="10"/>
      <c r="N7" s="10">
        <v>115</v>
      </c>
      <c r="O7" s="10">
        <v>129</v>
      </c>
      <c r="P7" s="10">
        <v>118</v>
      </c>
      <c r="Q7" s="10">
        <v>147</v>
      </c>
      <c r="R7" s="10"/>
      <c r="S7" s="10">
        <v>78</v>
      </c>
      <c r="T7" s="10">
        <v>78</v>
      </c>
      <c r="U7" s="10">
        <v>52</v>
      </c>
      <c r="V7" s="10">
        <v>43</v>
      </c>
      <c r="W7" s="10">
        <v>40</v>
      </c>
      <c r="X7" s="10">
        <v>53</v>
      </c>
      <c r="Y7" s="10">
        <v>44</v>
      </c>
      <c r="Z7" s="10">
        <v>22</v>
      </c>
      <c r="AA7" s="10">
        <v>72</v>
      </c>
      <c r="AB7" s="10">
        <v>28</v>
      </c>
      <c r="AC7" s="10"/>
      <c r="AD7" s="10">
        <v>106</v>
      </c>
      <c r="AE7" s="10">
        <v>163</v>
      </c>
      <c r="AF7" s="10">
        <v>71</v>
      </c>
      <c r="AG7" s="10">
        <v>73</v>
      </c>
      <c r="AH7" s="10"/>
      <c r="AI7" s="10">
        <v>97</v>
      </c>
      <c r="AJ7" s="10">
        <v>122</v>
      </c>
      <c r="AK7" s="10">
        <v>110</v>
      </c>
      <c r="AL7" s="10"/>
      <c r="AM7" s="10">
        <v>92</v>
      </c>
      <c r="AN7" s="10">
        <v>209</v>
      </c>
      <c r="AO7" s="10">
        <v>171</v>
      </c>
      <c r="AP7" s="10"/>
      <c r="AQ7" s="10">
        <v>149</v>
      </c>
      <c r="AR7" s="10">
        <v>108</v>
      </c>
      <c r="AS7" s="10">
        <v>119</v>
      </c>
      <c r="AT7" s="10">
        <v>52</v>
      </c>
      <c r="AU7" s="10">
        <v>8</v>
      </c>
    </row>
    <row r="8" spans="2:47" ht="30" customHeight="1" x14ac:dyDescent="0.3">
      <c r="B8" s="11" t="s">
        <v>18</v>
      </c>
      <c r="C8" s="11">
        <v>510</v>
      </c>
      <c r="D8" s="11">
        <v>248</v>
      </c>
      <c r="E8" s="11">
        <v>261</v>
      </c>
      <c r="F8" s="11"/>
      <c r="G8" s="11">
        <v>56</v>
      </c>
      <c r="H8" s="11">
        <v>93</v>
      </c>
      <c r="I8" s="11">
        <v>89</v>
      </c>
      <c r="J8" s="11">
        <v>81</v>
      </c>
      <c r="K8" s="11">
        <v>70</v>
      </c>
      <c r="L8" s="11">
        <v>121</v>
      </c>
      <c r="M8" s="11"/>
      <c r="N8" s="11">
        <v>124</v>
      </c>
      <c r="O8" s="11">
        <v>131</v>
      </c>
      <c r="P8" s="11">
        <v>113</v>
      </c>
      <c r="Q8" s="11">
        <v>140</v>
      </c>
      <c r="R8" s="11"/>
      <c r="S8" s="11">
        <v>81</v>
      </c>
      <c r="T8" s="11">
        <v>78</v>
      </c>
      <c r="U8" s="11">
        <v>54</v>
      </c>
      <c r="V8" s="11">
        <v>42</v>
      </c>
      <c r="W8" s="11">
        <v>41</v>
      </c>
      <c r="X8" s="11">
        <v>51</v>
      </c>
      <c r="Y8" s="11">
        <v>40</v>
      </c>
      <c r="Z8" s="11">
        <v>23</v>
      </c>
      <c r="AA8" s="11">
        <v>72</v>
      </c>
      <c r="AB8" s="11">
        <v>28</v>
      </c>
      <c r="AC8" s="11"/>
      <c r="AD8" s="11">
        <v>102</v>
      </c>
      <c r="AE8" s="11">
        <v>168</v>
      </c>
      <c r="AF8" s="11">
        <v>69</v>
      </c>
      <c r="AG8" s="11">
        <v>73</v>
      </c>
      <c r="AH8" s="11"/>
      <c r="AI8" s="11">
        <v>94</v>
      </c>
      <c r="AJ8" s="11">
        <v>128</v>
      </c>
      <c r="AK8" s="11">
        <v>106</v>
      </c>
      <c r="AL8" s="11"/>
      <c r="AM8" s="11">
        <v>95</v>
      </c>
      <c r="AN8" s="11">
        <v>204</v>
      </c>
      <c r="AO8" s="11">
        <v>173</v>
      </c>
      <c r="AP8" s="11"/>
      <c r="AQ8" s="11">
        <v>142</v>
      </c>
      <c r="AR8" s="11">
        <v>110</v>
      </c>
      <c r="AS8" s="11">
        <v>121</v>
      </c>
      <c r="AT8" s="11">
        <v>56</v>
      </c>
      <c r="AU8" s="11">
        <v>8</v>
      </c>
    </row>
    <row r="9" spans="2:47" x14ac:dyDescent="0.3">
      <c r="B9" s="18" t="s">
        <v>303</v>
      </c>
      <c r="C9" s="17">
        <v>9.2170444797866E-2</v>
      </c>
      <c r="D9" s="17">
        <v>0.118022948547785</v>
      </c>
      <c r="E9" s="17">
        <v>6.7561621795613994E-2</v>
      </c>
      <c r="F9" s="17"/>
      <c r="G9" s="17">
        <v>0.161235028022683</v>
      </c>
      <c r="H9" s="17">
        <v>0.157105707449823</v>
      </c>
      <c r="I9" s="17">
        <v>0.13980144562403901</v>
      </c>
      <c r="J9" s="17">
        <v>5.7785612781835E-2</v>
      </c>
      <c r="K9" s="17">
        <v>6.4232051444398794E-2</v>
      </c>
      <c r="L9" s="17">
        <v>1.4733700443434101E-2</v>
      </c>
      <c r="M9" s="17"/>
      <c r="N9" s="17">
        <v>0.178572136635791</v>
      </c>
      <c r="O9" s="17">
        <v>5.5193973745673398E-2</v>
      </c>
      <c r="P9" s="17">
        <v>9.2398027723763404E-2</v>
      </c>
      <c r="Q9" s="17">
        <v>5.06343915300261E-2</v>
      </c>
      <c r="R9" s="17"/>
      <c r="S9" s="17">
        <v>0.109231399881417</v>
      </c>
      <c r="T9" s="17">
        <v>0.11463940731659</v>
      </c>
      <c r="U9" s="17">
        <v>4.2497122658962397E-2</v>
      </c>
      <c r="V9" s="17">
        <v>0.120460527062022</v>
      </c>
      <c r="W9" s="17">
        <v>8.7859130891081605E-2</v>
      </c>
      <c r="X9" s="17">
        <v>0.10452346875751201</v>
      </c>
      <c r="Y9" s="17">
        <v>4.4455779979785302E-2</v>
      </c>
      <c r="Z9" s="17">
        <v>0.19623586752290401</v>
      </c>
      <c r="AA9" s="17">
        <v>7.9494469433297604E-2</v>
      </c>
      <c r="AB9" s="17">
        <v>3.23210151834082E-2</v>
      </c>
      <c r="AC9" s="17"/>
      <c r="AD9" s="17">
        <v>2.24503154115109E-2</v>
      </c>
      <c r="AE9" s="17">
        <v>0.15029436796008799</v>
      </c>
      <c r="AF9" s="17">
        <v>5.74456491105566E-2</v>
      </c>
      <c r="AG9" s="17">
        <v>9.6906284332997805E-2</v>
      </c>
      <c r="AH9" s="17"/>
      <c r="AI9" s="17">
        <v>3.8945423842047702E-2</v>
      </c>
      <c r="AJ9" s="17">
        <v>0.18765482799980501</v>
      </c>
      <c r="AK9" s="17">
        <v>6.3776573190414507E-2</v>
      </c>
      <c r="AL9" s="17"/>
      <c r="AM9" s="17">
        <v>0.104499649857589</v>
      </c>
      <c r="AN9" s="17">
        <v>6.7779764121849495E-2</v>
      </c>
      <c r="AO9" s="17">
        <v>0.13427939068095601</v>
      </c>
      <c r="AP9" s="17"/>
      <c r="AQ9" s="17">
        <v>6.2759692703667797E-2</v>
      </c>
      <c r="AR9" s="17">
        <v>3.82160189955063E-2</v>
      </c>
      <c r="AS9" s="17">
        <v>9.6916867171454896E-2</v>
      </c>
      <c r="AT9" s="17">
        <v>0.32054326007608303</v>
      </c>
      <c r="AU9" s="17">
        <v>0.26820128428413298</v>
      </c>
    </row>
    <row r="10" spans="2:47" x14ac:dyDescent="0.3">
      <c r="B10" s="18" t="s">
        <v>304</v>
      </c>
      <c r="C10" s="17">
        <v>0.39632528707899201</v>
      </c>
      <c r="D10" s="17">
        <v>0.421458422402604</v>
      </c>
      <c r="E10" s="17">
        <v>0.37240122600338499</v>
      </c>
      <c r="F10" s="17"/>
      <c r="G10" s="17">
        <v>0.33842498057506698</v>
      </c>
      <c r="H10" s="17">
        <v>0.46272819059121301</v>
      </c>
      <c r="I10" s="17">
        <v>0.46342657767616202</v>
      </c>
      <c r="J10" s="17">
        <v>0.39579864662345599</v>
      </c>
      <c r="K10" s="17">
        <v>0.27479892444368997</v>
      </c>
      <c r="L10" s="17">
        <v>0.39398841943219998</v>
      </c>
      <c r="M10" s="17"/>
      <c r="N10" s="17">
        <v>0.440178588139718</v>
      </c>
      <c r="O10" s="17">
        <v>0.43891596591721099</v>
      </c>
      <c r="P10" s="17">
        <v>0.35122917263563402</v>
      </c>
      <c r="Q10" s="17">
        <v>0.356695512438233</v>
      </c>
      <c r="R10" s="17"/>
      <c r="S10" s="17">
        <v>0.505028374948849</v>
      </c>
      <c r="T10" s="17">
        <v>0.494398460229931</v>
      </c>
      <c r="U10" s="17">
        <v>0.36263187796888502</v>
      </c>
      <c r="V10" s="17">
        <v>0.29837286379862699</v>
      </c>
      <c r="W10" s="17">
        <v>0.400430972401911</v>
      </c>
      <c r="X10" s="17">
        <v>0.35728494067392003</v>
      </c>
      <c r="Y10" s="17">
        <v>0.22641259413638901</v>
      </c>
      <c r="Z10" s="17">
        <v>0.34318929750412103</v>
      </c>
      <c r="AA10" s="17">
        <v>0.433804583169415</v>
      </c>
      <c r="AB10" s="17">
        <v>0.27828007614249201</v>
      </c>
      <c r="AC10" s="17"/>
      <c r="AD10" s="17">
        <v>0.40719988542272001</v>
      </c>
      <c r="AE10" s="17">
        <v>0.40882127717862199</v>
      </c>
      <c r="AF10" s="17">
        <v>0.33036318572218498</v>
      </c>
      <c r="AG10" s="17">
        <v>0.34381180851055898</v>
      </c>
      <c r="AH10" s="17"/>
      <c r="AI10" s="17">
        <v>0.40113548711733699</v>
      </c>
      <c r="AJ10" s="17">
        <v>0.39794868378660198</v>
      </c>
      <c r="AK10" s="17">
        <v>0.29038313401063298</v>
      </c>
      <c r="AL10" s="17"/>
      <c r="AM10" s="17">
        <v>0.56111259498744503</v>
      </c>
      <c r="AN10" s="17">
        <v>0.34446127555707601</v>
      </c>
      <c r="AO10" s="17">
        <v>0.37896996003599398</v>
      </c>
      <c r="AP10" s="17"/>
      <c r="AQ10" s="17">
        <v>0.331912304276825</v>
      </c>
      <c r="AR10" s="17">
        <v>0.38003763873494101</v>
      </c>
      <c r="AS10" s="17">
        <v>0.46071552235351299</v>
      </c>
      <c r="AT10" s="17">
        <v>0.40587931554873502</v>
      </c>
      <c r="AU10" s="17">
        <v>0.56482673796136895</v>
      </c>
    </row>
    <row r="11" spans="2:47" x14ac:dyDescent="0.3">
      <c r="B11" s="18" t="s">
        <v>305</v>
      </c>
      <c r="C11" s="17">
        <v>0.45332253862332</v>
      </c>
      <c r="D11" s="17">
        <v>0.40187438770733502</v>
      </c>
      <c r="E11" s="17">
        <v>0.50229568458751395</v>
      </c>
      <c r="F11" s="17"/>
      <c r="G11" s="17">
        <v>0.47920143744553401</v>
      </c>
      <c r="H11" s="17">
        <v>0.23794185110423899</v>
      </c>
      <c r="I11" s="17">
        <v>0.33831025173030599</v>
      </c>
      <c r="J11" s="17">
        <v>0.53534387864128796</v>
      </c>
      <c r="K11" s="17">
        <v>0.61093372976908</v>
      </c>
      <c r="L11" s="17">
        <v>0.54418616606138503</v>
      </c>
      <c r="M11" s="17"/>
      <c r="N11" s="17">
        <v>0.33679713148365298</v>
      </c>
      <c r="O11" s="17">
        <v>0.438221629768907</v>
      </c>
      <c r="P11" s="17">
        <v>0.49064014470525003</v>
      </c>
      <c r="Q11" s="17">
        <v>0.53689601332807502</v>
      </c>
      <c r="R11" s="17"/>
      <c r="S11" s="17">
        <v>0.316945418670108</v>
      </c>
      <c r="T11" s="17">
        <v>0.324948911294417</v>
      </c>
      <c r="U11" s="17">
        <v>0.51998355631373205</v>
      </c>
      <c r="V11" s="17">
        <v>0.51580720903158195</v>
      </c>
      <c r="W11" s="17">
        <v>0.46128948048232798</v>
      </c>
      <c r="X11" s="17">
        <v>0.49430137516447198</v>
      </c>
      <c r="Y11" s="17">
        <v>0.63582484625463698</v>
      </c>
      <c r="Z11" s="17">
        <v>0.40849037673056399</v>
      </c>
      <c r="AA11" s="17">
        <v>0.44658828245538701</v>
      </c>
      <c r="AB11" s="17">
        <v>0.68939890867410003</v>
      </c>
      <c r="AC11" s="17"/>
      <c r="AD11" s="17">
        <v>0.48445697166743301</v>
      </c>
      <c r="AE11" s="17">
        <v>0.393441598776339</v>
      </c>
      <c r="AF11" s="17">
        <v>0.58520675573456005</v>
      </c>
      <c r="AG11" s="17">
        <v>0.474169773770313</v>
      </c>
      <c r="AH11" s="17"/>
      <c r="AI11" s="17">
        <v>0.50762870909068603</v>
      </c>
      <c r="AJ11" s="17">
        <v>0.35984677876625498</v>
      </c>
      <c r="AK11" s="17">
        <v>0.56546818041157598</v>
      </c>
      <c r="AL11" s="17"/>
      <c r="AM11" s="17">
        <v>0.33438775515496699</v>
      </c>
      <c r="AN11" s="17">
        <v>0.49446029778768502</v>
      </c>
      <c r="AO11" s="17">
        <v>0.43166576992830702</v>
      </c>
      <c r="AP11" s="17"/>
      <c r="AQ11" s="17">
        <v>0.52631649611542197</v>
      </c>
      <c r="AR11" s="17">
        <v>0.53390553974673205</v>
      </c>
      <c r="AS11" s="17">
        <v>0.37169652434559802</v>
      </c>
      <c r="AT11" s="17">
        <v>0.21298737620745001</v>
      </c>
      <c r="AU11" s="17">
        <v>0.16697197775449801</v>
      </c>
    </row>
    <row r="12" spans="2:47" x14ac:dyDescent="0.3">
      <c r="B12" s="18" t="s">
        <v>306</v>
      </c>
      <c r="C12" s="17">
        <v>4.4565624784867898E-2</v>
      </c>
      <c r="D12" s="17">
        <v>4.3176391933595903E-2</v>
      </c>
      <c r="E12" s="17">
        <v>4.5888026114989502E-2</v>
      </c>
      <c r="F12" s="17"/>
      <c r="G12" s="17">
        <v>2.1138553956715399E-2</v>
      </c>
      <c r="H12" s="17">
        <v>0.108049601959655</v>
      </c>
      <c r="I12" s="17">
        <v>4.5826740177742298E-2</v>
      </c>
      <c r="J12" s="17">
        <v>0</v>
      </c>
      <c r="K12" s="17">
        <v>3.8413486472854003E-2</v>
      </c>
      <c r="L12" s="17">
        <v>3.9304078537111202E-2</v>
      </c>
      <c r="M12" s="17"/>
      <c r="N12" s="17">
        <v>3.5435380464087403E-2</v>
      </c>
      <c r="O12" s="17">
        <v>4.5811938296243401E-2</v>
      </c>
      <c r="P12" s="17">
        <v>4.8012034973454902E-2</v>
      </c>
      <c r="Q12" s="17">
        <v>4.9032226932023498E-2</v>
      </c>
      <c r="R12" s="17"/>
      <c r="S12" s="17">
        <v>5.40962986223463E-2</v>
      </c>
      <c r="T12" s="17">
        <v>6.60132211590614E-2</v>
      </c>
      <c r="U12" s="17">
        <v>7.48874430584201E-2</v>
      </c>
      <c r="V12" s="17">
        <v>4.4196896005432702E-2</v>
      </c>
      <c r="W12" s="17">
        <v>0</v>
      </c>
      <c r="X12" s="17">
        <v>4.3890215404096503E-2</v>
      </c>
      <c r="Y12" s="17">
        <v>2.4303694404947899E-2</v>
      </c>
      <c r="Z12" s="17">
        <v>5.2084458242412E-2</v>
      </c>
      <c r="AA12" s="17">
        <v>4.0112664941900002E-2</v>
      </c>
      <c r="AB12" s="17">
        <v>0</v>
      </c>
      <c r="AC12" s="17"/>
      <c r="AD12" s="17">
        <v>6.6945535000611095E-2</v>
      </c>
      <c r="AE12" s="17">
        <v>4.0769781423108498E-2</v>
      </c>
      <c r="AF12" s="17">
        <v>1.5229881247182799E-2</v>
      </c>
      <c r="AG12" s="17">
        <v>5.9344443298787797E-2</v>
      </c>
      <c r="AH12" s="17"/>
      <c r="AI12" s="17">
        <v>5.2290379949929501E-2</v>
      </c>
      <c r="AJ12" s="17">
        <v>4.5779237320727903E-2</v>
      </c>
      <c r="AK12" s="17">
        <v>4.6055621949469203E-2</v>
      </c>
      <c r="AL12" s="17"/>
      <c r="AM12" s="17">
        <v>0</v>
      </c>
      <c r="AN12" s="17">
        <v>7.5199548856508994E-2</v>
      </c>
      <c r="AO12" s="17">
        <v>4.2756596658894003E-2</v>
      </c>
      <c r="AP12" s="17"/>
      <c r="AQ12" s="17">
        <v>5.309379093601E-2</v>
      </c>
      <c r="AR12" s="17">
        <v>2.9095322108233401E-2</v>
      </c>
      <c r="AS12" s="17">
        <v>6.0866329113901697E-2</v>
      </c>
      <c r="AT12" s="17">
        <v>6.0590048167732398E-2</v>
      </c>
      <c r="AU12" s="17">
        <v>0</v>
      </c>
    </row>
    <row r="13" spans="2:47" x14ac:dyDescent="0.3">
      <c r="B13" s="18" t="s">
        <v>307</v>
      </c>
      <c r="C13" s="19">
        <v>1.36161047149536E-2</v>
      </c>
      <c r="D13" s="19">
        <v>1.54678494086797E-2</v>
      </c>
      <c r="E13" s="19">
        <v>1.18534414984979E-2</v>
      </c>
      <c r="F13" s="19"/>
      <c r="G13" s="19">
        <v>0</v>
      </c>
      <c r="H13" s="19">
        <v>3.4174648895070603E-2</v>
      </c>
      <c r="I13" s="19">
        <v>1.2634984791750299E-2</v>
      </c>
      <c r="J13" s="19">
        <v>1.10718619534211E-2</v>
      </c>
      <c r="K13" s="19">
        <v>1.16218078699773E-2</v>
      </c>
      <c r="L13" s="19">
        <v>7.7876355258698696E-3</v>
      </c>
      <c r="M13" s="19"/>
      <c r="N13" s="19">
        <v>9.0167632767499204E-3</v>
      </c>
      <c r="O13" s="19">
        <v>2.18564922719648E-2</v>
      </c>
      <c r="P13" s="19">
        <v>1.7720619961897902E-2</v>
      </c>
      <c r="Q13" s="19">
        <v>6.7418557716420998E-3</v>
      </c>
      <c r="R13" s="19"/>
      <c r="S13" s="19">
        <v>1.46985078772789E-2</v>
      </c>
      <c r="T13" s="19">
        <v>0</v>
      </c>
      <c r="U13" s="19">
        <v>0</v>
      </c>
      <c r="V13" s="19">
        <v>2.1162504102335899E-2</v>
      </c>
      <c r="W13" s="19">
        <v>5.0420416224679597E-2</v>
      </c>
      <c r="X13" s="19">
        <v>0</v>
      </c>
      <c r="Y13" s="19">
        <v>6.9003085224241603E-2</v>
      </c>
      <c r="Z13" s="19">
        <v>0</v>
      </c>
      <c r="AA13" s="19">
        <v>0</v>
      </c>
      <c r="AB13" s="19">
        <v>0</v>
      </c>
      <c r="AC13" s="19"/>
      <c r="AD13" s="19">
        <v>1.89472924977254E-2</v>
      </c>
      <c r="AE13" s="19">
        <v>6.6729746618426102E-3</v>
      </c>
      <c r="AF13" s="19">
        <v>1.1754528185515501E-2</v>
      </c>
      <c r="AG13" s="19">
        <v>2.5767690087342102E-2</v>
      </c>
      <c r="AH13" s="19"/>
      <c r="AI13" s="19">
        <v>0</v>
      </c>
      <c r="AJ13" s="19">
        <v>8.7704721266106504E-3</v>
      </c>
      <c r="AK13" s="19">
        <v>3.4316490437907701E-2</v>
      </c>
      <c r="AL13" s="19"/>
      <c r="AM13" s="19">
        <v>0</v>
      </c>
      <c r="AN13" s="19">
        <v>1.8099113676880201E-2</v>
      </c>
      <c r="AO13" s="19">
        <v>1.2328282695850399E-2</v>
      </c>
      <c r="AP13" s="19"/>
      <c r="AQ13" s="19">
        <v>2.59177159680751E-2</v>
      </c>
      <c r="AR13" s="19">
        <v>1.8745480414586999E-2</v>
      </c>
      <c r="AS13" s="19">
        <v>9.8047570155326402E-3</v>
      </c>
      <c r="AT13" s="19">
        <v>0</v>
      </c>
      <c r="AU13" s="19">
        <v>0</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Q5:AU5"/>
    <mergeCell ref="D2:AO2"/>
    <mergeCell ref="D5:E5"/>
    <mergeCell ref="G5:L5"/>
    <mergeCell ref="N5:Q5"/>
    <mergeCell ref="S5:AB5"/>
    <mergeCell ref="AD5:AG5"/>
    <mergeCell ref="AI5:AK5"/>
    <mergeCell ref="AM5:AO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9822E-D469-4E62-89BF-D6ADFBCF60C1}">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333</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510</v>
      </c>
      <c r="D7" s="10">
        <v>242</v>
      </c>
      <c r="E7" s="10">
        <v>268</v>
      </c>
      <c r="F7" s="10"/>
      <c r="G7" s="10">
        <v>44</v>
      </c>
      <c r="H7" s="10">
        <v>83</v>
      </c>
      <c r="I7" s="10">
        <v>86</v>
      </c>
      <c r="J7" s="10">
        <v>88</v>
      </c>
      <c r="K7" s="10">
        <v>78</v>
      </c>
      <c r="L7" s="10">
        <v>131</v>
      </c>
      <c r="M7" s="10"/>
      <c r="N7" s="10">
        <v>115</v>
      </c>
      <c r="O7" s="10">
        <v>129</v>
      </c>
      <c r="P7" s="10">
        <v>118</v>
      </c>
      <c r="Q7" s="10">
        <v>147</v>
      </c>
      <c r="R7" s="10"/>
      <c r="S7" s="10">
        <v>78</v>
      </c>
      <c r="T7" s="10">
        <v>78</v>
      </c>
      <c r="U7" s="10">
        <v>52</v>
      </c>
      <c r="V7" s="10">
        <v>43</v>
      </c>
      <c r="W7" s="10">
        <v>40</v>
      </c>
      <c r="X7" s="10">
        <v>53</v>
      </c>
      <c r="Y7" s="10">
        <v>44</v>
      </c>
      <c r="Z7" s="10">
        <v>22</v>
      </c>
      <c r="AA7" s="10">
        <v>72</v>
      </c>
      <c r="AB7" s="10">
        <v>28</v>
      </c>
      <c r="AC7" s="10"/>
      <c r="AD7" s="10">
        <v>106</v>
      </c>
      <c r="AE7" s="10">
        <v>163</v>
      </c>
      <c r="AF7" s="10">
        <v>71</v>
      </c>
      <c r="AG7" s="10">
        <v>73</v>
      </c>
      <c r="AH7" s="10"/>
      <c r="AI7" s="10">
        <v>97</v>
      </c>
      <c r="AJ7" s="10">
        <v>122</v>
      </c>
      <c r="AK7" s="10">
        <v>110</v>
      </c>
      <c r="AL7" s="10"/>
      <c r="AM7" s="10">
        <v>92</v>
      </c>
      <c r="AN7" s="10">
        <v>209</v>
      </c>
      <c r="AO7" s="10">
        <v>171</v>
      </c>
      <c r="AP7" s="10"/>
      <c r="AQ7" s="10">
        <v>149</v>
      </c>
      <c r="AR7" s="10">
        <v>108</v>
      </c>
      <c r="AS7" s="10">
        <v>119</v>
      </c>
      <c r="AT7" s="10">
        <v>52</v>
      </c>
      <c r="AU7" s="10">
        <v>8</v>
      </c>
    </row>
    <row r="8" spans="2:47" ht="30" customHeight="1" x14ac:dyDescent="0.3">
      <c r="B8" s="11" t="s">
        <v>18</v>
      </c>
      <c r="C8" s="11">
        <v>510</v>
      </c>
      <c r="D8" s="11">
        <v>248</v>
      </c>
      <c r="E8" s="11">
        <v>261</v>
      </c>
      <c r="F8" s="11"/>
      <c r="G8" s="11">
        <v>56</v>
      </c>
      <c r="H8" s="11">
        <v>93</v>
      </c>
      <c r="I8" s="11">
        <v>89</v>
      </c>
      <c r="J8" s="11">
        <v>81</v>
      </c>
      <c r="K8" s="11">
        <v>70</v>
      </c>
      <c r="L8" s="11">
        <v>121</v>
      </c>
      <c r="M8" s="11"/>
      <c r="N8" s="11">
        <v>124</v>
      </c>
      <c r="O8" s="11">
        <v>131</v>
      </c>
      <c r="P8" s="11">
        <v>113</v>
      </c>
      <c r="Q8" s="11">
        <v>140</v>
      </c>
      <c r="R8" s="11"/>
      <c r="S8" s="11">
        <v>81</v>
      </c>
      <c r="T8" s="11">
        <v>78</v>
      </c>
      <c r="U8" s="11">
        <v>54</v>
      </c>
      <c r="V8" s="11">
        <v>42</v>
      </c>
      <c r="W8" s="11">
        <v>41</v>
      </c>
      <c r="X8" s="11">
        <v>51</v>
      </c>
      <c r="Y8" s="11">
        <v>40</v>
      </c>
      <c r="Z8" s="11">
        <v>23</v>
      </c>
      <c r="AA8" s="11">
        <v>72</v>
      </c>
      <c r="AB8" s="11">
        <v>28</v>
      </c>
      <c r="AC8" s="11"/>
      <c r="AD8" s="11">
        <v>102</v>
      </c>
      <c r="AE8" s="11">
        <v>168</v>
      </c>
      <c r="AF8" s="11">
        <v>69</v>
      </c>
      <c r="AG8" s="11">
        <v>73</v>
      </c>
      <c r="AH8" s="11"/>
      <c r="AI8" s="11">
        <v>94</v>
      </c>
      <c r="AJ8" s="11">
        <v>128</v>
      </c>
      <c r="AK8" s="11">
        <v>106</v>
      </c>
      <c r="AL8" s="11"/>
      <c r="AM8" s="11">
        <v>95</v>
      </c>
      <c r="AN8" s="11">
        <v>204</v>
      </c>
      <c r="AO8" s="11">
        <v>173</v>
      </c>
      <c r="AP8" s="11"/>
      <c r="AQ8" s="11">
        <v>142</v>
      </c>
      <c r="AR8" s="11">
        <v>110</v>
      </c>
      <c r="AS8" s="11">
        <v>121</v>
      </c>
      <c r="AT8" s="11">
        <v>56</v>
      </c>
      <c r="AU8" s="11">
        <v>8</v>
      </c>
    </row>
    <row r="9" spans="2:47" x14ac:dyDescent="0.3">
      <c r="B9" s="18" t="s">
        <v>303</v>
      </c>
      <c r="C9" s="17">
        <v>7.52997631157689E-2</v>
      </c>
      <c r="D9" s="17">
        <v>8.2822750573338003E-2</v>
      </c>
      <c r="E9" s="17">
        <v>6.8138682371623793E-2</v>
      </c>
      <c r="F9" s="17"/>
      <c r="G9" s="17">
        <v>7.1862119302703698E-2</v>
      </c>
      <c r="H9" s="17">
        <v>0.20225532950889</v>
      </c>
      <c r="I9" s="17">
        <v>9.2274155765661406E-2</v>
      </c>
      <c r="J9" s="17">
        <v>3.5338721033742401E-2</v>
      </c>
      <c r="K9" s="17">
        <v>3.9494591327970202E-2</v>
      </c>
      <c r="L9" s="17">
        <v>1.48076611250018E-2</v>
      </c>
      <c r="M9" s="17"/>
      <c r="N9" s="17">
        <v>0.15274994155921301</v>
      </c>
      <c r="O9" s="17">
        <v>1.6336350893780001E-2</v>
      </c>
      <c r="P9" s="17">
        <v>8.4897890420085803E-2</v>
      </c>
      <c r="Q9" s="17">
        <v>5.4653181485467002E-2</v>
      </c>
      <c r="R9" s="17"/>
      <c r="S9" s="17">
        <v>0.15934184239013</v>
      </c>
      <c r="T9" s="17">
        <v>3.6546969066386201E-2</v>
      </c>
      <c r="U9" s="17">
        <v>4.0044762991394402E-2</v>
      </c>
      <c r="V9" s="17">
        <v>6.9117900333110799E-2</v>
      </c>
      <c r="W9" s="17">
        <v>4.6474239251728798E-2</v>
      </c>
      <c r="X9" s="17">
        <v>8.6455704298793803E-2</v>
      </c>
      <c r="Y9" s="17">
        <v>2.4303694404947899E-2</v>
      </c>
      <c r="Z9" s="17">
        <v>8.7303229573696503E-2</v>
      </c>
      <c r="AA9" s="17">
        <v>0.114899511420561</v>
      </c>
      <c r="AB9" s="17">
        <v>0</v>
      </c>
      <c r="AC9" s="17"/>
      <c r="AD9" s="17">
        <v>2.9934784289220001E-2</v>
      </c>
      <c r="AE9" s="17">
        <v>0.10908729267032501</v>
      </c>
      <c r="AF9" s="17">
        <v>4.3895403717327801E-2</v>
      </c>
      <c r="AG9" s="17">
        <v>8.2191342013688704E-2</v>
      </c>
      <c r="AH9" s="17"/>
      <c r="AI9" s="17">
        <v>3.2496556204712299E-2</v>
      </c>
      <c r="AJ9" s="17">
        <v>0.14349700329703199</v>
      </c>
      <c r="AK9" s="17">
        <v>3.7739320045404902E-2</v>
      </c>
      <c r="AL9" s="17"/>
      <c r="AM9" s="17">
        <v>7.3508188059947396E-2</v>
      </c>
      <c r="AN9" s="17">
        <v>5.7842280301902298E-2</v>
      </c>
      <c r="AO9" s="17">
        <v>0.105620394663292</v>
      </c>
      <c r="AP9" s="17"/>
      <c r="AQ9" s="17">
        <v>3.3719430207173898E-2</v>
      </c>
      <c r="AR9" s="17">
        <v>4.8472334570205999E-2</v>
      </c>
      <c r="AS9" s="17">
        <v>7.6440125127599706E-2</v>
      </c>
      <c r="AT9" s="17">
        <v>0.28909952003015499</v>
      </c>
      <c r="AU9" s="17">
        <v>9.6168162973673296E-2</v>
      </c>
    </row>
    <row r="10" spans="2:47" x14ac:dyDescent="0.3">
      <c r="B10" s="18" t="s">
        <v>304</v>
      </c>
      <c r="C10" s="17">
        <v>0.34391196994939399</v>
      </c>
      <c r="D10" s="17">
        <v>0.39264583752193899</v>
      </c>
      <c r="E10" s="17">
        <v>0.29752253189306199</v>
      </c>
      <c r="F10" s="17"/>
      <c r="G10" s="17">
        <v>0.48221920431941301</v>
      </c>
      <c r="H10" s="17">
        <v>0.32764161454442797</v>
      </c>
      <c r="I10" s="17">
        <v>0.35744133229346398</v>
      </c>
      <c r="J10" s="17">
        <v>0.30374640885784898</v>
      </c>
      <c r="K10" s="17">
        <v>0.29144109509112998</v>
      </c>
      <c r="L10" s="17">
        <v>0.33944929984269701</v>
      </c>
      <c r="M10" s="17"/>
      <c r="N10" s="17">
        <v>0.42668661233208099</v>
      </c>
      <c r="O10" s="17">
        <v>0.345921269887005</v>
      </c>
      <c r="P10" s="17">
        <v>0.295394789294949</v>
      </c>
      <c r="Q10" s="17">
        <v>0.31021174087499098</v>
      </c>
      <c r="R10" s="17"/>
      <c r="S10" s="17">
        <v>0.47520017157305</v>
      </c>
      <c r="T10" s="17">
        <v>0.33293173889976002</v>
      </c>
      <c r="U10" s="17">
        <v>0.30981067031434401</v>
      </c>
      <c r="V10" s="17">
        <v>0.26098247697112498</v>
      </c>
      <c r="W10" s="17">
        <v>0.27363868127594598</v>
      </c>
      <c r="X10" s="17">
        <v>0.30404639429153202</v>
      </c>
      <c r="Y10" s="17">
        <v>0.30682661965352998</v>
      </c>
      <c r="Z10" s="17">
        <v>0.325008661169778</v>
      </c>
      <c r="AA10" s="17">
        <v>0.39024268591898797</v>
      </c>
      <c r="AB10" s="17">
        <v>0.31090270020420702</v>
      </c>
      <c r="AC10" s="17"/>
      <c r="AD10" s="17">
        <v>0.363339006936026</v>
      </c>
      <c r="AE10" s="17">
        <v>0.40977608510501701</v>
      </c>
      <c r="AF10" s="17">
        <v>0.20536901995639201</v>
      </c>
      <c r="AG10" s="17">
        <v>0.32676346563680497</v>
      </c>
      <c r="AH10" s="17"/>
      <c r="AI10" s="17">
        <v>0.335104340034027</v>
      </c>
      <c r="AJ10" s="17">
        <v>0.39715337774764098</v>
      </c>
      <c r="AK10" s="17">
        <v>0.29100863274081901</v>
      </c>
      <c r="AL10" s="17"/>
      <c r="AM10" s="17">
        <v>0.43934375316948698</v>
      </c>
      <c r="AN10" s="17">
        <v>0.321724215256107</v>
      </c>
      <c r="AO10" s="17">
        <v>0.34606508063505498</v>
      </c>
      <c r="AP10" s="17"/>
      <c r="AQ10" s="17">
        <v>0.30417253447285802</v>
      </c>
      <c r="AR10" s="17">
        <v>0.28141561432998302</v>
      </c>
      <c r="AS10" s="17">
        <v>0.40353385875053599</v>
      </c>
      <c r="AT10" s="17">
        <v>0.31162742088673701</v>
      </c>
      <c r="AU10" s="17">
        <v>0.60405275931782998</v>
      </c>
    </row>
    <row r="11" spans="2:47" x14ac:dyDescent="0.3">
      <c r="B11" s="18" t="s">
        <v>305</v>
      </c>
      <c r="C11" s="17">
        <v>0.52199338564487996</v>
      </c>
      <c r="D11" s="17">
        <v>0.47577354756798801</v>
      </c>
      <c r="E11" s="17">
        <v>0.56598973607304903</v>
      </c>
      <c r="F11" s="17"/>
      <c r="G11" s="17">
        <v>0.37963770990136098</v>
      </c>
      <c r="H11" s="17">
        <v>0.375892999912113</v>
      </c>
      <c r="I11" s="17">
        <v>0.47889295798463999</v>
      </c>
      <c r="J11" s="17">
        <v>0.59096226339691205</v>
      </c>
      <c r="K11" s="17">
        <v>0.64481367232808295</v>
      </c>
      <c r="L11" s="17">
        <v>0.61418722071600496</v>
      </c>
      <c r="M11" s="17"/>
      <c r="N11" s="17">
        <v>0.35662438774121602</v>
      </c>
      <c r="O11" s="17">
        <v>0.56971081869754203</v>
      </c>
      <c r="P11" s="17">
        <v>0.57295343813270605</v>
      </c>
      <c r="Q11" s="17">
        <v>0.57942233405249399</v>
      </c>
      <c r="R11" s="17"/>
      <c r="S11" s="17">
        <v>0.31465460944894602</v>
      </c>
      <c r="T11" s="17">
        <v>0.56448899718103296</v>
      </c>
      <c r="U11" s="17">
        <v>0.59002373760708304</v>
      </c>
      <c r="V11" s="17">
        <v>0.64873711859342897</v>
      </c>
      <c r="W11" s="17">
        <v>0.52418588829929902</v>
      </c>
      <c r="X11" s="17">
        <v>0.56579552598804195</v>
      </c>
      <c r="Y11" s="17">
        <v>0.57793186089860404</v>
      </c>
      <c r="Z11" s="17">
        <v>0.52938677306509396</v>
      </c>
      <c r="AA11" s="17">
        <v>0.48130381897677899</v>
      </c>
      <c r="AB11" s="17">
        <v>0.61690530621150996</v>
      </c>
      <c r="AC11" s="17"/>
      <c r="AD11" s="17">
        <v>0.53719997026612998</v>
      </c>
      <c r="AE11" s="17">
        <v>0.44300558707287602</v>
      </c>
      <c r="AF11" s="17">
        <v>0.67594975271122804</v>
      </c>
      <c r="AG11" s="17">
        <v>0.50983596458595404</v>
      </c>
      <c r="AH11" s="17"/>
      <c r="AI11" s="17">
        <v>0.575134070695416</v>
      </c>
      <c r="AJ11" s="17">
        <v>0.40817703720327803</v>
      </c>
      <c r="AK11" s="17">
        <v>0.57705242337143503</v>
      </c>
      <c r="AL11" s="17"/>
      <c r="AM11" s="17">
        <v>0.47417812878789201</v>
      </c>
      <c r="AN11" s="17">
        <v>0.54836158890411202</v>
      </c>
      <c r="AO11" s="17">
        <v>0.48486745222519501</v>
      </c>
      <c r="AP11" s="17"/>
      <c r="AQ11" s="17">
        <v>0.54626920678224999</v>
      </c>
      <c r="AR11" s="17">
        <v>0.61897055361741105</v>
      </c>
      <c r="AS11" s="17">
        <v>0.47501915143340001</v>
      </c>
      <c r="AT11" s="17">
        <v>0.38012171962067498</v>
      </c>
      <c r="AU11" s="17">
        <v>0.132807099953999</v>
      </c>
    </row>
    <row r="12" spans="2:47" x14ac:dyDescent="0.3">
      <c r="B12" s="18" t="s">
        <v>306</v>
      </c>
      <c r="C12" s="17">
        <v>4.0053696159662498E-2</v>
      </c>
      <c r="D12" s="17">
        <v>3.4557236396798301E-2</v>
      </c>
      <c r="E12" s="17">
        <v>4.5285738934001299E-2</v>
      </c>
      <c r="F12" s="17"/>
      <c r="G12" s="17">
        <v>6.6280966476522707E-2</v>
      </c>
      <c r="H12" s="17">
        <v>7.2889406280130395E-2</v>
      </c>
      <c r="I12" s="17">
        <v>4.7790401620474002E-2</v>
      </c>
      <c r="J12" s="17">
        <v>3.47242252772164E-2</v>
      </c>
      <c r="K12" s="17">
        <v>1.2628833382839599E-2</v>
      </c>
      <c r="L12" s="17">
        <v>1.6539335001220401E-2</v>
      </c>
      <c r="M12" s="17"/>
      <c r="N12" s="17">
        <v>4.6325751072228902E-2</v>
      </c>
      <c r="O12" s="17">
        <v>3.9424014241950002E-2</v>
      </c>
      <c r="P12" s="17">
        <v>3.95546936700212E-2</v>
      </c>
      <c r="Q12" s="17">
        <v>3.57640568934251E-2</v>
      </c>
      <c r="R12" s="17"/>
      <c r="S12" s="17">
        <v>3.9993267393662997E-2</v>
      </c>
      <c r="T12" s="17">
        <v>6.6032294852821694E-2</v>
      </c>
      <c r="U12" s="17">
        <v>4.0247551349317401E-2</v>
      </c>
      <c r="V12" s="17">
        <v>0</v>
      </c>
      <c r="W12" s="17">
        <v>0.10528077494834701</v>
      </c>
      <c r="X12" s="17">
        <v>4.3702375421632703E-2</v>
      </c>
      <c r="Y12" s="17">
        <v>0</v>
      </c>
      <c r="Z12" s="17">
        <v>5.8301336191431602E-2</v>
      </c>
      <c r="AA12" s="17">
        <v>0</v>
      </c>
      <c r="AB12" s="17">
        <v>7.2191993584282799E-2</v>
      </c>
      <c r="AC12" s="17"/>
      <c r="AD12" s="17">
        <v>4.1985883857254699E-2</v>
      </c>
      <c r="AE12" s="17">
        <v>3.1458060489940202E-2</v>
      </c>
      <c r="AF12" s="17">
        <v>6.3031295429537101E-2</v>
      </c>
      <c r="AG12" s="17">
        <v>1.5394596637623201E-2</v>
      </c>
      <c r="AH12" s="17"/>
      <c r="AI12" s="17">
        <v>5.7265033065845003E-2</v>
      </c>
      <c r="AJ12" s="17">
        <v>4.2402109625438597E-2</v>
      </c>
      <c r="AK12" s="17">
        <v>5.1630990125266001E-2</v>
      </c>
      <c r="AL12" s="17"/>
      <c r="AM12" s="17">
        <v>1.2969929982674299E-2</v>
      </c>
      <c r="AN12" s="17">
        <v>4.4897734740135198E-2</v>
      </c>
      <c r="AO12" s="17">
        <v>5.7997234296567002E-2</v>
      </c>
      <c r="AP12" s="17"/>
      <c r="AQ12" s="17">
        <v>7.7527316631474705E-2</v>
      </c>
      <c r="AR12" s="17">
        <v>3.2396017067812803E-2</v>
      </c>
      <c r="AS12" s="17">
        <v>3.7000122189850597E-2</v>
      </c>
      <c r="AT12" s="17">
        <v>0</v>
      </c>
      <c r="AU12" s="17">
        <v>0.16697197775449801</v>
      </c>
    </row>
    <row r="13" spans="2:47" x14ac:dyDescent="0.3">
      <c r="B13" s="18" t="s">
        <v>307</v>
      </c>
      <c r="C13" s="19">
        <v>1.8741185130295102E-2</v>
      </c>
      <c r="D13" s="19">
        <v>1.42006279399376E-2</v>
      </c>
      <c r="E13" s="19">
        <v>2.3063310728263901E-2</v>
      </c>
      <c r="F13" s="19"/>
      <c r="G13" s="19">
        <v>0</v>
      </c>
      <c r="H13" s="19">
        <v>2.13206497544387E-2</v>
      </c>
      <c r="I13" s="19">
        <v>2.3601152335759799E-2</v>
      </c>
      <c r="J13" s="19">
        <v>3.5228381434280399E-2</v>
      </c>
      <c r="K13" s="19">
        <v>1.16218078699773E-2</v>
      </c>
      <c r="L13" s="19">
        <v>1.50164833150756E-2</v>
      </c>
      <c r="M13" s="19"/>
      <c r="N13" s="19">
        <v>1.76133072952614E-2</v>
      </c>
      <c r="O13" s="19">
        <v>2.8607546279723301E-2</v>
      </c>
      <c r="P13" s="19">
        <v>7.1991884822377701E-3</v>
      </c>
      <c r="Q13" s="19">
        <v>1.9948686693622899E-2</v>
      </c>
      <c r="R13" s="19"/>
      <c r="S13" s="19">
        <v>1.0810109194211199E-2</v>
      </c>
      <c r="T13" s="19">
        <v>0</v>
      </c>
      <c r="U13" s="19">
        <v>1.9873277737861701E-2</v>
      </c>
      <c r="V13" s="19">
        <v>2.1162504102335899E-2</v>
      </c>
      <c r="W13" s="19">
        <v>5.0420416224679597E-2</v>
      </c>
      <c r="X13" s="19">
        <v>0</v>
      </c>
      <c r="Y13" s="19">
        <v>9.0937825042917794E-2</v>
      </c>
      <c r="Z13" s="19">
        <v>0</v>
      </c>
      <c r="AA13" s="19">
        <v>1.35539836836718E-2</v>
      </c>
      <c r="AB13" s="19">
        <v>0</v>
      </c>
      <c r="AC13" s="19"/>
      <c r="AD13" s="19">
        <v>2.7540354651368899E-2</v>
      </c>
      <c r="AE13" s="19">
        <v>6.6729746618426102E-3</v>
      </c>
      <c r="AF13" s="19">
        <v>1.1754528185515501E-2</v>
      </c>
      <c r="AG13" s="19">
        <v>6.5814631125929404E-2</v>
      </c>
      <c r="AH13" s="19"/>
      <c r="AI13" s="19">
        <v>0</v>
      </c>
      <c r="AJ13" s="19">
        <v>8.7704721266106504E-3</v>
      </c>
      <c r="AK13" s="19">
        <v>4.2568633717075102E-2</v>
      </c>
      <c r="AL13" s="19"/>
      <c r="AM13" s="19">
        <v>0</v>
      </c>
      <c r="AN13" s="19">
        <v>2.71741807977437E-2</v>
      </c>
      <c r="AO13" s="19">
        <v>5.4498381798902202E-3</v>
      </c>
      <c r="AP13" s="19"/>
      <c r="AQ13" s="19">
        <v>3.8311511906243503E-2</v>
      </c>
      <c r="AR13" s="19">
        <v>1.8745480414586999E-2</v>
      </c>
      <c r="AS13" s="19">
        <v>8.0067424986138506E-3</v>
      </c>
      <c r="AT13" s="19">
        <v>1.9151339462433501E-2</v>
      </c>
      <c r="AU13" s="19">
        <v>0</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Q5:AU5"/>
    <mergeCell ref="D2:AO2"/>
    <mergeCell ref="D5:E5"/>
    <mergeCell ref="G5:L5"/>
    <mergeCell ref="N5:Q5"/>
    <mergeCell ref="S5:AB5"/>
    <mergeCell ref="AD5:AG5"/>
    <mergeCell ref="AI5:AK5"/>
    <mergeCell ref="AM5:AO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9AA9A-BCB7-4A62-9E9E-69E9559F8730}">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311</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510</v>
      </c>
      <c r="D7" s="10">
        <v>242</v>
      </c>
      <c r="E7" s="10">
        <v>268</v>
      </c>
      <c r="F7" s="10"/>
      <c r="G7" s="10">
        <v>44</v>
      </c>
      <c r="H7" s="10">
        <v>83</v>
      </c>
      <c r="I7" s="10">
        <v>86</v>
      </c>
      <c r="J7" s="10">
        <v>88</v>
      </c>
      <c r="K7" s="10">
        <v>78</v>
      </c>
      <c r="L7" s="10">
        <v>131</v>
      </c>
      <c r="M7" s="10"/>
      <c r="N7" s="10">
        <v>115</v>
      </c>
      <c r="O7" s="10">
        <v>129</v>
      </c>
      <c r="P7" s="10">
        <v>118</v>
      </c>
      <c r="Q7" s="10">
        <v>147</v>
      </c>
      <c r="R7" s="10"/>
      <c r="S7" s="10">
        <v>78</v>
      </c>
      <c r="T7" s="10">
        <v>78</v>
      </c>
      <c r="U7" s="10">
        <v>52</v>
      </c>
      <c r="V7" s="10">
        <v>43</v>
      </c>
      <c r="W7" s="10">
        <v>40</v>
      </c>
      <c r="X7" s="10">
        <v>53</v>
      </c>
      <c r="Y7" s="10">
        <v>44</v>
      </c>
      <c r="Z7" s="10">
        <v>22</v>
      </c>
      <c r="AA7" s="10">
        <v>72</v>
      </c>
      <c r="AB7" s="10">
        <v>28</v>
      </c>
      <c r="AC7" s="10"/>
      <c r="AD7" s="10">
        <v>106</v>
      </c>
      <c r="AE7" s="10">
        <v>163</v>
      </c>
      <c r="AF7" s="10">
        <v>71</v>
      </c>
      <c r="AG7" s="10">
        <v>73</v>
      </c>
      <c r="AH7" s="10"/>
      <c r="AI7" s="10">
        <v>97</v>
      </c>
      <c r="AJ7" s="10">
        <v>122</v>
      </c>
      <c r="AK7" s="10">
        <v>110</v>
      </c>
      <c r="AL7" s="10"/>
      <c r="AM7" s="10">
        <v>92</v>
      </c>
      <c r="AN7" s="10">
        <v>209</v>
      </c>
      <c r="AO7" s="10">
        <v>171</v>
      </c>
      <c r="AP7" s="10"/>
      <c r="AQ7" s="10">
        <v>149</v>
      </c>
      <c r="AR7" s="10">
        <v>108</v>
      </c>
      <c r="AS7" s="10">
        <v>119</v>
      </c>
      <c r="AT7" s="10">
        <v>52</v>
      </c>
      <c r="AU7" s="10">
        <v>8</v>
      </c>
    </row>
    <row r="8" spans="2:47" ht="30" customHeight="1" x14ac:dyDescent="0.3">
      <c r="B8" s="11" t="s">
        <v>18</v>
      </c>
      <c r="C8" s="11">
        <v>510</v>
      </c>
      <c r="D8" s="11">
        <v>248</v>
      </c>
      <c r="E8" s="11">
        <v>261</v>
      </c>
      <c r="F8" s="11"/>
      <c r="G8" s="11">
        <v>56</v>
      </c>
      <c r="H8" s="11">
        <v>93</v>
      </c>
      <c r="I8" s="11">
        <v>89</v>
      </c>
      <c r="J8" s="11">
        <v>81</v>
      </c>
      <c r="K8" s="11">
        <v>70</v>
      </c>
      <c r="L8" s="11">
        <v>121</v>
      </c>
      <c r="M8" s="11"/>
      <c r="N8" s="11">
        <v>124</v>
      </c>
      <c r="O8" s="11">
        <v>131</v>
      </c>
      <c r="P8" s="11">
        <v>113</v>
      </c>
      <c r="Q8" s="11">
        <v>140</v>
      </c>
      <c r="R8" s="11"/>
      <c r="S8" s="11">
        <v>81</v>
      </c>
      <c r="T8" s="11">
        <v>78</v>
      </c>
      <c r="U8" s="11">
        <v>54</v>
      </c>
      <c r="V8" s="11">
        <v>42</v>
      </c>
      <c r="W8" s="11">
        <v>41</v>
      </c>
      <c r="X8" s="11">
        <v>51</v>
      </c>
      <c r="Y8" s="11">
        <v>40</v>
      </c>
      <c r="Z8" s="11">
        <v>23</v>
      </c>
      <c r="AA8" s="11">
        <v>72</v>
      </c>
      <c r="AB8" s="11">
        <v>28</v>
      </c>
      <c r="AC8" s="11"/>
      <c r="AD8" s="11">
        <v>102</v>
      </c>
      <c r="AE8" s="11">
        <v>168</v>
      </c>
      <c r="AF8" s="11">
        <v>69</v>
      </c>
      <c r="AG8" s="11">
        <v>73</v>
      </c>
      <c r="AH8" s="11"/>
      <c r="AI8" s="11">
        <v>94</v>
      </c>
      <c r="AJ8" s="11">
        <v>128</v>
      </c>
      <c r="AK8" s="11">
        <v>106</v>
      </c>
      <c r="AL8" s="11"/>
      <c r="AM8" s="11">
        <v>95</v>
      </c>
      <c r="AN8" s="11">
        <v>204</v>
      </c>
      <c r="AO8" s="11">
        <v>173</v>
      </c>
      <c r="AP8" s="11"/>
      <c r="AQ8" s="11">
        <v>142</v>
      </c>
      <c r="AR8" s="11">
        <v>110</v>
      </c>
      <c r="AS8" s="11">
        <v>121</v>
      </c>
      <c r="AT8" s="11">
        <v>56</v>
      </c>
      <c r="AU8" s="11">
        <v>8</v>
      </c>
    </row>
    <row r="9" spans="2:47" x14ac:dyDescent="0.3">
      <c r="B9" s="18" t="s">
        <v>303</v>
      </c>
      <c r="C9" s="17">
        <v>5.39741881189231E-2</v>
      </c>
      <c r="D9" s="17">
        <v>7.4026170094378896E-2</v>
      </c>
      <c r="E9" s="17">
        <v>3.4886842457871103E-2</v>
      </c>
      <c r="F9" s="17"/>
      <c r="G9" s="17">
        <v>0.12144688565586199</v>
      </c>
      <c r="H9" s="17">
        <v>8.3484697877667102E-2</v>
      </c>
      <c r="I9" s="17">
        <v>9.3201253318493493E-2</v>
      </c>
      <c r="J9" s="17">
        <v>3.4522964731607701E-2</v>
      </c>
      <c r="K9" s="17">
        <v>1.3561814508683699E-2</v>
      </c>
      <c r="L9" s="17">
        <v>7.7581655545468304E-3</v>
      </c>
      <c r="M9" s="17"/>
      <c r="N9" s="17">
        <v>9.1947447209031502E-2</v>
      </c>
      <c r="O9" s="17">
        <v>2.4599773004248902E-2</v>
      </c>
      <c r="P9" s="17">
        <v>9.2865405526703498E-2</v>
      </c>
      <c r="Q9" s="17">
        <v>1.67619793092251E-2</v>
      </c>
      <c r="R9" s="17"/>
      <c r="S9" s="17">
        <v>0.103283782275434</v>
      </c>
      <c r="T9" s="17">
        <v>5.5674669900828103E-2</v>
      </c>
      <c r="U9" s="17">
        <v>0</v>
      </c>
      <c r="V9" s="17">
        <v>0</v>
      </c>
      <c r="W9" s="17">
        <v>5.0333166915786799E-2</v>
      </c>
      <c r="X9" s="17">
        <v>3.7817240328175301E-2</v>
      </c>
      <c r="Y9" s="17">
        <v>3.5463774001824003E-2</v>
      </c>
      <c r="Z9" s="17">
        <v>0.170020019998538</v>
      </c>
      <c r="AA9" s="17">
        <v>7.6639712540405705E-2</v>
      </c>
      <c r="AB9" s="17">
        <v>0</v>
      </c>
      <c r="AC9" s="17"/>
      <c r="AD9" s="17">
        <v>3.20810507371036E-2</v>
      </c>
      <c r="AE9" s="17">
        <v>9.2840380220897203E-2</v>
      </c>
      <c r="AF9" s="17">
        <v>2.73525678352785E-2</v>
      </c>
      <c r="AG9" s="17">
        <v>3.1430140212509401E-2</v>
      </c>
      <c r="AH9" s="17"/>
      <c r="AI9" s="17">
        <v>2.3810576313379999E-2</v>
      </c>
      <c r="AJ9" s="17">
        <v>0.12237718611274701</v>
      </c>
      <c r="AK9" s="17">
        <v>2.8038264156721102E-2</v>
      </c>
      <c r="AL9" s="17"/>
      <c r="AM9" s="17">
        <v>5.91497629326041E-2</v>
      </c>
      <c r="AN9" s="17">
        <v>3.60157279417231E-2</v>
      </c>
      <c r="AO9" s="17">
        <v>7.6388580269206904E-2</v>
      </c>
      <c r="AP9" s="17"/>
      <c r="AQ9" s="17">
        <v>7.8013662109702999E-3</v>
      </c>
      <c r="AR9" s="17">
        <v>5.8162253828057002E-2</v>
      </c>
      <c r="AS9" s="17">
        <v>4.7315907278760699E-2</v>
      </c>
      <c r="AT9" s="17">
        <v>0.14372277138037801</v>
      </c>
      <c r="AU9" s="17">
        <v>0.26314014072817199</v>
      </c>
    </row>
    <row r="10" spans="2:47" x14ac:dyDescent="0.3">
      <c r="B10" s="18" t="s">
        <v>304</v>
      </c>
      <c r="C10" s="17">
        <v>0.25690905383205498</v>
      </c>
      <c r="D10" s="17">
        <v>0.28926238792050901</v>
      </c>
      <c r="E10" s="17">
        <v>0.226112134515566</v>
      </c>
      <c r="F10" s="17"/>
      <c r="G10" s="17">
        <v>0.38101039442735202</v>
      </c>
      <c r="H10" s="17">
        <v>0.35690373977825501</v>
      </c>
      <c r="I10" s="17">
        <v>0.25906668879940897</v>
      </c>
      <c r="J10" s="17">
        <v>0.25960464089304802</v>
      </c>
      <c r="K10" s="17">
        <v>0.13862344597144399</v>
      </c>
      <c r="L10" s="17">
        <v>0.18791299641551501</v>
      </c>
      <c r="M10" s="17"/>
      <c r="N10" s="17">
        <v>0.31181966877727002</v>
      </c>
      <c r="O10" s="17">
        <v>0.21674497279068899</v>
      </c>
      <c r="P10" s="17">
        <v>0.226513341575067</v>
      </c>
      <c r="Q10" s="17">
        <v>0.27226459818329801</v>
      </c>
      <c r="R10" s="17"/>
      <c r="S10" s="17">
        <v>0.38459686745088001</v>
      </c>
      <c r="T10" s="17">
        <v>0.202692414353116</v>
      </c>
      <c r="U10" s="17">
        <v>0.145316081954565</v>
      </c>
      <c r="V10" s="17">
        <v>0.206920867121686</v>
      </c>
      <c r="W10" s="17">
        <v>0.208648188827005</v>
      </c>
      <c r="X10" s="17">
        <v>0.30597597526700698</v>
      </c>
      <c r="Y10" s="17">
        <v>0.19985827052251301</v>
      </c>
      <c r="Z10" s="17">
        <v>0.26877272787739398</v>
      </c>
      <c r="AA10" s="17">
        <v>0.364328569646242</v>
      </c>
      <c r="AB10" s="17">
        <v>0.104178383509725</v>
      </c>
      <c r="AC10" s="17"/>
      <c r="AD10" s="17">
        <v>0.12574846573674101</v>
      </c>
      <c r="AE10" s="17">
        <v>0.35374443861513299</v>
      </c>
      <c r="AF10" s="17">
        <v>0.159739260146599</v>
      </c>
      <c r="AG10" s="17">
        <v>0.30700456375907098</v>
      </c>
      <c r="AH10" s="17"/>
      <c r="AI10" s="17">
        <v>0.210440353865083</v>
      </c>
      <c r="AJ10" s="17">
        <v>0.39949285530455197</v>
      </c>
      <c r="AK10" s="17">
        <v>0.15154145975213401</v>
      </c>
      <c r="AL10" s="17"/>
      <c r="AM10" s="17">
        <v>0.39845438387367199</v>
      </c>
      <c r="AN10" s="17">
        <v>0.195186612204368</v>
      </c>
      <c r="AO10" s="17">
        <v>0.261808672501604</v>
      </c>
      <c r="AP10" s="17"/>
      <c r="AQ10" s="17">
        <v>0.24991052519672</v>
      </c>
      <c r="AR10" s="17">
        <v>0.22147485940009901</v>
      </c>
      <c r="AS10" s="17">
        <v>0.21818449361455899</v>
      </c>
      <c r="AT10" s="17">
        <v>0.395629456512472</v>
      </c>
      <c r="AU10" s="17">
        <v>0.37228558143482199</v>
      </c>
    </row>
    <row r="11" spans="2:47" x14ac:dyDescent="0.3">
      <c r="B11" s="18" t="s">
        <v>305</v>
      </c>
      <c r="C11" s="17">
        <v>0.62353126455623897</v>
      </c>
      <c r="D11" s="17">
        <v>0.57594804162096402</v>
      </c>
      <c r="E11" s="17">
        <v>0.66882541178538601</v>
      </c>
      <c r="F11" s="17"/>
      <c r="G11" s="17">
        <v>0.497542719916785</v>
      </c>
      <c r="H11" s="17">
        <v>0.45674893071329598</v>
      </c>
      <c r="I11" s="17">
        <v>0.54114407253446795</v>
      </c>
      <c r="J11" s="17">
        <v>0.63774100968291103</v>
      </c>
      <c r="K11" s="17">
        <v>0.78486404591210301</v>
      </c>
      <c r="L11" s="17">
        <v>0.76699272250454398</v>
      </c>
      <c r="M11" s="17"/>
      <c r="N11" s="17">
        <v>0.54903323377454005</v>
      </c>
      <c r="O11" s="17">
        <v>0.65120120299591</v>
      </c>
      <c r="P11" s="17">
        <v>0.63621635852928304</v>
      </c>
      <c r="Q11" s="17">
        <v>0.65076955813487103</v>
      </c>
      <c r="R11" s="17"/>
      <c r="S11" s="17">
        <v>0.45964665665395799</v>
      </c>
      <c r="T11" s="17">
        <v>0.69193117316794694</v>
      </c>
      <c r="U11" s="17">
        <v>0.79607180965287905</v>
      </c>
      <c r="V11" s="17">
        <v>0.67277948572667001</v>
      </c>
      <c r="W11" s="17">
        <v>0.62488175314802796</v>
      </c>
      <c r="X11" s="17">
        <v>0.59968751425509403</v>
      </c>
      <c r="Y11" s="17">
        <v>0.652299935281896</v>
      </c>
      <c r="Z11" s="17">
        <v>0.46766741754432201</v>
      </c>
      <c r="AA11" s="17">
        <v>0.520858981596663</v>
      </c>
      <c r="AB11" s="17">
        <v>0.89582161649027503</v>
      </c>
      <c r="AC11" s="17"/>
      <c r="AD11" s="17">
        <v>0.76154739457617604</v>
      </c>
      <c r="AE11" s="17">
        <v>0.52313601188136805</v>
      </c>
      <c r="AF11" s="17">
        <v>0.73991329849078002</v>
      </c>
      <c r="AG11" s="17">
        <v>0.56806917608028595</v>
      </c>
      <c r="AH11" s="17"/>
      <c r="AI11" s="17">
        <v>0.70503469906637395</v>
      </c>
      <c r="AJ11" s="17">
        <v>0.45346854737198899</v>
      </c>
      <c r="AK11" s="17">
        <v>0.732654429730352</v>
      </c>
      <c r="AL11" s="17"/>
      <c r="AM11" s="17">
        <v>0.51101582682844304</v>
      </c>
      <c r="AN11" s="17">
        <v>0.68794514745085</v>
      </c>
      <c r="AO11" s="17">
        <v>0.59794574492628105</v>
      </c>
      <c r="AP11" s="17"/>
      <c r="AQ11" s="17">
        <v>0.645622041919787</v>
      </c>
      <c r="AR11" s="17">
        <v>0.65363702640276</v>
      </c>
      <c r="AS11" s="17">
        <v>0.66861171019219601</v>
      </c>
      <c r="AT11" s="17">
        <v>0.42368616775643098</v>
      </c>
      <c r="AU11" s="17">
        <v>0.36457427783700702</v>
      </c>
    </row>
    <row r="12" spans="2:47" x14ac:dyDescent="0.3">
      <c r="B12" s="18" t="s">
        <v>306</v>
      </c>
      <c r="C12" s="17">
        <v>4.84762898299834E-2</v>
      </c>
      <c r="D12" s="17">
        <v>4.1561274470486902E-2</v>
      </c>
      <c r="E12" s="17">
        <v>5.5058646056901597E-2</v>
      </c>
      <c r="F12" s="17"/>
      <c r="G12" s="17">
        <v>0</v>
      </c>
      <c r="H12" s="17">
        <v>6.88077207121634E-2</v>
      </c>
      <c r="I12" s="17">
        <v>9.3953000555879698E-2</v>
      </c>
      <c r="J12" s="17">
        <v>3.4921816313256797E-2</v>
      </c>
      <c r="K12" s="17">
        <v>5.1328885737792498E-2</v>
      </c>
      <c r="L12" s="17">
        <v>2.9548479999524101E-2</v>
      </c>
      <c r="M12" s="17"/>
      <c r="N12" s="17">
        <v>3.8182886962408701E-2</v>
      </c>
      <c r="O12" s="17">
        <v>7.9109811526282103E-2</v>
      </c>
      <c r="P12" s="17">
        <v>1.8482150664873E-2</v>
      </c>
      <c r="Q12" s="17">
        <v>5.3462008600963902E-2</v>
      </c>
      <c r="R12" s="17"/>
      <c r="S12" s="17">
        <v>5.2472693619728297E-2</v>
      </c>
      <c r="T12" s="17">
        <v>4.9701742578108797E-2</v>
      </c>
      <c r="U12" s="17">
        <v>5.8612108392555998E-2</v>
      </c>
      <c r="V12" s="17">
        <v>9.9137143049308499E-2</v>
      </c>
      <c r="W12" s="17">
        <v>4.3612235586781102E-2</v>
      </c>
      <c r="X12" s="17">
        <v>3.7914966684389102E-2</v>
      </c>
      <c r="Y12" s="17">
        <v>4.5865694975551097E-2</v>
      </c>
      <c r="Z12" s="17">
        <v>4.0334517462712702E-2</v>
      </c>
      <c r="AA12" s="17">
        <v>3.8172736216688603E-2</v>
      </c>
      <c r="AB12" s="17">
        <v>0</v>
      </c>
      <c r="AC12" s="17"/>
      <c r="AD12" s="17">
        <v>6.16757964522541E-2</v>
      </c>
      <c r="AE12" s="17">
        <v>1.82173255412857E-2</v>
      </c>
      <c r="AF12" s="17">
        <v>6.1240345341827401E-2</v>
      </c>
      <c r="AG12" s="17">
        <v>6.9106059940297296E-2</v>
      </c>
      <c r="AH12" s="17"/>
      <c r="AI12" s="17">
        <v>6.0714370755163401E-2</v>
      </c>
      <c r="AJ12" s="17">
        <v>8.8082018566198305E-3</v>
      </c>
      <c r="AK12" s="17">
        <v>5.34493559228858E-2</v>
      </c>
      <c r="AL12" s="17"/>
      <c r="AM12" s="17">
        <v>3.1380026365280901E-2</v>
      </c>
      <c r="AN12" s="17">
        <v>6.7602591958116007E-2</v>
      </c>
      <c r="AO12" s="17">
        <v>4.0661774862126597E-2</v>
      </c>
      <c r="AP12" s="17"/>
      <c r="AQ12" s="17">
        <v>6.5094453702543797E-2</v>
      </c>
      <c r="AR12" s="17">
        <v>4.7980379954496499E-2</v>
      </c>
      <c r="AS12" s="17">
        <v>5.8041225330030401E-2</v>
      </c>
      <c r="AT12" s="17">
        <v>3.6961604350720101E-2</v>
      </c>
      <c r="AU12" s="17">
        <v>0</v>
      </c>
    </row>
    <row r="13" spans="2:47" x14ac:dyDescent="0.3">
      <c r="B13" s="18" t="s">
        <v>307</v>
      </c>
      <c r="C13" s="19">
        <v>1.7109203662799201E-2</v>
      </c>
      <c r="D13" s="19">
        <v>1.92021258936616E-2</v>
      </c>
      <c r="E13" s="19">
        <v>1.51169651842754E-2</v>
      </c>
      <c r="F13" s="19"/>
      <c r="G13" s="19">
        <v>0</v>
      </c>
      <c r="H13" s="19">
        <v>3.4054910918619001E-2</v>
      </c>
      <c r="I13" s="19">
        <v>1.2634984791750299E-2</v>
      </c>
      <c r="J13" s="19">
        <v>3.3209568379175498E-2</v>
      </c>
      <c r="K13" s="19">
        <v>1.16218078699773E-2</v>
      </c>
      <c r="L13" s="19">
        <v>7.7876355258698696E-3</v>
      </c>
      <c r="M13" s="19"/>
      <c r="N13" s="19">
        <v>9.0167632767499204E-3</v>
      </c>
      <c r="O13" s="19">
        <v>2.83442396828693E-2</v>
      </c>
      <c r="P13" s="19">
        <v>2.5922743704073398E-2</v>
      </c>
      <c r="Q13" s="19">
        <v>6.7418557716420998E-3</v>
      </c>
      <c r="R13" s="19"/>
      <c r="S13" s="19">
        <v>0</v>
      </c>
      <c r="T13" s="19">
        <v>0</v>
      </c>
      <c r="U13" s="19">
        <v>0</v>
      </c>
      <c r="V13" s="19">
        <v>2.1162504102335899E-2</v>
      </c>
      <c r="W13" s="19">
        <v>7.2524655522398701E-2</v>
      </c>
      <c r="X13" s="19">
        <v>1.86043034653347E-2</v>
      </c>
      <c r="Y13" s="19">
        <v>6.6512325218215707E-2</v>
      </c>
      <c r="Z13" s="19">
        <v>5.3205317117033302E-2</v>
      </c>
      <c r="AA13" s="19">
        <v>0</v>
      </c>
      <c r="AB13" s="19">
        <v>0</v>
      </c>
      <c r="AC13" s="19"/>
      <c r="AD13" s="19">
        <v>1.89472924977254E-2</v>
      </c>
      <c r="AE13" s="19">
        <v>1.2061843741316001E-2</v>
      </c>
      <c r="AF13" s="19">
        <v>1.1754528185515501E-2</v>
      </c>
      <c r="AG13" s="19">
        <v>2.4390060007836199E-2</v>
      </c>
      <c r="AH13" s="19"/>
      <c r="AI13" s="19">
        <v>0</v>
      </c>
      <c r="AJ13" s="19">
        <v>1.5853209354092401E-2</v>
      </c>
      <c r="AK13" s="19">
        <v>3.4316490437907701E-2</v>
      </c>
      <c r="AL13" s="19"/>
      <c r="AM13" s="19">
        <v>0</v>
      </c>
      <c r="AN13" s="19">
        <v>1.32499204449434E-2</v>
      </c>
      <c r="AO13" s="19">
        <v>2.3195227440781799E-2</v>
      </c>
      <c r="AP13" s="19"/>
      <c r="AQ13" s="19">
        <v>3.15716129699797E-2</v>
      </c>
      <c r="AR13" s="19">
        <v>1.8745480414586999E-2</v>
      </c>
      <c r="AS13" s="19">
        <v>7.8466635844544903E-3</v>
      </c>
      <c r="AT13" s="19">
        <v>0</v>
      </c>
      <c r="AU13" s="19">
        <v>0</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Q5:AU5"/>
    <mergeCell ref="D2:AO2"/>
    <mergeCell ref="D5:E5"/>
    <mergeCell ref="G5:L5"/>
    <mergeCell ref="N5:Q5"/>
    <mergeCell ref="S5:AB5"/>
    <mergeCell ref="AD5:AG5"/>
    <mergeCell ref="AI5:AK5"/>
    <mergeCell ref="AM5:AO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2C7EF-BFD7-4BFD-A826-ADBE35CD3ECF}">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312</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510</v>
      </c>
      <c r="D7" s="10">
        <v>242</v>
      </c>
      <c r="E7" s="10">
        <v>268</v>
      </c>
      <c r="F7" s="10"/>
      <c r="G7" s="10">
        <v>44</v>
      </c>
      <c r="H7" s="10">
        <v>83</v>
      </c>
      <c r="I7" s="10">
        <v>86</v>
      </c>
      <c r="J7" s="10">
        <v>88</v>
      </c>
      <c r="K7" s="10">
        <v>78</v>
      </c>
      <c r="L7" s="10">
        <v>131</v>
      </c>
      <c r="M7" s="10"/>
      <c r="N7" s="10">
        <v>115</v>
      </c>
      <c r="O7" s="10">
        <v>129</v>
      </c>
      <c r="P7" s="10">
        <v>118</v>
      </c>
      <c r="Q7" s="10">
        <v>147</v>
      </c>
      <c r="R7" s="10"/>
      <c r="S7" s="10">
        <v>78</v>
      </c>
      <c r="T7" s="10">
        <v>78</v>
      </c>
      <c r="U7" s="10">
        <v>52</v>
      </c>
      <c r="V7" s="10">
        <v>43</v>
      </c>
      <c r="W7" s="10">
        <v>40</v>
      </c>
      <c r="X7" s="10">
        <v>53</v>
      </c>
      <c r="Y7" s="10">
        <v>44</v>
      </c>
      <c r="Z7" s="10">
        <v>22</v>
      </c>
      <c r="AA7" s="10">
        <v>72</v>
      </c>
      <c r="AB7" s="10">
        <v>28</v>
      </c>
      <c r="AC7" s="10"/>
      <c r="AD7" s="10">
        <v>106</v>
      </c>
      <c r="AE7" s="10">
        <v>163</v>
      </c>
      <c r="AF7" s="10">
        <v>71</v>
      </c>
      <c r="AG7" s="10">
        <v>73</v>
      </c>
      <c r="AH7" s="10"/>
      <c r="AI7" s="10">
        <v>97</v>
      </c>
      <c r="AJ7" s="10">
        <v>122</v>
      </c>
      <c r="AK7" s="10">
        <v>110</v>
      </c>
      <c r="AL7" s="10"/>
      <c r="AM7" s="10">
        <v>92</v>
      </c>
      <c r="AN7" s="10">
        <v>209</v>
      </c>
      <c r="AO7" s="10">
        <v>171</v>
      </c>
      <c r="AP7" s="10"/>
      <c r="AQ7" s="10">
        <v>149</v>
      </c>
      <c r="AR7" s="10">
        <v>108</v>
      </c>
      <c r="AS7" s="10">
        <v>119</v>
      </c>
      <c r="AT7" s="10">
        <v>52</v>
      </c>
      <c r="AU7" s="10">
        <v>8</v>
      </c>
    </row>
    <row r="8" spans="2:47" ht="30" customHeight="1" x14ac:dyDescent="0.3">
      <c r="B8" s="11" t="s">
        <v>18</v>
      </c>
      <c r="C8" s="11">
        <v>510</v>
      </c>
      <c r="D8" s="11">
        <v>248</v>
      </c>
      <c r="E8" s="11">
        <v>261</v>
      </c>
      <c r="F8" s="11"/>
      <c r="G8" s="11">
        <v>56</v>
      </c>
      <c r="H8" s="11">
        <v>93</v>
      </c>
      <c r="I8" s="11">
        <v>89</v>
      </c>
      <c r="J8" s="11">
        <v>81</v>
      </c>
      <c r="K8" s="11">
        <v>70</v>
      </c>
      <c r="L8" s="11">
        <v>121</v>
      </c>
      <c r="M8" s="11"/>
      <c r="N8" s="11">
        <v>124</v>
      </c>
      <c r="O8" s="11">
        <v>131</v>
      </c>
      <c r="P8" s="11">
        <v>113</v>
      </c>
      <c r="Q8" s="11">
        <v>140</v>
      </c>
      <c r="R8" s="11"/>
      <c r="S8" s="11">
        <v>81</v>
      </c>
      <c r="T8" s="11">
        <v>78</v>
      </c>
      <c r="U8" s="11">
        <v>54</v>
      </c>
      <c r="V8" s="11">
        <v>42</v>
      </c>
      <c r="W8" s="11">
        <v>41</v>
      </c>
      <c r="X8" s="11">
        <v>51</v>
      </c>
      <c r="Y8" s="11">
        <v>40</v>
      </c>
      <c r="Z8" s="11">
        <v>23</v>
      </c>
      <c r="AA8" s="11">
        <v>72</v>
      </c>
      <c r="AB8" s="11">
        <v>28</v>
      </c>
      <c r="AC8" s="11"/>
      <c r="AD8" s="11">
        <v>102</v>
      </c>
      <c r="AE8" s="11">
        <v>168</v>
      </c>
      <c r="AF8" s="11">
        <v>69</v>
      </c>
      <c r="AG8" s="11">
        <v>73</v>
      </c>
      <c r="AH8" s="11"/>
      <c r="AI8" s="11">
        <v>94</v>
      </c>
      <c r="AJ8" s="11">
        <v>128</v>
      </c>
      <c r="AK8" s="11">
        <v>106</v>
      </c>
      <c r="AL8" s="11"/>
      <c r="AM8" s="11">
        <v>95</v>
      </c>
      <c r="AN8" s="11">
        <v>204</v>
      </c>
      <c r="AO8" s="11">
        <v>173</v>
      </c>
      <c r="AP8" s="11"/>
      <c r="AQ8" s="11">
        <v>142</v>
      </c>
      <c r="AR8" s="11">
        <v>110</v>
      </c>
      <c r="AS8" s="11">
        <v>121</v>
      </c>
      <c r="AT8" s="11">
        <v>56</v>
      </c>
      <c r="AU8" s="11">
        <v>8</v>
      </c>
    </row>
    <row r="9" spans="2:47" x14ac:dyDescent="0.3">
      <c r="B9" s="18" t="s">
        <v>303</v>
      </c>
      <c r="C9" s="17">
        <v>8.2373953513038903E-2</v>
      </c>
      <c r="D9" s="17">
        <v>0.10048664589428299</v>
      </c>
      <c r="E9" s="17">
        <v>6.5132604465533595E-2</v>
      </c>
      <c r="F9" s="17"/>
      <c r="G9" s="17">
        <v>0.123936755270819</v>
      </c>
      <c r="H9" s="17">
        <v>0.168109531653305</v>
      </c>
      <c r="I9" s="17">
        <v>9.6888558345364695E-2</v>
      </c>
      <c r="J9" s="17">
        <v>3.3765511802153397E-2</v>
      </c>
      <c r="K9" s="17">
        <v>7.6852765385487798E-2</v>
      </c>
      <c r="L9" s="17">
        <v>2.2565826679548599E-2</v>
      </c>
      <c r="M9" s="17"/>
      <c r="N9" s="17">
        <v>0.19521718162354701</v>
      </c>
      <c r="O9" s="17">
        <v>3.4055296148607597E-2</v>
      </c>
      <c r="P9" s="17">
        <v>7.5582346855447097E-2</v>
      </c>
      <c r="Q9" s="17">
        <v>3.3614109902096199E-2</v>
      </c>
      <c r="R9" s="17"/>
      <c r="S9" s="17">
        <v>0.144571948761955</v>
      </c>
      <c r="T9" s="17">
        <v>5.0542651144277001E-2</v>
      </c>
      <c r="U9" s="17">
        <v>6.9588088773461607E-2</v>
      </c>
      <c r="V9" s="17">
        <v>6.9117900333110799E-2</v>
      </c>
      <c r="W9" s="17">
        <v>4.89099892040568E-2</v>
      </c>
      <c r="X9" s="17">
        <v>8.1941367290888203E-2</v>
      </c>
      <c r="Y9" s="17">
        <v>7.9067873516034906E-2</v>
      </c>
      <c r="Z9" s="17">
        <v>0.13757893755481401</v>
      </c>
      <c r="AA9" s="17">
        <v>9.94934904450024E-2</v>
      </c>
      <c r="AB9" s="17">
        <v>0</v>
      </c>
      <c r="AC9" s="17"/>
      <c r="AD9" s="17">
        <v>3.9201090026136198E-2</v>
      </c>
      <c r="AE9" s="17">
        <v>0.13472111022125699</v>
      </c>
      <c r="AF9" s="17">
        <v>1.36086292040891E-2</v>
      </c>
      <c r="AG9" s="17">
        <v>0.11301202385544799</v>
      </c>
      <c r="AH9" s="17"/>
      <c r="AI9" s="17">
        <v>4.25558578612866E-2</v>
      </c>
      <c r="AJ9" s="17">
        <v>0.16584380967672099</v>
      </c>
      <c r="AK9" s="17">
        <v>1.6565965642745598E-2</v>
      </c>
      <c r="AL9" s="17"/>
      <c r="AM9" s="17">
        <v>0.11748043341687001</v>
      </c>
      <c r="AN9" s="17">
        <v>6.6566809299756599E-2</v>
      </c>
      <c r="AO9" s="17">
        <v>9.2043527046496806E-2</v>
      </c>
      <c r="AP9" s="17"/>
      <c r="AQ9" s="17">
        <v>4.0901639516269697E-2</v>
      </c>
      <c r="AR9" s="17">
        <v>4.70284152036754E-2</v>
      </c>
      <c r="AS9" s="17">
        <v>0.130489227288861</v>
      </c>
      <c r="AT9" s="17">
        <v>0.22192407422409199</v>
      </c>
      <c r="AU9" s="17">
        <v>9.6168162973673296E-2</v>
      </c>
    </row>
    <row r="10" spans="2:47" x14ac:dyDescent="0.3">
      <c r="B10" s="18" t="s">
        <v>304</v>
      </c>
      <c r="C10" s="17">
        <v>0.34698813052354199</v>
      </c>
      <c r="D10" s="17">
        <v>0.35300559234720802</v>
      </c>
      <c r="E10" s="17">
        <v>0.34126014942067201</v>
      </c>
      <c r="F10" s="17"/>
      <c r="G10" s="17">
        <v>0.437603109340642</v>
      </c>
      <c r="H10" s="17">
        <v>0.37316946711230597</v>
      </c>
      <c r="I10" s="17">
        <v>0.36690630215815401</v>
      </c>
      <c r="J10" s="17">
        <v>0.28249611622437998</v>
      </c>
      <c r="K10" s="17">
        <v>0.32180564153813901</v>
      </c>
      <c r="L10" s="17">
        <v>0.32798437896673099</v>
      </c>
      <c r="M10" s="17"/>
      <c r="N10" s="17">
        <v>0.38608219762648799</v>
      </c>
      <c r="O10" s="17">
        <v>0.33679280144024498</v>
      </c>
      <c r="P10" s="17">
        <v>0.31992658109467398</v>
      </c>
      <c r="Q10" s="17">
        <v>0.34619926994721101</v>
      </c>
      <c r="R10" s="17"/>
      <c r="S10" s="17">
        <v>0.41356214655193002</v>
      </c>
      <c r="T10" s="17">
        <v>0.33957979827232099</v>
      </c>
      <c r="U10" s="17">
        <v>0.23333854110018301</v>
      </c>
      <c r="V10" s="17">
        <v>0.33087838544678499</v>
      </c>
      <c r="W10" s="17">
        <v>0.36307346444862298</v>
      </c>
      <c r="X10" s="17">
        <v>0.40622315115629398</v>
      </c>
      <c r="Y10" s="17">
        <v>0.31245660355436999</v>
      </c>
      <c r="Z10" s="17">
        <v>0.325376176059127</v>
      </c>
      <c r="AA10" s="17">
        <v>0.36402273914788202</v>
      </c>
      <c r="AB10" s="17">
        <v>0.30891543384293602</v>
      </c>
      <c r="AC10" s="17"/>
      <c r="AD10" s="17">
        <v>0.36449048596015998</v>
      </c>
      <c r="AE10" s="17">
        <v>0.30455251838429298</v>
      </c>
      <c r="AF10" s="17">
        <v>0.34988320242420401</v>
      </c>
      <c r="AG10" s="17">
        <v>0.30923161577934699</v>
      </c>
      <c r="AH10" s="17"/>
      <c r="AI10" s="17">
        <v>0.39813404131255797</v>
      </c>
      <c r="AJ10" s="17">
        <v>0.320091518642039</v>
      </c>
      <c r="AK10" s="17">
        <v>0.29267021661112202</v>
      </c>
      <c r="AL10" s="17"/>
      <c r="AM10" s="17">
        <v>0.41789121902250997</v>
      </c>
      <c r="AN10" s="17">
        <v>0.36891663035524602</v>
      </c>
      <c r="AO10" s="17">
        <v>0.31630629665596199</v>
      </c>
      <c r="AP10" s="17"/>
      <c r="AQ10" s="17">
        <v>0.33545018166309498</v>
      </c>
      <c r="AR10" s="17">
        <v>0.30496193935448102</v>
      </c>
      <c r="AS10" s="17">
        <v>0.30440961376414899</v>
      </c>
      <c r="AT10" s="17">
        <v>0.41832293271119397</v>
      </c>
      <c r="AU10" s="17">
        <v>0.50003153783285903</v>
      </c>
    </row>
    <row r="11" spans="2:47" x14ac:dyDescent="0.3">
      <c r="B11" s="18" t="s">
        <v>305</v>
      </c>
      <c r="C11" s="17">
        <v>0.50090774906797297</v>
      </c>
      <c r="D11" s="17">
        <v>0.47554239490705202</v>
      </c>
      <c r="E11" s="17">
        <v>0.52505285768003596</v>
      </c>
      <c r="F11" s="17"/>
      <c r="G11" s="17">
        <v>0.283756063283083</v>
      </c>
      <c r="H11" s="17">
        <v>0.346067318363175</v>
      </c>
      <c r="I11" s="17">
        <v>0.476420772230911</v>
      </c>
      <c r="J11" s="17">
        <v>0.59298365502450601</v>
      </c>
      <c r="K11" s="17">
        <v>0.58971978520639601</v>
      </c>
      <c r="L11" s="17">
        <v>0.62512282382662998</v>
      </c>
      <c r="M11" s="17"/>
      <c r="N11" s="17">
        <v>0.34282727525863699</v>
      </c>
      <c r="O11" s="17">
        <v>0.51445953696270297</v>
      </c>
      <c r="P11" s="17">
        <v>0.56953453686306399</v>
      </c>
      <c r="Q11" s="17">
        <v>0.56949921669973202</v>
      </c>
      <c r="R11" s="17"/>
      <c r="S11" s="17">
        <v>0.36749815261268798</v>
      </c>
      <c r="T11" s="17">
        <v>0.54210683624001699</v>
      </c>
      <c r="U11" s="17">
        <v>0.63846126173379902</v>
      </c>
      <c r="V11" s="17">
        <v>0.53422228193721299</v>
      </c>
      <c r="W11" s="17">
        <v>0.48398659401920602</v>
      </c>
      <c r="X11" s="17">
        <v>0.51183548155281799</v>
      </c>
      <c r="Y11" s="17">
        <v>0.472211232221597</v>
      </c>
      <c r="Z11" s="17">
        <v>0.37939650898716698</v>
      </c>
      <c r="AA11" s="17">
        <v>0.467616525586737</v>
      </c>
      <c r="AB11" s="17">
        <v>0.69108456615706404</v>
      </c>
      <c r="AC11" s="17"/>
      <c r="AD11" s="17">
        <v>0.54843096775015499</v>
      </c>
      <c r="AE11" s="17">
        <v>0.47790304726813998</v>
      </c>
      <c r="AF11" s="17">
        <v>0.57590428736131205</v>
      </c>
      <c r="AG11" s="17">
        <v>0.48274960266199002</v>
      </c>
      <c r="AH11" s="17"/>
      <c r="AI11" s="17">
        <v>0.52740385651448596</v>
      </c>
      <c r="AJ11" s="17">
        <v>0.40442258052262697</v>
      </c>
      <c r="AK11" s="17">
        <v>0.61547447497539698</v>
      </c>
      <c r="AL11" s="17"/>
      <c r="AM11" s="17">
        <v>0.39734945448332598</v>
      </c>
      <c r="AN11" s="17">
        <v>0.508494507963966</v>
      </c>
      <c r="AO11" s="17">
        <v>0.51704012816549605</v>
      </c>
      <c r="AP11" s="17"/>
      <c r="AQ11" s="17">
        <v>0.55636397685512495</v>
      </c>
      <c r="AR11" s="17">
        <v>0.549416477134829</v>
      </c>
      <c r="AS11" s="17">
        <v>0.49843602130168901</v>
      </c>
      <c r="AT11" s="17">
        <v>0.27674947783453102</v>
      </c>
      <c r="AU11" s="17">
        <v>0.40380029919346799</v>
      </c>
    </row>
    <row r="12" spans="2:47" x14ac:dyDescent="0.3">
      <c r="B12" s="18" t="s">
        <v>306</v>
      </c>
      <c r="C12" s="17">
        <v>4.7879834221320298E-2</v>
      </c>
      <c r="D12" s="17">
        <v>5.1764757355682298E-2</v>
      </c>
      <c r="E12" s="17">
        <v>4.4181802235108203E-2</v>
      </c>
      <c r="F12" s="17"/>
      <c r="G12" s="17">
        <v>0.13675755957471999</v>
      </c>
      <c r="H12" s="17">
        <v>7.5656779023845905E-2</v>
      </c>
      <c r="I12" s="17">
        <v>3.4637294752802701E-2</v>
      </c>
      <c r="J12" s="17">
        <v>5.7230262021407699E-2</v>
      </c>
      <c r="K12" s="17">
        <v>0</v>
      </c>
      <c r="L12" s="17">
        <v>1.6539335001220401E-2</v>
      </c>
      <c r="M12" s="17"/>
      <c r="N12" s="17">
        <v>4.7047370114021603E-2</v>
      </c>
      <c r="O12" s="17">
        <v>8.6084819168721405E-2</v>
      </c>
      <c r="P12" s="17">
        <v>1.7954126431258301E-2</v>
      </c>
      <c r="Q12" s="17">
        <v>3.7297924995500602E-2</v>
      </c>
      <c r="R12" s="17"/>
      <c r="S12" s="17">
        <v>5.6442004471437997E-2</v>
      </c>
      <c r="T12" s="17">
        <v>5.4810081236483198E-2</v>
      </c>
      <c r="U12" s="17">
        <v>5.8612108392555998E-2</v>
      </c>
      <c r="V12" s="17">
        <v>2.2648505417236901E-2</v>
      </c>
      <c r="W12" s="17">
        <v>2.6504344997233999E-2</v>
      </c>
      <c r="X12" s="17">
        <v>0</v>
      </c>
      <c r="Y12" s="17">
        <v>4.5326465665080598E-2</v>
      </c>
      <c r="Z12" s="17">
        <v>0.15764837739889201</v>
      </c>
      <c r="AA12" s="17">
        <v>6.8867244820378606E-2</v>
      </c>
      <c r="AB12" s="17">
        <v>0</v>
      </c>
      <c r="AC12" s="17"/>
      <c r="AD12" s="17">
        <v>2.8930163765823101E-2</v>
      </c>
      <c r="AE12" s="17">
        <v>6.14902806170445E-2</v>
      </c>
      <c r="AF12" s="17">
        <v>4.8849352824878997E-2</v>
      </c>
      <c r="AG12" s="17">
        <v>5.7107044744444599E-2</v>
      </c>
      <c r="AH12" s="17"/>
      <c r="AI12" s="17">
        <v>3.1906244311669399E-2</v>
      </c>
      <c r="AJ12" s="17">
        <v>8.0818348568453796E-2</v>
      </c>
      <c r="AK12" s="17">
        <v>3.1463431399857501E-2</v>
      </c>
      <c r="AL12" s="17"/>
      <c r="AM12" s="17">
        <v>6.7278893077293705E-2</v>
      </c>
      <c r="AN12" s="17">
        <v>2.4341676230096899E-2</v>
      </c>
      <c r="AO12" s="17">
        <v>6.33306686751509E-2</v>
      </c>
      <c r="AP12" s="17"/>
      <c r="AQ12" s="17">
        <v>2.7329237098023401E-2</v>
      </c>
      <c r="AR12" s="17">
        <v>6.2231953679616099E-2</v>
      </c>
      <c r="AS12" s="17">
        <v>5.4707624608827797E-2</v>
      </c>
      <c r="AT12" s="17">
        <v>8.3003515230184094E-2</v>
      </c>
      <c r="AU12" s="17">
        <v>0</v>
      </c>
    </row>
    <row r="13" spans="2:47" x14ac:dyDescent="0.3">
      <c r="B13" s="18" t="s">
        <v>307</v>
      </c>
      <c r="C13" s="19">
        <v>2.1850332674126199E-2</v>
      </c>
      <c r="D13" s="19">
        <v>1.9200609495774901E-2</v>
      </c>
      <c r="E13" s="19">
        <v>2.4372586198650601E-2</v>
      </c>
      <c r="F13" s="19"/>
      <c r="G13" s="19">
        <v>1.79465125307346E-2</v>
      </c>
      <c r="H13" s="19">
        <v>3.6996903847368597E-2</v>
      </c>
      <c r="I13" s="19">
        <v>2.5147072512768098E-2</v>
      </c>
      <c r="J13" s="19">
        <v>3.3524454927552197E-2</v>
      </c>
      <c r="K13" s="19">
        <v>1.16218078699773E-2</v>
      </c>
      <c r="L13" s="19">
        <v>7.7876355258698696E-3</v>
      </c>
      <c r="M13" s="19"/>
      <c r="N13" s="19">
        <v>2.8825975377305201E-2</v>
      </c>
      <c r="O13" s="19">
        <v>2.8607546279723301E-2</v>
      </c>
      <c r="P13" s="19">
        <v>1.7002408755556801E-2</v>
      </c>
      <c r="Q13" s="19">
        <v>1.33894784554593E-2</v>
      </c>
      <c r="R13" s="19"/>
      <c r="S13" s="19">
        <v>1.7925747601989402E-2</v>
      </c>
      <c r="T13" s="19">
        <v>1.2960633106902E-2</v>
      </c>
      <c r="U13" s="19">
        <v>0</v>
      </c>
      <c r="V13" s="19">
        <v>4.3132926865654099E-2</v>
      </c>
      <c r="W13" s="19">
        <v>7.7525607330879806E-2</v>
      </c>
      <c r="X13" s="19">
        <v>0</v>
      </c>
      <c r="Y13" s="19">
        <v>9.0937825042917794E-2</v>
      </c>
      <c r="Z13" s="19">
        <v>0</v>
      </c>
      <c r="AA13" s="19">
        <v>0</v>
      </c>
      <c r="AB13" s="19">
        <v>0</v>
      </c>
      <c r="AC13" s="19"/>
      <c r="AD13" s="19">
        <v>1.89472924977254E-2</v>
      </c>
      <c r="AE13" s="19">
        <v>2.13330435092659E-2</v>
      </c>
      <c r="AF13" s="19">
        <v>1.1754528185515501E-2</v>
      </c>
      <c r="AG13" s="19">
        <v>3.7899712958769698E-2</v>
      </c>
      <c r="AH13" s="19"/>
      <c r="AI13" s="19">
        <v>0</v>
      </c>
      <c r="AJ13" s="19">
        <v>2.8823742590159001E-2</v>
      </c>
      <c r="AK13" s="19">
        <v>4.38259113708779E-2</v>
      </c>
      <c r="AL13" s="19"/>
      <c r="AM13" s="19">
        <v>0</v>
      </c>
      <c r="AN13" s="19">
        <v>3.1680376150934698E-2</v>
      </c>
      <c r="AO13" s="19">
        <v>1.1279379456894299E-2</v>
      </c>
      <c r="AP13" s="19"/>
      <c r="AQ13" s="19">
        <v>3.9954964867487897E-2</v>
      </c>
      <c r="AR13" s="19">
        <v>3.63612146273984E-2</v>
      </c>
      <c r="AS13" s="19">
        <v>1.19575130364736E-2</v>
      </c>
      <c r="AT13" s="19">
        <v>0</v>
      </c>
      <c r="AU13" s="19">
        <v>0</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Q5:AU5"/>
    <mergeCell ref="D2:AO2"/>
    <mergeCell ref="D5:E5"/>
    <mergeCell ref="G5:L5"/>
    <mergeCell ref="N5:Q5"/>
    <mergeCell ref="S5:AB5"/>
    <mergeCell ref="AD5:AG5"/>
    <mergeCell ref="AI5:AK5"/>
    <mergeCell ref="AM5:AO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0037C-5F42-4F8D-B964-44E96DF68EC0}">
  <dimension ref="B2:AU18"/>
  <sheetViews>
    <sheetView showGridLines="0" topLeftCell="A4"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313</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510</v>
      </c>
      <c r="D7" s="10">
        <v>242</v>
      </c>
      <c r="E7" s="10">
        <v>268</v>
      </c>
      <c r="F7" s="10"/>
      <c r="G7" s="10">
        <v>44</v>
      </c>
      <c r="H7" s="10">
        <v>83</v>
      </c>
      <c r="I7" s="10">
        <v>86</v>
      </c>
      <c r="J7" s="10">
        <v>88</v>
      </c>
      <c r="K7" s="10">
        <v>78</v>
      </c>
      <c r="L7" s="10">
        <v>131</v>
      </c>
      <c r="M7" s="10"/>
      <c r="N7" s="10">
        <v>115</v>
      </c>
      <c r="O7" s="10">
        <v>129</v>
      </c>
      <c r="P7" s="10">
        <v>118</v>
      </c>
      <c r="Q7" s="10">
        <v>147</v>
      </c>
      <c r="R7" s="10"/>
      <c r="S7" s="10">
        <v>78</v>
      </c>
      <c r="T7" s="10">
        <v>78</v>
      </c>
      <c r="U7" s="10">
        <v>52</v>
      </c>
      <c r="V7" s="10">
        <v>43</v>
      </c>
      <c r="W7" s="10">
        <v>40</v>
      </c>
      <c r="X7" s="10">
        <v>53</v>
      </c>
      <c r="Y7" s="10">
        <v>44</v>
      </c>
      <c r="Z7" s="10">
        <v>22</v>
      </c>
      <c r="AA7" s="10">
        <v>72</v>
      </c>
      <c r="AB7" s="10">
        <v>28</v>
      </c>
      <c r="AC7" s="10"/>
      <c r="AD7" s="10">
        <v>106</v>
      </c>
      <c r="AE7" s="10">
        <v>163</v>
      </c>
      <c r="AF7" s="10">
        <v>71</v>
      </c>
      <c r="AG7" s="10">
        <v>73</v>
      </c>
      <c r="AH7" s="10"/>
      <c r="AI7" s="10">
        <v>97</v>
      </c>
      <c r="AJ7" s="10">
        <v>122</v>
      </c>
      <c r="AK7" s="10">
        <v>110</v>
      </c>
      <c r="AL7" s="10"/>
      <c r="AM7" s="10">
        <v>92</v>
      </c>
      <c r="AN7" s="10">
        <v>209</v>
      </c>
      <c r="AO7" s="10">
        <v>171</v>
      </c>
      <c r="AP7" s="10"/>
      <c r="AQ7" s="10">
        <v>149</v>
      </c>
      <c r="AR7" s="10">
        <v>108</v>
      </c>
      <c r="AS7" s="10">
        <v>119</v>
      </c>
      <c r="AT7" s="10">
        <v>52</v>
      </c>
      <c r="AU7" s="10">
        <v>8</v>
      </c>
    </row>
    <row r="8" spans="2:47" ht="30" customHeight="1" x14ac:dyDescent="0.3">
      <c r="B8" s="11" t="s">
        <v>18</v>
      </c>
      <c r="C8" s="11">
        <v>510</v>
      </c>
      <c r="D8" s="11">
        <v>248</v>
      </c>
      <c r="E8" s="11">
        <v>261</v>
      </c>
      <c r="F8" s="11"/>
      <c r="G8" s="11">
        <v>56</v>
      </c>
      <c r="H8" s="11">
        <v>93</v>
      </c>
      <c r="I8" s="11">
        <v>89</v>
      </c>
      <c r="J8" s="11">
        <v>81</v>
      </c>
      <c r="K8" s="11">
        <v>70</v>
      </c>
      <c r="L8" s="11">
        <v>121</v>
      </c>
      <c r="M8" s="11"/>
      <c r="N8" s="11">
        <v>124</v>
      </c>
      <c r="O8" s="11">
        <v>131</v>
      </c>
      <c r="P8" s="11">
        <v>113</v>
      </c>
      <c r="Q8" s="11">
        <v>140</v>
      </c>
      <c r="R8" s="11"/>
      <c r="S8" s="11">
        <v>81</v>
      </c>
      <c r="T8" s="11">
        <v>78</v>
      </c>
      <c r="U8" s="11">
        <v>54</v>
      </c>
      <c r="V8" s="11">
        <v>42</v>
      </c>
      <c r="W8" s="11">
        <v>41</v>
      </c>
      <c r="X8" s="11">
        <v>51</v>
      </c>
      <c r="Y8" s="11">
        <v>40</v>
      </c>
      <c r="Z8" s="11">
        <v>23</v>
      </c>
      <c r="AA8" s="11">
        <v>72</v>
      </c>
      <c r="AB8" s="11">
        <v>28</v>
      </c>
      <c r="AC8" s="11"/>
      <c r="AD8" s="11">
        <v>102</v>
      </c>
      <c r="AE8" s="11">
        <v>168</v>
      </c>
      <c r="AF8" s="11">
        <v>69</v>
      </c>
      <c r="AG8" s="11">
        <v>73</v>
      </c>
      <c r="AH8" s="11"/>
      <c r="AI8" s="11">
        <v>94</v>
      </c>
      <c r="AJ8" s="11">
        <v>128</v>
      </c>
      <c r="AK8" s="11">
        <v>106</v>
      </c>
      <c r="AL8" s="11"/>
      <c r="AM8" s="11">
        <v>95</v>
      </c>
      <c r="AN8" s="11">
        <v>204</v>
      </c>
      <c r="AO8" s="11">
        <v>173</v>
      </c>
      <c r="AP8" s="11"/>
      <c r="AQ8" s="11">
        <v>142</v>
      </c>
      <c r="AR8" s="11">
        <v>110</v>
      </c>
      <c r="AS8" s="11">
        <v>121</v>
      </c>
      <c r="AT8" s="11">
        <v>56</v>
      </c>
      <c r="AU8" s="11">
        <v>8</v>
      </c>
    </row>
    <row r="9" spans="2:47" x14ac:dyDescent="0.3">
      <c r="B9" s="18" t="s">
        <v>303</v>
      </c>
      <c r="C9" s="17">
        <v>4.0885171031051201E-2</v>
      </c>
      <c r="D9" s="17">
        <v>5.96883975299808E-2</v>
      </c>
      <c r="E9" s="17">
        <v>2.2986507239739599E-2</v>
      </c>
      <c r="F9" s="17"/>
      <c r="G9" s="17">
        <v>7.1794730328835502E-2</v>
      </c>
      <c r="H9" s="17">
        <v>8.2541442956161601E-2</v>
      </c>
      <c r="I9" s="17">
        <v>7.1612235391753903E-2</v>
      </c>
      <c r="J9" s="17">
        <v>2.3347044263613202E-2</v>
      </c>
      <c r="K9" s="17">
        <v>1.3081613232494699E-2</v>
      </c>
      <c r="L9" s="17">
        <v>0</v>
      </c>
      <c r="M9" s="17"/>
      <c r="N9" s="17">
        <v>0.116406934964805</v>
      </c>
      <c r="O9" s="17">
        <v>1.40386061802388E-2</v>
      </c>
      <c r="P9" s="17">
        <v>3.15402187405611E-2</v>
      </c>
      <c r="Q9" s="17">
        <v>6.8775812831537797E-3</v>
      </c>
      <c r="R9" s="17"/>
      <c r="S9" s="17">
        <v>6.8830318854821104E-2</v>
      </c>
      <c r="T9" s="17">
        <v>4.84528177297774E-2</v>
      </c>
      <c r="U9" s="17">
        <v>0</v>
      </c>
      <c r="V9" s="17">
        <v>3.34184079345443E-2</v>
      </c>
      <c r="W9" s="17">
        <v>0</v>
      </c>
      <c r="X9" s="17">
        <v>2.1904179971587698E-2</v>
      </c>
      <c r="Y9" s="17">
        <v>3.5463774001824003E-2</v>
      </c>
      <c r="Z9" s="17">
        <v>0.14286539398666301</v>
      </c>
      <c r="AA9" s="17">
        <v>5.9380213333455702E-2</v>
      </c>
      <c r="AB9" s="17">
        <v>0</v>
      </c>
      <c r="AC9" s="17"/>
      <c r="AD9" s="17">
        <v>8.9988590145157806E-3</v>
      </c>
      <c r="AE9" s="17">
        <v>7.9571730082928699E-2</v>
      </c>
      <c r="AF9" s="17">
        <v>3.0071706182936399E-2</v>
      </c>
      <c r="AG9" s="17">
        <v>3.1430140212509401E-2</v>
      </c>
      <c r="AH9" s="17"/>
      <c r="AI9" s="17">
        <v>0</v>
      </c>
      <c r="AJ9" s="17">
        <v>0.112146706265934</v>
      </c>
      <c r="AK9" s="17">
        <v>2.82831985502029E-2</v>
      </c>
      <c r="AL9" s="17"/>
      <c r="AM9" s="17">
        <v>6.1039523171027801E-2</v>
      </c>
      <c r="AN9" s="17">
        <v>1.1457483087612699E-2</v>
      </c>
      <c r="AO9" s="17">
        <v>6.57013306705371E-2</v>
      </c>
      <c r="AP9" s="17"/>
      <c r="AQ9" s="17">
        <v>2.11054846244134E-2</v>
      </c>
      <c r="AR9" s="17">
        <v>3.3536014597014399E-2</v>
      </c>
      <c r="AS9" s="17">
        <v>3.4630295182300701E-2</v>
      </c>
      <c r="AT9" s="17">
        <v>0.14831638565540201</v>
      </c>
      <c r="AU9" s="17">
        <v>0.20937409342987801</v>
      </c>
    </row>
    <row r="10" spans="2:47" x14ac:dyDescent="0.3">
      <c r="B10" s="18" t="s">
        <v>304</v>
      </c>
      <c r="C10" s="17">
        <v>0.105717722403255</v>
      </c>
      <c r="D10" s="17">
        <v>0.124547115507124</v>
      </c>
      <c r="E10" s="17">
        <v>8.7794150798148798E-2</v>
      </c>
      <c r="F10" s="17"/>
      <c r="G10" s="17">
        <v>0.20654271386635301</v>
      </c>
      <c r="H10" s="17">
        <v>0.18535786517342201</v>
      </c>
      <c r="I10" s="17">
        <v>0.12418637671635099</v>
      </c>
      <c r="J10" s="17">
        <v>8.9294410960130396E-2</v>
      </c>
      <c r="K10" s="17">
        <v>2.6146296966268599E-2</v>
      </c>
      <c r="L10" s="17">
        <v>4.1520177041144003E-2</v>
      </c>
      <c r="M10" s="17"/>
      <c r="N10" s="17">
        <v>0.13288452507096099</v>
      </c>
      <c r="O10" s="17">
        <v>9.7762250174801502E-2</v>
      </c>
      <c r="P10" s="17">
        <v>0.137903491252168</v>
      </c>
      <c r="Q10" s="17">
        <v>6.3785319435957402E-2</v>
      </c>
      <c r="R10" s="17"/>
      <c r="S10" s="17">
        <v>0.17890291187403401</v>
      </c>
      <c r="T10" s="17">
        <v>7.1104891000617704E-2</v>
      </c>
      <c r="U10" s="17">
        <v>5.6443631117172703E-2</v>
      </c>
      <c r="V10" s="17">
        <v>5.6861996500902401E-2</v>
      </c>
      <c r="W10" s="17">
        <v>7.9918454095535801E-2</v>
      </c>
      <c r="X10" s="17">
        <v>0.16814413385902099</v>
      </c>
      <c r="Y10" s="17">
        <v>2.1826375249932198E-2</v>
      </c>
      <c r="Z10" s="17">
        <v>0.20476065278789199</v>
      </c>
      <c r="AA10" s="17">
        <v>0.11667957275146799</v>
      </c>
      <c r="AB10" s="17">
        <v>9.4368629261503995E-2</v>
      </c>
      <c r="AC10" s="17"/>
      <c r="AD10" s="17">
        <v>8.2099132264142199E-2</v>
      </c>
      <c r="AE10" s="17">
        <v>0.15337580315622801</v>
      </c>
      <c r="AF10" s="17">
        <v>5.5455543622595298E-2</v>
      </c>
      <c r="AG10" s="17">
        <v>8.8449802597237795E-2</v>
      </c>
      <c r="AH10" s="17"/>
      <c r="AI10" s="17">
        <v>0.109395145641936</v>
      </c>
      <c r="AJ10" s="17">
        <v>0.197826067058962</v>
      </c>
      <c r="AK10" s="17">
        <v>4.79025973297936E-2</v>
      </c>
      <c r="AL10" s="17"/>
      <c r="AM10" s="17">
        <v>0.15440405704884</v>
      </c>
      <c r="AN10" s="17">
        <v>8.50470915826219E-2</v>
      </c>
      <c r="AO10" s="17">
        <v>0.12645540748932299</v>
      </c>
      <c r="AP10" s="17"/>
      <c r="AQ10" s="17">
        <v>6.2853787890691307E-2</v>
      </c>
      <c r="AR10" s="17">
        <v>0.114575567301611</v>
      </c>
      <c r="AS10" s="17">
        <v>0.12825636886421199</v>
      </c>
      <c r="AT10" s="17">
        <v>0.18533911107608</v>
      </c>
      <c r="AU10" s="17">
        <v>0</v>
      </c>
    </row>
    <row r="11" spans="2:47" x14ac:dyDescent="0.3">
      <c r="B11" s="18" t="s">
        <v>305</v>
      </c>
      <c r="C11" s="17">
        <v>0.25362963556198198</v>
      </c>
      <c r="D11" s="17">
        <v>0.20086623255180799</v>
      </c>
      <c r="E11" s="17">
        <v>0.303854761075326</v>
      </c>
      <c r="F11" s="17"/>
      <c r="G11" s="17">
        <v>0.227612161549133</v>
      </c>
      <c r="H11" s="17">
        <v>0.20578376840721899</v>
      </c>
      <c r="I11" s="17">
        <v>0.30754200967226902</v>
      </c>
      <c r="J11" s="17">
        <v>0.30611760379379499</v>
      </c>
      <c r="K11" s="17">
        <v>0.26706905089843302</v>
      </c>
      <c r="L11" s="17">
        <v>0.21999055090863601</v>
      </c>
      <c r="M11" s="17"/>
      <c r="N11" s="17">
        <v>0.18229543781493401</v>
      </c>
      <c r="O11" s="17">
        <v>0.21161352635248601</v>
      </c>
      <c r="P11" s="17">
        <v>0.31327548782197501</v>
      </c>
      <c r="Q11" s="17">
        <v>0.30997520241854598</v>
      </c>
      <c r="R11" s="17"/>
      <c r="S11" s="17">
        <v>0.20073166541870699</v>
      </c>
      <c r="T11" s="17">
        <v>0.20418249550435799</v>
      </c>
      <c r="U11" s="17">
        <v>0.35573859781883499</v>
      </c>
      <c r="V11" s="17">
        <v>0.285823733099415</v>
      </c>
      <c r="W11" s="17">
        <v>0.143608227605939</v>
      </c>
      <c r="X11" s="17">
        <v>0.33892615704428802</v>
      </c>
      <c r="Y11" s="17">
        <v>0.32988213140379302</v>
      </c>
      <c r="Z11" s="17">
        <v>0.130755914134843</v>
      </c>
      <c r="AA11" s="17">
        <v>0.28267540262367002</v>
      </c>
      <c r="AB11" s="17">
        <v>0.21943935370447901</v>
      </c>
      <c r="AC11" s="17"/>
      <c r="AD11" s="17">
        <v>0.21878107251072801</v>
      </c>
      <c r="AE11" s="17">
        <v>0.239754019988208</v>
      </c>
      <c r="AF11" s="17">
        <v>0.210659397359998</v>
      </c>
      <c r="AG11" s="17">
        <v>0.391372342913964</v>
      </c>
      <c r="AH11" s="17"/>
      <c r="AI11" s="17">
        <v>0.234823676662994</v>
      </c>
      <c r="AJ11" s="17">
        <v>0.257397338400011</v>
      </c>
      <c r="AK11" s="17">
        <v>0.21523761923318199</v>
      </c>
      <c r="AL11" s="17"/>
      <c r="AM11" s="17">
        <v>0.123887366318884</v>
      </c>
      <c r="AN11" s="17">
        <v>0.33826046162908102</v>
      </c>
      <c r="AO11" s="17">
        <v>0.197987705757564</v>
      </c>
      <c r="AP11" s="17"/>
      <c r="AQ11" s="17">
        <v>0.274758098061543</v>
      </c>
      <c r="AR11" s="17">
        <v>0.19820644772625101</v>
      </c>
      <c r="AS11" s="17">
        <v>0.21097866182414801</v>
      </c>
      <c r="AT11" s="17">
        <v>0.24074755233793099</v>
      </c>
      <c r="AU11" s="17">
        <v>0</v>
      </c>
    </row>
    <row r="12" spans="2:47" x14ac:dyDescent="0.3">
      <c r="B12" s="18" t="s">
        <v>306</v>
      </c>
      <c r="C12" s="17">
        <v>0.395080262221012</v>
      </c>
      <c r="D12" s="17">
        <v>0.37849993859561898</v>
      </c>
      <c r="E12" s="17">
        <v>0.41086295984149501</v>
      </c>
      <c r="F12" s="17"/>
      <c r="G12" s="17">
        <v>0.29903462550885501</v>
      </c>
      <c r="H12" s="17">
        <v>0.30410178614326999</v>
      </c>
      <c r="I12" s="17">
        <v>0.32230453163373401</v>
      </c>
      <c r="J12" s="17">
        <v>0.38723729201336898</v>
      </c>
      <c r="K12" s="17">
        <v>0.46920932202975502</v>
      </c>
      <c r="L12" s="17">
        <v>0.524839290844624</v>
      </c>
      <c r="M12" s="17"/>
      <c r="N12" s="17">
        <v>0.313635901068197</v>
      </c>
      <c r="O12" s="17">
        <v>0.43522359883670803</v>
      </c>
      <c r="P12" s="17">
        <v>0.39561837373119502</v>
      </c>
      <c r="Q12" s="17">
        <v>0.42497680146919797</v>
      </c>
      <c r="R12" s="17"/>
      <c r="S12" s="17">
        <v>0.30560528492436201</v>
      </c>
      <c r="T12" s="17">
        <v>0.54859682699164103</v>
      </c>
      <c r="U12" s="17">
        <v>0.42402585023568101</v>
      </c>
      <c r="V12" s="17">
        <v>0.42040589111743498</v>
      </c>
      <c r="W12" s="17">
        <v>0.50713831018810995</v>
      </c>
      <c r="X12" s="17">
        <v>0.292894425936919</v>
      </c>
      <c r="Y12" s="17">
        <v>0.332103695795683</v>
      </c>
      <c r="Z12" s="17">
        <v>0.38710441154367398</v>
      </c>
      <c r="AA12" s="17">
        <v>0.32356937716825201</v>
      </c>
      <c r="AB12" s="17">
        <v>0.43756254754852603</v>
      </c>
      <c r="AC12" s="17"/>
      <c r="AD12" s="17">
        <v>0.51579072680703197</v>
      </c>
      <c r="AE12" s="17">
        <v>0.267991774407497</v>
      </c>
      <c r="AF12" s="17">
        <v>0.39133754695461498</v>
      </c>
      <c r="AG12" s="17">
        <v>0.35700594173635197</v>
      </c>
      <c r="AH12" s="17"/>
      <c r="AI12" s="17">
        <v>0.52315590975165005</v>
      </c>
      <c r="AJ12" s="17">
        <v>0.208204428000278</v>
      </c>
      <c r="AK12" s="17">
        <v>0.42546893541435699</v>
      </c>
      <c r="AL12" s="17"/>
      <c r="AM12" s="17">
        <v>0.42801473906431697</v>
      </c>
      <c r="AN12" s="17">
        <v>0.37666293012716301</v>
      </c>
      <c r="AO12" s="17">
        <v>0.40176121329298298</v>
      </c>
      <c r="AP12" s="17"/>
      <c r="AQ12" s="17">
        <v>0.45423509079249702</v>
      </c>
      <c r="AR12" s="17">
        <v>0.41672802427358302</v>
      </c>
      <c r="AS12" s="17">
        <v>0.350561942466181</v>
      </c>
      <c r="AT12" s="17">
        <v>0.27334111181797899</v>
      </c>
      <c r="AU12" s="17">
        <v>0.52828762241829097</v>
      </c>
    </row>
    <row r="13" spans="2:47" x14ac:dyDescent="0.3">
      <c r="B13" s="18" t="s">
        <v>307</v>
      </c>
      <c r="C13" s="19">
        <v>0.2046872087827</v>
      </c>
      <c r="D13" s="19">
        <v>0.236398315815467</v>
      </c>
      <c r="E13" s="19">
        <v>0.17450162104529099</v>
      </c>
      <c r="F13" s="19"/>
      <c r="G13" s="19">
        <v>0.195015768746824</v>
      </c>
      <c r="H13" s="19">
        <v>0.22221513731992801</v>
      </c>
      <c r="I13" s="19">
        <v>0.17435484658589201</v>
      </c>
      <c r="J13" s="19">
        <v>0.194003648969092</v>
      </c>
      <c r="K13" s="19">
        <v>0.224493716873049</v>
      </c>
      <c r="L13" s="19">
        <v>0.213649981205596</v>
      </c>
      <c r="M13" s="19"/>
      <c r="N13" s="19">
        <v>0.25477720108110202</v>
      </c>
      <c r="O13" s="19">
        <v>0.24136201845576599</v>
      </c>
      <c r="P13" s="19">
        <v>0.121662428454101</v>
      </c>
      <c r="Q13" s="19">
        <v>0.194385095393144</v>
      </c>
      <c r="R13" s="19"/>
      <c r="S13" s="19">
        <v>0.245929818928076</v>
      </c>
      <c r="T13" s="19">
        <v>0.127662968773606</v>
      </c>
      <c r="U13" s="19">
        <v>0.16379192082831101</v>
      </c>
      <c r="V13" s="19">
        <v>0.203489971347704</v>
      </c>
      <c r="W13" s="19">
        <v>0.269335008110415</v>
      </c>
      <c r="X13" s="19">
        <v>0.17813110318818401</v>
      </c>
      <c r="Y13" s="19">
        <v>0.28072402354876902</v>
      </c>
      <c r="Z13" s="19">
        <v>0.134513627546927</v>
      </c>
      <c r="AA13" s="19">
        <v>0.21769543412315401</v>
      </c>
      <c r="AB13" s="19">
        <v>0.248629469485492</v>
      </c>
      <c r="AC13" s="19"/>
      <c r="AD13" s="19">
        <v>0.17433020940358199</v>
      </c>
      <c r="AE13" s="19">
        <v>0.25930667236513799</v>
      </c>
      <c r="AF13" s="19">
        <v>0.31247580587985602</v>
      </c>
      <c r="AG13" s="19">
        <v>0.13174177253993599</v>
      </c>
      <c r="AH13" s="19"/>
      <c r="AI13" s="19">
        <v>0.13262526794342</v>
      </c>
      <c r="AJ13" s="19">
        <v>0.224425460274815</v>
      </c>
      <c r="AK13" s="19">
        <v>0.28310764947246397</v>
      </c>
      <c r="AL13" s="19"/>
      <c r="AM13" s="19">
        <v>0.23265431439693099</v>
      </c>
      <c r="AN13" s="19">
        <v>0.18857203357352201</v>
      </c>
      <c r="AO13" s="19">
        <v>0.20809434278959299</v>
      </c>
      <c r="AP13" s="19"/>
      <c r="AQ13" s="19">
        <v>0.18704753863085499</v>
      </c>
      <c r="AR13" s="19">
        <v>0.236953946101541</v>
      </c>
      <c r="AS13" s="19">
        <v>0.27557273166315799</v>
      </c>
      <c r="AT13" s="19">
        <v>0.15225583911260801</v>
      </c>
      <c r="AU13" s="19">
        <v>0.26233828415183102</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Q5:AU5"/>
    <mergeCell ref="D2:AO2"/>
    <mergeCell ref="D5:E5"/>
    <mergeCell ref="G5:L5"/>
    <mergeCell ref="N5:Q5"/>
    <mergeCell ref="S5:AB5"/>
    <mergeCell ref="AD5:AG5"/>
    <mergeCell ref="AI5:AK5"/>
    <mergeCell ref="AM5:AO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4B5A8-E0DB-41F7-A2EE-7BB8F8D7B09B}">
  <dimension ref="B2:AU18"/>
  <sheetViews>
    <sheetView showGridLines="0" topLeftCell="A2"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314</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510</v>
      </c>
      <c r="D7" s="10">
        <v>242</v>
      </c>
      <c r="E7" s="10">
        <v>268</v>
      </c>
      <c r="F7" s="10"/>
      <c r="G7" s="10">
        <v>44</v>
      </c>
      <c r="H7" s="10">
        <v>83</v>
      </c>
      <c r="I7" s="10">
        <v>86</v>
      </c>
      <c r="J7" s="10">
        <v>88</v>
      </c>
      <c r="K7" s="10">
        <v>78</v>
      </c>
      <c r="L7" s="10">
        <v>131</v>
      </c>
      <c r="M7" s="10"/>
      <c r="N7" s="10">
        <v>115</v>
      </c>
      <c r="O7" s="10">
        <v>129</v>
      </c>
      <c r="P7" s="10">
        <v>118</v>
      </c>
      <c r="Q7" s="10">
        <v>147</v>
      </c>
      <c r="R7" s="10"/>
      <c r="S7" s="10">
        <v>78</v>
      </c>
      <c r="T7" s="10">
        <v>78</v>
      </c>
      <c r="U7" s="10">
        <v>52</v>
      </c>
      <c r="V7" s="10">
        <v>43</v>
      </c>
      <c r="W7" s="10">
        <v>40</v>
      </c>
      <c r="X7" s="10">
        <v>53</v>
      </c>
      <c r="Y7" s="10">
        <v>44</v>
      </c>
      <c r="Z7" s="10">
        <v>22</v>
      </c>
      <c r="AA7" s="10">
        <v>72</v>
      </c>
      <c r="AB7" s="10">
        <v>28</v>
      </c>
      <c r="AC7" s="10"/>
      <c r="AD7" s="10">
        <v>106</v>
      </c>
      <c r="AE7" s="10">
        <v>163</v>
      </c>
      <c r="AF7" s="10">
        <v>71</v>
      </c>
      <c r="AG7" s="10">
        <v>73</v>
      </c>
      <c r="AH7" s="10"/>
      <c r="AI7" s="10">
        <v>97</v>
      </c>
      <c r="AJ7" s="10">
        <v>122</v>
      </c>
      <c r="AK7" s="10">
        <v>110</v>
      </c>
      <c r="AL7" s="10"/>
      <c r="AM7" s="10">
        <v>92</v>
      </c>
      <c r="AN7" s="10">
        <v>209</v>
      </c>
      <c r="AO7" s="10">
        <v>171</v>
      </c>
      <c r="AP7" s="10"/>
      <c r="AQ7" s="10">
        <v>149</v>
      </c>
      <c r="AR7" s="10">
        <v>108</v>
      </c>
      <c r="AS7" s="10">
        <v>119</v>
      </c>
      <c r="AT7" s="10">
        <v>52</v>
      </c>
      <c r="AU7" s="10">
        <v>8</v>
      </c>
    </row>
    <row r="8" spans="2:47" ht="30" customHeight="1" x14ac:dyDescent="0.3">
      <c r="B8" s="11" t="s">
        <v>18</v>
      </c>
      <c r="C8" s="11">
        <v>510</v>
      </c>
      <c r="D8" s="11">
        <v>248</v>
      </c>
      <c r="E8" s="11">
        <v>261</v>
      </c>
      <c r="F8" s="11"/>
      <c r="G8" s="11">
        <v>56</v>
      </c>
      <c r="H8" s="11">
        <v>93</v>
      </c>
      <c r="I8" s="11">
        <v>89</v>
      </c>
      <c r="J8" s="11">
        <v>81</v>
      </c>
      <c r="K8" s="11">
        <v>70</v>
      </c>
      <c r="L8" s="11">
        <v>121</v>
      </c>
      <c r="M8" s="11"/>
      <c r="N8" s="11">
        <v>124</v>
      </c>
      <c r="O8" s="11">
        <v>131</v>
      </c>
      <c r="P8" s="11">
        <v>113</v>
      </c>
      <c r="Q8" s="11">
        <v>140</v>
      </c>
      <c r="R8" s="11"/>
      <c r="S8" s="11">
        <v>81</v>
      </c>
      <c r="T8" s="11">
        <v>78</v>
      </c>
      <c r="U8" s="11">
        <v>54</v>
      </c>
      <c r="V8" s="11">
        <v>42</v>
      </c>
      <c r="W8" s="11">
        <v>41</v>
      </c>
      <c r="X8" s="11">
        <v>51</v>
      </c>
      <c r="Y8" s="11">
        <v>40</v>
      </c>
      <c r="Z8" s="11">
        <v>23</v>
      </c>
      <c r="AA8" s="11">
        <v>72</v>
      </c>
      <c r="AB8" s="11">
        <v>28</v>
      </c>
      <c r="AC8" s="11"/>
      <c r="AD8" s="11">
        <v>102</v>
      </c>
      <c r="AE8" s="11">
        <v>168</v>
      </c>
      <c r="AF8" s="11">
        <v>69</v>
      </c>
      <c r="AG8" s="11">
        <v>73</v>
      </c>
      <c r="AH8" s="11"/>
      <c r="AI8" s="11">
        <v>94</v>
      </c>
      <c r="AJ8" s="11">
        <v>128</v>
      </c>
      <c r="AK8" s="11">
        <v>106</v>
      </c>
      <c r="AL8" s="11"/>
      <c r="AM8" s="11">
        <v>95</v>
      </c>
      <c r="AN8" s="11">
        <v>204</v>
      </c>
      <c r="AO8" s="11">
        <v>173</v>
      </c>
      <c r="AP8" s="11"/>
      <c r="AQ8" s="11">
        <v>142</v>
      </c>
      <c r="AR8" s="11">
        <v>110</v>
      </c>
      <c r="AS8" s="11">
        <v>121</v>
      </c>
      <c r="AT8" s="11">
        <v>56</v>
      </c>
      <c r="AU8" s="11">
        <v>8</v>
      </c>
    </row>
    <row r="9" spans="2:47" x14ac:dyDescent="0.3">
      <c r="B9" s="18" t="s">
        <v>303</v>
      </c>
      <c r="C9" s="17">
        <v>8.8688122571404904E-2</v>
      </c>
      <c r="D9" s="17">
        <v>0.120679070999864</v>
      </c>
      <c r="E9" s="17">
        <v>5.8236155707166198E-2</v>
      </c>
      <c r="F9" s="17"/>
      <c r="G9" s="17">
        <v>0.147142559161687</v>
      </c>
      <c r="H9" s="17">
        <v>0.15713385994381401</v>
      </c>
      <c r="I9" s="17">
        <v>7.8353424279956202E-2</v>
      </c>
      <c r="J9" s="17">
        <v>0.110534432809804</v>
      </c>
      <c r="K9" s="17">
        <v>7.9061349277231199E-2</v>
      </c>
      <c r="L9" s="17">
        <v>7.7581655545468304E-3</v>
      </c>
      <c r="M9" s="17"/>
      <c r="N9" s="17">
        <v>0.185612932400643</v>
      </c>
      <c r="O9" s="17">
        <v>1.3975971289179399E-2</v>
      </c>
      <c r="P9" s="17">
        <v>0.100415599571768</v>
      </c>
      <c r="Q9" s="17">
        <v>6.3906346413327694E-2</v>
      </c>
      <c r="R9" s="17"/>
      <c r="S9" s="17">
        <v>0.128903704801659</v>
      </c>
      <c r="T9" s="17">
        <v>9.3534613411368706E-2</v>
      </c>
      <c r="U9" s="17">
        <v>3.5649529524047499E-2</v>
      </c>
      <c r="V9" s="17">
        <v>0.11567263720356</v>
      </c>
      <c r="W9" s="17">
        <v>7.1014228501775994E-2</v>
      </c>
      <c r="X9" s="17">
        <v>4.6039997059250902E-2</v>
      </c>
      <c r="Y9" s="17">
        <v>0.13923206202306301</v>
      </c>
      <c r="Z9" s="17">
        <v>0.14560456576512801</v>
      </c>
      <c r="AA9" s="17">
        <v>8.98998052601475E-2</v>
      </c>
      <c r="AB9" s="17">
        <v>0</v>
      </c>
      <c r="AC9" s="17"/>
      <c r="AD9" s="17">
        <v>8.2381972857101096E-2</v>
      </c>
      <c r="AE9" s="17">
        <v>0.13345519321871999</v>
      </c>
      <c r="AF9" s="17">
        <v>4.8410737103745299E-2</v>
      </c>
      <c r="AG9" s="17">
        <v>5.5742420470319701E-2</v>
      </c>
      <c r="AH9" s="17"/>
      <c r="AI9" s="17">
        <v>5.6730397206408399E-2</v>
      </c>
      <c r="AJ9" s="17">
        <v>0.17552439788101001</v>
      </c>
      <c r="AK9" s="17">
        <v>4.8365992571725899E-2</v>
      </c>
      <c r="AL9" s="17"/>
      <c r="AM9" s="17">
        <v>0.11955553019977801</v>
      </c>
      <c r="AN9" s="17">
        <v>6.6957006542576802E-2</v>
      </c>
      <c r="AO9" s="17">
        <v>0.109036878594127</v>
      </c>
      <c r="AP9" s="17"/>
      <c r="AQ9" s="17">
        <v>3.7870334991712599E-2</v>
      </c>
      <c r="AR9" s="17">
        <v>6.8931557028593396E-2</v>
      </c>
      <c r="AS9" s="17">
        <v>9.4058693577850794E-2</v>
      </c>
      <c r="AT9" s="17">
        <v>0.25890506536195401</v>
      </c>
      <c r="AU9" s="17">
        <v>0.26314014072817199</v>
      </c>
    </row>
    <row r="10" spans="2:47" x14ac:dyDescent="0.3">
      <c r="B10" s="18" t="s">
        <v>304</v>
      </c>
      <c r="C10" s="17">
        <v>0.34616100565262298</v>
      </c>
      <c r="D10" s="17">
        <v>0.35082044455896999</v>
      </c>
      <c r="E10" s="17">
        <v>0.34172571735539498</v>
      </c>
      <c r="F10" s="17"/>
      <c r="G10" s="17">
        <v>0.52209190745558498</v>
      </c>
      <c r="H10" s="17">
        <v>0.35086988070319503</v>
      </c>
      <c r="I10" s="17">
        <v>0.35604510010795998</v>
      </c>
      <c r="J10" s="17">
        <v>0.28602119543668297</v>
      </c>
      <c r="K10" s="17">
        <v>0.22680048789778001</v>
      </c>
      <c r="L10" s="17">
        <v>0.36291254472036399</v>
      </c>
      <c r="M10" s="17"/>
      <c r="N10" s="17">
        <v>0.41108810040709398</v>
      </c>
      <c r="O10" s="17">
        <v>0.31985183078189899</v>
      </c>
      <c r="P10" s="17">
        <v>0.35891246316807801</v>
      </c>
      <c r="Q10" s="17">
        <v>0.30535641050413098</v>
      </c>
      <c r="R10" s="17"/>
      <c r="S10" s="17">
        <v>0.42153300096601798</v>
      </c>
      <c r="T10" s="17">
        <v>0.35084392026082001</v>
      </c>
      <c r="U10" s="17">
        <v>0.271124765476705</v>
      </c>
      <c r="V10" s="17">
        <v>0.21279800501489701</v>
      </c>
      <c r="W10" s="17">
        <v>0.239242230936099</v>
      </c>
      <c r="X10" s="17">
        <v>0.36775384331908001</v>
      </c>
      <c r="Y10" s="17">
        <v>0.20428197418642399</v>
      </c>
      <c r="Z10" s="17">
        <v>0.50819343503495296</v>
      </c>
      <c r="AA10" s="17">
        <v>0.43201065774666297</v>
      </c>
      <c r="AB10" s="17">
        <v>0.431599733131242</v>
      </c>
      <c r="AC10" s="17"/>
      <c r="AD10" s="17">
        <v>0.26738765231752498</v>
      </c>
      <c r="AE10" s="17">
        <v>0.38074899532107498</v>
      </c>
      <c r="AF10" s="17">
        <v>0.27144505577424699</v>
      </c>
      <c r="AG10" s="17">
        <v>0.412078116387951</v>
      </c>
      <c r="AH10" s="17"/>
      <c r="AI10" s="17">
        <v>0.30178291779861999</v>
      </c>
      <c r="AJ10" s="17">
        <v>0.38934933574334601</v>
      </c>
      <c r="AK10" s="17">
        <v>0.27105003784443998</v>
      </c>
      <c r="AL10" s="17"/>
      <c r="AM10" s="17">
        <v>0.444679452424463</v>
      </c>
      <c r="AN10" s="17">
        <v>0.34930635046188602</v>
      </c>
      <c r="AO10" s="17">
        <v>0.31584392618203799</v>
      </c>
      <c r="AP10" s="17"/>
      <c r="AQ10" s="17">
        <v>0.28838273752614602</v>
      </c>
      <c r="AR10" s="17">
        <v>0.31783457180519498</v>
      </c>
      <c r="AS10" s="17">
        <v>0.38662431006857201</v>
      </c>
      <c r="AT10" s="17">
        <v>0.36714440208620802</v>
      </c>
      <c r="AU10" s="17">
        <v>0.60405275931782998</v>
      </c>
    </row>
    <row r="11" spans="2:47" x14ac:dyDescent="0.3">
      <c r="B11" s="18" t="s">
        <v>305</v>
      </c>
      <c r="C11" s="17">
        <v>0.50788418781567202</v>
      </c>
      <c r="D11" s="17">
        <v>0.470082403502324</v>
      </c>
      <c r="E11" s="17">
        <v>0.54386744995288105</v>
      </c>
      <c r="F11" s="17"/>
      <c r="G11" s="17">
        <v>0.33076553338272702</v>
      </c>
      <c r="H11" s="17">
        <v>0.34547014972684498</v>
      </c>
      <c r="I11" s="17">
        <v>0.48322193037112099</v>
      </c>
      <c r="J11" s="17">
        <v>0.56991991682595999</v>
      </c>
      <c r="K11" s="17">
        <v>0.68251635495501095</v>
      </c>
      <c r="L11" s="17">
        <v>0.58984131625102698</v>
      </c>
      <c r="M11" s="17"/>
      <c r="N11" s="17">
        <v>0.33499614615967299</v>
      </c>
      <c r="O11" s="17">
        <v>0.57707115785002805</v>
      </c>
      <c r="P11" s="17">
        <v>0.50262666554527702</v>
      </c>
      <c r="Q11" s="17">
        <v>0.59720091222324601</v>
      </c>
      <c r="R11" s="17"/>
      <c r="S11" s="17">
        <v>0.35644169997338798</v>
      </c>
      <c r="T11" s="17">
        <v>0.50593879744346304</v>
      </c>
      <c r="U11" s="17">
        <v>0.65297815364992995</v>
      </c>
      <c r="V11" s="17">
        <v>0.62839643091588904</v>
      </c>
      <c r="W11" s="17">
        <v>0.55940467024190899</v>
      </c>
      <c r="X11" s="17">
        <v>0.51213949246977897</v>
      </c>
      <c r="Y11" s="17">
        <v>0.54124444434264696</v>
      </c>
      <c r="Z11" s="17">
        <v>0.34620199919991901</v>
      </c>
      <c r="AA11" s="17">
        <v>0.47808953699319001</v>
      </c>
      <c r="AB11" s="17">
        <v>0.568400266868758</v>
      </c>
      <c r="AC11" s="17"/>
      <c r="AD11" s="17">
        <v>0.58433076006106999</v>
      </c>
      <c r="AE11" s="17">
        <v>0.42927418660271899</v>
      </c>
      <c r="AF11" s="17">
        <v>0.65566242091390003</v>
      </c>
      <c r="AG11" s="17">
        <v>0.46584867732377799</v>
      </c>
      <c r="AH11" s="17"/>
      <c r="AI11" s="17">
        <v>0.610900505584688</v>
      </c>
      <c r="AJ11" s="17">
        <v>0.36943277617269399</v>
      </c>
      <c r="AK11" s="17">
        <v>0.59912251475409095</v>
      </c>
      <c r="AL11" s="17"/>
      <c r="AM11" s="17">
        <v>0.41272698425238102</v>
      </c>
      <c r="AN11" s="17">
        <v>0.51150535179838097</v>
      </c>
      <c r="AO11" s="17">
        <v>0.51991128714588397</v>
      </c>
      <c r="AP11" s="17"/>
      <c r="AQ11" s="17">
        <v>0.58600377070529697</v>
      </c>
      <c r="AR11" s="17">
        <v>0.57504640703608101</v>
      </c>
      <c r="AS11" s="17">
        <v>0.46211326967349597</v>
      </c>
      <c r="AT11" s="17">
        <v>0.29334424847666202</v>
      </c>
      <c r="AU11" s="17">
        <v>0.132807099953999</v>
      </c>
    </row>
    <row r="12" spans="2:47" x14ac:dyDescent="0.3">
      <c r="B12" s="18" t="s">
        <v>306</v>
      </c>
      <c r="C12" s="17">
        <v>4.0516514580858198E-2</v>
      </c>
      <c r="D12" s="17">
        <v>4.3694439678977702E-2</v>
      </c>
      <c r="E12" s="17">
        <v>3.7491469230877997E-2</v>
      </c>
      <c r="F12" s="17"/>
      <c r="G12" s="17">
        <v>0</v>
      </c>
      <c r="H12" s="17">
        <v>0.125578838645967</v>
      </c>
      <c r="I12" s="17">
        <v>5.8402095288302397E-2</v>
      </c>
      <c r="J12" s="17">
        <v>0</v>
      </c>
      <c r="K12" s="17">
        <v>0</v>
      </c>
      <c r="L12" s="17">
        <v>3.1700337948191902E-2</v>
      </c>
      <c r="M12" s="17"/>
      <c r="N12" s="17">
        <v>5.9286057755840199E-2</v>
      </c>
      <c r="O12" s="17">
        <v>5.3100446767246602E-2</v>
      </c>
      <c r="P12" s="17">
        <v>3.0846083232639401E-2</v>
      </c>
      <c r="Q12" s="17">
        <v>2.0146852403835701E-2</v>
      </c>
      <c r="R12" s="17"/>
      <c r="S12" s="17">
        <v>9.3121594258934404E-2</v>
      </c>
      <c r="T12" s="17">
        <v>4.9682668884348601E-2</v>
      </c>
      <c r="U12" s="17">
        <v>4.0247551349317401E-2</v>
      </c>
      <c r="V12" s="17">
        <v>0</v>
      </c>
      <c r="W12" s="17">
        <v>7.9918454095535801E-2</v>
      </c>
      <c r="X12" s="17">
        <v>3.5827096268845199E-2</v>
      </c>
      <c r="Y12" s="17">
        <v>4.8729194229649997E-2</v>
      </c>
      <c r="Z12" s="17">
        <v>0</v>
      </c>
      <c r="AA12" s="17">
        <v>0</v>
      </c>
      <c r="AB12" s="17">
        <v>0</v>
      </c>
      <c r="AC12" s="17"/>
      <c r="AD12" s="17">
        <v>4.6952322266577799E-2</v>
      </c>
      <c r="AE12" s="17">
        <v>4.3858300078957503E-2</v>
      </c>
      <c r="AF12" s="17">
        <v>1.27272580225927E-2</v>
      </c>
      <c r="AG12" s="17">
        <v>2.89042495885567E-2</v>
      </c>
      <c r="AH12" s="17"/>
      <c r="AI12" s="17">
        <v>3.0586179410283298E-2</v>
      </c>
      <c r="AJ12" s="17">
        <v>4.9049737959234299E-2</v>
      </c>
      <c r="AK12" s="17">
        <v>4.7144964391836103E-2</v>
      </c>
      <c r="AL12" s="17"/>
      <c r="AM12" s="17">
        <v>2.3038033123378199E-2</v>
      </c>
      <c r="AN12" s="17">
        <v>4.9734110389529698E-2</v>
      </c>
      <c r="AO12" s="17">
        <v>4.3948261074438701E-2</v>
      </c>
      <c r="AP12" s="17"/>
      <c r="AQ12" s="17">
        <v>4.8760672742098297E-2</v>
      </c>
      <c r="AR12" s="17">
        <v>1.09925235138922E-2</v>
      </c>
      <c r="AS12" s="17">
        <v>5.7203726680081002E-2</v>
      </c>
      <c r="AT12" s="17">
        <v>8.0606284075175894E-2</v>
      </c>
      <c r="AU12" s="17">
        <v>0</v>
      </c>
    </row>
    <row r="13" spans="2:47" x14ac:dyDescent="0.3">
      <c r="B13" s="18" t="s">
        <v>307</v>
      </c>
      <c r="C13" s="19">
        <v>1.6750169379441199E-2</v>
      </c>
      <c r="D13" s="19">
        <v>1.47236412598644E-2</v>
      </c>
      <c r="E13" s="19">
        <v>1.8679207753680101E-2</v>
      </c>
      <c r="F13" s="19"/>
      <c r="G13" s="19">
        <v>0</v>
      </c>
      <c r="H13" s="19">
        <v>2.0947270980179601E-2</v>
      </c>
      <c r="I13" s="19">
        <v>2.3977449952659699E-2</v>
      </c>
      <c r="J13" s="19">
        <v>3.3524454927552197E-2</v>
      </c>
      <c r="K13" s="19">
        <v>1.16218078699773E-2</v>
      </c>
      <c r="L13" s="19">
        <v>7.7876355258698696E-3</v>
      </c>
      <c r="M13" s="19"/>
      <c r="N13" s="19">
        <v>9.0167632767499204E-3</v>
      </c>
      <c r="O13" s="19">
        <v>3.6000593311646498E-2</v>
      </c>
      <c r="P13" s="19">
        <v>7.1991884822377701E-3</v>
      </c>
      <c r="Q13" s="19">
        <v>1.33894784554593E-2</v>
      </c>
      <c r="R13" s="19"/>
      <c r="S13" s="19">
        <v>0</v>
      </c>
      <c r="T13" s="19">
        <v>0</v>
      </c>
      <c r="U13" s="19">
        <v>0</v>
      </c>
      <c r="V13" s="19">
        <v>4.3132926865654099E-2</v>
      </c>
      <c r="W13" s="19">
        <v>5.0420416224679597E-2</v>
      </c>
      <c r="X13" s="19">
        <v>3.8239570883044999E-2</v>
      </c>
      <c r="Y13" s="19">
        <v>6.6512325218215707E-2</v>
      </c>
      <c r="Z13" s="19">
        <v>0</v>
      </c>
      <c r="AA13" s="19">
        <v>0</v>
      </c>
      <c r="AB13" s="19">
        <v>0</v>
      </c>
      <c r="AC13" s="19"/>
      <c r="AD13" s="19">
        <v>1.89472924977254E-2</v>
      </c>
      <c r="AE13" s="19">
        <v>1.26633247785281E-2</v>
      </c>
      <c r="AF13" s="19">
        <v>1.1754528185515501E-2</v>
      </c>
      <c r="AG13" s="19">
        <v>3.7426536229394E-2</v>
      </c>
      <c r="AH13" s="19"/>
      <c r="AI13" s="19">
        <v>0</v>
      </c>
      <c r="AJ13" s="19">
        <v>1.6643752243715299E-2</v>
      </c>
      <c r="AK13" s="19">
        <v>3.4316490437907701E-2</v>
      </c>
      <c r="AL13" s="19"/>
      <c r="AM13" s="19">
        <v>0</v>
      </c>
      <c r="AN13" s="19">
        <v>2.24971808076267E-2</v>
      </c>
      <c r="AO13" s="19">
        <v>1.12596470035122E-2</v>
      </c>
      <c r="AP13" s="19"/>
      <c r="AQ13" s="19">
        <v>3.8982484034745697E-2</v>
      </c>
      <c r="AR13" s="19">
        <v>2.71949406162387E-2</v>
      </c>
      <c r="AS13" s="19">
        <v>0</v>
      </c>
      <c r="AT13" s="19">
        <v>0</v>
      </c>
      <c r="AU13" s="19">
        <v>0</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Q5:AU5"/>
    <mergeCell ref="D2:AO2"/>
    <mergeCell ref="D5:E5"/>
    <mergeCell ref="G5:L5"/>
    <mergeCell ref="N5:Q5"/>
    <mergeCell ref="S5:AB5"/>
    <mergeCell ref="AD5:AG5"/>
    <mergeCell ref="AI5:AK5"/>
    <mergeCell ref="AM5:AO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U18"/>
  <sheetViews>
    <sheetView showGridLines="0" topLeftCell="A6"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338</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508</v>
      </c>
      <c r="D7" s="10">
        <v>244</v>
      </c>
      <c r="E7" s="10">
        <v>263</v>
      </c>
      <c r="F7" s="10"/>
      <c r="G7" s="10">
        <v>55</v>
      </c>
      <c r="H7" s="10">
        <v>72</v>
      </c>
      <c r="I7" s="10">
        <v>79</v>
      </c>
      <c r="J7" s="10">
        <v>98</v>
      </c>
      <c r="K7" s="10">
        <v>84</v>
      </c>
      <c r="L7" s="10">
        <v>120</v>
      </c>
      <c r="M7" s="10"/>
      <c r="N7" s="10">
        <v>116</v>
      </c>
      <c r="O7" s="10">
        <v>121</v>
      </c>
      <c r="P7" s="10">
        <v>120</v>
      </c>
      <c r="Q7" s="10">
        <v>150</v>
      </c>
      <c r="R7" s="10"/>
      <c r="S7" s="10">
        <v>77</v>
      </c>
      <c r="T7" s="10">
        <v>76</v>
      </c>
      <c r="U7" s="10">
        <v>39</v>
      </c>
      <c r="V7" s="10">
        <v>50</v>
      </c>
      <c r="W7" s="10">
        <v>42</v>
      </c>
      <c r="X7" s="10">
        <v>47</v>
      </c>
      <c r="Y7" s="10">
        <v>52</v>
      </c>
      <c r="Z7" s="10">
        <v>18</v>
      </c>
      <c r="AA7" s="10">
        <v>76</v>
      </c>
      <c r="AB7" s="10">
        <v>31</v>
      </c>
      <c r="AC7" s="10"/>
      <c r="AD7" s="10">
        <v>91</v>
      </c>
      <c r="AE7" s="10">
        <v>167</v>
      </c>
      <c r="AF7" s="10">
        <v>73</v>
      </c>
      <c r="AG7" s="10">
        <v>78</v>
      </c>
      <c r="AH7" s="10"/>
      <c r="AI7" s="10">
        <v>93</v>
      </c>
      <c r="AJ7" s="10">
        <v>134</v>
      </c>
      <c r="AK7" s="10">
        <v>114</v>
      </c>
      <c r="AL7" s="10"/>
      <c r="AM7" s="10">
        <v>110</v>
      </c>
      <c r="AN7" s="10">
        <v>212</v>
      </c>
      <c r="AO7" s="10">
        <v>154</v>
      </c>
      <c r="AP7" s="10"/>
      <c r="AQ7" s="10">
        <v>136</v>
      </c>
      <c r="AR7" s="10">
        <v>123</v>
      </c>
      <c r="AS7" s="10">
        <v>112</v>
      </c>
      <c r="AT7" s="10">
        <v>58</v>
      </c>
      <c r="AU7" s="10">
        <v>11</v>
      </c>
    </row>
    <row r="8" spans="2:47" ht="30" customHeight="1" x14ac:dyDescent="0.3">
      <c r="B8" s="11" t="s">
        <v>18</v>
      </c>
      <c r="C8" s="11">
        <v>505</v>
      </c>
      <c r="D8" s="11">
        <v>247</v>
      </c>
      <c r="E8" s="11">
        <v>257</v>
      </c>
      <c r="F8" s="11"/>
      <c r="G8" s="11">
        <v>69</v>
      </c>
      <c r="H8" s="11">
        <v>79</v>
      </c>
      <c r="I8" s="11">
        <v>80</v>
      </c>
      <c r="J8" s="11">
        <v>90</v>
      </c>
      <c r="K8" s="11">
        <v>75</v>
      </c>
      <c r="L8" s="11">
        <v>110</v>
      </c>
      <c r="M8" s="11"/>
      <c r="N8" s="11">
        <v>122</v>
      </c>
      <c r="O8" s="11">
        <v>121</v>
      </c>
      <c r="P8" s="11">
        <v>116</v>
      </c>
      <c r="Q8" s="11">
        <v>145</v>
      </c>
      <c r="R8" s="11"/>
      <c r="S8" s="11">
        <v>79</v>
      </c>
      <c r="T8" s="11">
        <v>75</v>
      </c>
      <c r="U8" s="11">
        <v>40</v>
      </c>
      <c r="V8" s="11">
        <v>51</v>
      </c>
      <c r="W8" s="11">
        <v>43</v>
      </c>
      <c r="X8" s="11">
        <v>45</v>
      </c>
      <c r="Y8" s="11">
        <v>47</v>
      </c>
      <c r="Z8" s="11">
        <v>18</v>
      </c>
      <c r="AA8" s="11">
        <v>76</v>
      </c>
      <c r="AB8" s="11">
        <v>31</v>
      </c>
      <c r="AC8" s="11"/>
      <c r="AD8" s="11">
        <v>87</v>
      </c>
      <c r="AE8" s="11">
        <v>170</v>
      </c>
      <c r="AF8" s="11">
        <v>71</v>
      </c>
      <c r="AG8" s="11">
        <v>79</v>
      </c>
      <c r="AH8" s="11"/>
      <c r="AI8" s="11">
        <v>89</v>
      </c>
      <c r="AJ8" s="11">
        <v>138</v>
      </c>
      <c r="AK8" s="11">
        <v>111</v>
      </c>
      <c r="AL8" s="11"/>
      <c r="AM8" s="11">
        <v>111</v>
      </c>
      <c r="AN8" s="11">
        <v>207</v>
      </c>
      <c r="AO8" s="11">
        <v>154</v>
      </c>
      <c r="AP8" s="11"/>
      <c r="AQ8" s="11">
        <v>130</v>
      </c>
      <c r="AR8" s="11">
        <v>125</v>
      </c>
      <c r="AS8" s="11">
        <v>113</v>
      </c>
      <c r="AT8" s="11">
        <v>60</v>
      </c>
      <c r="AU8" s="11">
        <v>11</v>
      </c>
    </row>
    <row r="9" spans="2:47" ht="43.2" x14ac:dyDescent="0.3">
      <c r="B9" s="18" t="s">
        <v>334</v>
      </c>
      <c r="C9" s="17">
        <v>0.105342172525849</v>
      </c>
      <c r="D9" s="17">
        <v>0.109759428604533</v>
      </c>
      <c r="E9" s="17">
        <v>0.101526600359123</v>
      </c>
      <c r="F9" s="17"/>
      <c r="G9" s="17">
        <v>0.274179176322146</v>
      </c>
      <c r="H9" s="17">
        <v>0.14465978432681001</v>
      </c>
      <c r="I9" s="17">
        <v>0.11394155265947201</v>
      </c>
      <c r="J9" s="17">
        <v>0.100206647141016</v>
      </c>
      <c r="K9" s="17">
        <v>2.3341514468369601E-2</v>
      </c>
      <c r="L9" s="17">
        <v>2.4753997233535899E-2</v>
      </c>
      <c r="M9" s="17"/>
      <c r="N9" s="17">
        <v>0.11410892515077201</v>
      </c>
      <c r="O9" s="17">
        <v>9.5825268170656105E-2</v>
      </c>
      <c r="P9" s="17">
        <v>0.152062329887097</v>
      </c>
      <c r="Q9" s="17">
        <v>6.9370372333228097E-2</v>
      </c>
      <c r="R9" s="17"/>
      <c r="S9" s="17">
        <v>0.15534259390799601</v>
      </c>
      <c r="T9" s="17">
        <v>7.1384059862632201E-2</v>
      </c>
      <c r="U9" s="17">
        <v>9.5419870798506806E-2</v>
      </c>
      <c r="V9" s="17">
        <v>0.11133390474954701</v>
      </c>
      <c r="W9" s="17">
        <v>6.4241800850657393E-2</v>
      </c>
      <c r="X9" s="17">
        <v>9.0879833329454707E-2</v>
      </c>
      <c r="Y9" s="17">
        <v>0.103578605092759</v>
      </c>
      <c r="Z9" s="17">
        <v>0.13950338789178199</v>
      </c>
      <c r="AA9" s="17">
        <v>0.155466951580397</v>
      </c>
      <c r="AB9" s="17">
        <v>0</v>
      </c>
      <c r="AC9" s="17"/>
      <c r="AD9" s="17">
        <v>8.6625714675813495E-2</v>
      </c>
      <c r="AE9" s="17">
        <v>0.146975383101659</v>
      </c>
      <c r="AF9" s="17">
        <v>6.0979797882445702E-2</v>
      </c>
      <c r="AG9" s="17">
        <v>0.10780632002779</v>
      </c>
      <c r="AH9" s="17"/>
      <c r="AI9" s="17">
        <v>5.2415082600193799E-2</v>
      </c>
      <c r="AJ9" s="17">
        <v>0.165636710248978</v>
      </c>
      <c r="AK9" s="17">
        <v>6.5265297411941106E-2</v>
      </c>
      <c r="AL9" s="17"/>
      <c r="AM9" s="17">
        <v>0.12912666721466001</v>
      </c>
      <c r="AN9" s="17">
        <v>7.8015904803380304E-2</v>
      </c>
      <c r="AO9" s="17">
        <v>0.13348359054730899</v>
      </c>
      <c r="AP9" s="17"/>
      <c r="AQ9" s="17">
        <v>8.8788055177825495E-2</v>
      </c>
      <c r="AR9" s="17">
        <v>4.6248894198122802E-2</v>
      </c>
      <c r="AS9" s="17">
        <v>0.13947969491603501</v>
      </c>
      <c r="AT9" s="17">
        <v>0.247260782583305</v>
      </c>
      <c r="AU9" s="17">
        <v>0.20942279567410099</v>
      </c>
    </row>
    <row r="10" spans="2:47" ht="43.2" x14ac:dyDescent="0.3">
      <c r="B10" s="18" t="s">
        <v>335</v>
      </c>
      <c r="C10" s="17">
        <v>0.31401750912610799</v>
      </c>
      <c r="D10" s="17">
        <v>0.33178200911167999</v>
      </c>
      <c r="E10" s="17">
        <v>0.29823239210165797</v>
      </c>
      <c r="F10" s="17"/>
      <c r="G10" s="17">
        <v>0.334100411164792</v>
      </c>
      <c r="H10" s="17">
        <v>0.4795832718477</v>
      </c>
      <c r="I10" s="17">
        <v>0.38646622841621697</v>
      </c>
      <c r="J10" s="17">
        <v>0.244567450341694</v>
      </c>
      <c r="K10" s="17">
        <v>0.21520545863315901</v>
      </c>
      <c r="L10" s="17">
        <v>0.25402562769279102</v>
      </c>
      <c r="M10" s="17"/>
      <c r="N10" s="17">
        <v>0.41488443501359301</v>
      </c>
      <c r="O10" s="17">
        <v>0.33547322378036698</v>
      </c>
      <c r="P10" s="17">
        <v>0.21630482560632899</v>
      </c>
      <c r="Q10" s="17">
        <v>0.29118979944067402</v>
      </c>
      <c r="R10" s="17"/>
      <c r="S10" s="17">
        <v>0.42736025588504001</v>
      </c>
      <c r="T10" s="17">
        <v>0.246008081437433</v>
      </c>
      <c r="U10" s="17">
        <v>0.21061098096936401</v>
      </c>
      <c r="V10" s="17">
        <v>0.362887634542988</v>
      </c>
      <c r="W10" s="17">
        <v>0.2882673894669</v>
      </c>
      <c r="X10" s="17">
        <v>0.33230393098288802</v>
      </c>
      <c r="Y10" s="17">
        <v>0.379528408966886</v>
      </c>
      <c r="Z10" s="17">
        <v>0.220504543850437</v>
      </c>
      <c r="AA10" s="17">
        <v>0.32993773407639299</v>
      </c>
      <c r="AB10" s="17">
        <v>0.16720228515345301</v>
      </c>
      <c r="AC10" s="17"/>
      <c r="AD10" s="17">
        <v>0.28244440514082297</v>
      </c>
      <c r="AE10" s="17">
        <v>0.347762350953504</v>
      </c>
      <c r="AF10" s="17">
        <v>0.29367785621874298</v>
      </c>
      <c r="AG10" s="17">
        <v>0.24856511723968799</v>
      </c>
      <c r="AH10" s="17"/>
      <c r="AI10" s="17">
        <v>0.330288990896072</v>
      </c>
      <c r="AJ10" s="17">
        <v>0.40829338867312098</v>
      </c>
      <c r="AK10" s="17">
        <v>0.23141213944862399</v>
      </c>
      <c r="AL10" s="17"/>
      <c r="AM10" s="17">
        <v>0.35507397020009002</v>
      </c>
      <c r="AN10" s="17">
        <v>0.28333035325280698</v>
      </c>
      <c r="AO10" s="17">
        <v>0.33151929971916599</v>
      </c>
      <c r="AP10" s="17"/>
      <c r="AQ10" s="17">
        <v>0.33307585333825401</v>
      </c>
      <c r="AR10" s="17">
        <v>0.334445361658602</v>
      </c>
      <c r="AS10" s="17">
        <v>0.28477507617258002</v>
      </c>
      <c r="AT10" s="17">
        <v>0.34865715238987399</v>
      </c>
      <c r="AU10" s="17">
        <v>0.32737612263575</v>
      </c>
    </row>
    <row r="11" spans="2:47" ht="43.2" x14ac:dyDescent="0.3">
      <c r="B11" s="18" t="s">
        <v>336</v>
      </c>
      <c r="C11" s="17">
        <v>0.273766404856227</v>
      </c>
      <c r="D11" s="17">
        <v>0.25965142631730498</v>
      </c>
      <c r="E11" s="17">
        <v>0.28841054089672902</v>
      </c>
      <c r="F11" s="17"/>
      <c r="G11" s="17">
        <v>0.22390355316584801</v>
      </c>
      <c r="H11" s="17">
        <v>0.23446317690591201</v>
      </c>
      <c r="I11" s="17">
        <v>0.20771136839670601</v>
      </c>
      <c r="J11" s="17">
        <v>0.337503764309596</v>
      </c>
      <c r="K11" s="17">
        <v>0.300746398809765</v>
      </c>
      <c r="L11" s="17">
        <v>0.31088592148034699</v>
      </c>
      <c r="M11" s="17"/>
      <c r="N11" s="17">
        <v>0.21755858707655101</v>
      </c>
      <c r="O11" s="17">
        <v>0.28453864296049602</v>
      </c>
      <c r="P11" s="17">
        <v>0.260204476115108</v>
      </c>
      <c r="Q11" s="17">
        <v>0.31798580491678302</v>
      </c>
      <c r="R11" s="17"/>
      <c r="S11" s="17">
        <v>0.216902632208956</v>
      </c>
      <c r="T11" s="17">
        <v>0.33534884954209099</v>
      </c>
      <c r="U11" s="17">
        <v>0.30287781039172801</v>
      </c>
      <c r="V11" s="17">
        <v>0.20926814091904</v>
      </c>
      <c r="W11" s="17">
        <v>0.25928503180106899</v>
      </c>
      <c r="X11" s="17">
        <v>0.23551549850796399</v>
      </c>
      <c r="Y11" s="17">
        <v>0.224245766205354</v>
      </c>
      <c r="Z11" s="17">
        <v>0.31749982091567402</v>
      </c>
      <c r="AA11" s="17">
        <v>0.30052476825437802</v>
      </c>
      <c r="AB11" s="17">
        <v>0.39761302910388402</v>
      </c>
      <c r="AC11" s="17"/>
      <c r="AD11" s="17">
        <v>0.22950157049105199</v>
      </c>
      <c r="AE11" s="17">
        <v>0.30434603247550901</v>
      </c>
      <c r="AF11" s="17">
        <v>0.26832993377794201</v>
      </c>
      <c r="AG11" s="17">
        <v>0.26584722441313102</v>
      </c>
      <c r="AH11" s="17"/>
      <c r="AI11" s="17">
        <v>0.25764771409482901</v>
      </c>
      <c r="AJ11" s="17">
        <v>0.25268477608805701</v>
      </c>
      <c r="AK11" s="17">
        <v>0.31376596556844299</v>
      </c>
      <c r="AL11" s="17"/>
      <c r="AM11" s="17">
        <v>0.26508874105907898</v>
      </c>
      <c r="AN11" s="17">
        <v>0.30891732582076498</v>
      </c>
      <c r="AO11" s="17">
        <v>0.243272529150622</v>
      </c>
      <c r="AP11" s="17"/>
      <c r="AQ11" s="17">
        <v>0.24823105890046901</v>
      </c>
      <c r="AR11" s="17">
        <v>0.29979354664177699</v>
      </c>
      <c r="AS11" s="17">
        <v>0.30146450640671202</v>
      </c>
      <c r="AT11" s="17">
        <v>0.22319850393538901</v>
      </c>
      <c r="AU11" s="17">
        <v>0.26861667868087802</v>
      </c>
    </row>
    <row r="12" spans="2:47" ht="43.2" x14ac:dyDescent="0.3">
      <c r="B12" s="18" t="s">
        <v>337</v>
      </c>
      <c r="C12" s="17">
        <v>0.20726519190578899</v>
      </c>
      <c r="D12" s="17">
        <v>0.22749293723623201</v>
      </c>
      <c r="E12" s="17">
        <v>0.184670753037736</v>
      </c>
      <c r="F12" s="17"/>
      <c r="G12" s="17">
        <v>9.4997731629414703E-2</v>
      </c>
      <c r="H12" s="17">
        <v>0.114319182782339</v>
      </c>
      <c r="I12" s="17">
        <v>0.17882228849231099</v>
      </c>
      <c r="J12" s="17">
        <v>0.150293191181364</v>
      </c>
      <c r="K12" s="17">
        <v>0.317367565119131</v>
      </c>
      <c r="L12" s="17">
        <v>0.336788365951597</v>
      </c>
      <c r="M12" s="17"/>
      <c r="N12" s="17">
        <v>0.19391948145184201</v>
      </c>
      <c r="O12" s="17">
        <v>0.18043793440195599</v>
      </c>
      <c r="P12" s="17">
        <v>0.26226767633982001</v>
      </c>
      <c r="Q12" s="17">
        <v>0.198505216970915</v>
      </c>
      <c r="R12" s="17"/>
      <c r="S12" s="17">
        <v>0.148379469891364</v>
      </c>
      <c r="T12" s="17">
        <v>0.18979888383365701</v>
      </c>
      <c r="U12" s="17">
        <v>0.243009637352609</v>
      </c>
      <c r="V12" s="17">
        <v>0.24386767481496299</v>
      </c>
      <c r="W12" s="17">
        <v>0.25374335144722898</v>
      </c>
      <c r="X12" s="17">
        <v>0.241246252501641</v>
      </c>
      <c r="Y12" s="17">
        <v>0.236947554284136</v>
      </c>
      <c r="Z12" s="17">
        <v>0.220534528081056</v>
      </c>
      <c r="AA12" s="17">
        <v>0.149720669109315</v>
      </c>
      <c r="AB12" s="17">
        <v>0.26886130812111703</v>
      </c>
      <c r="AC12" s="17"/>
      <c r="AD12" s="17">
        <v>0.30929167498024701</v>
      </c>
      <c r="AE12" s="17">
        <v>0.14502880393142201</v>
      </c>
      <c r="AF12" s="17">
        <v>0.33721281537905401</v>
      </c>
      <c r="AG12" s="17">
        <v>0.12258870200954</v>
      </c>
      <c r="AH12" s="17"/>
      <c r="AI12" s="17">
        <v>0.28123913464606998</v>
      </c>
      <c r="AJ12" s="17">
        <v>0.13845689136373701</v>
      </c>
      <c r="AK12" s="17">
        <v>0.32075960512959401</v>
      </c>
      <c r="AL12" s="17"/>
      <c r="AM12" s="17">
        <v>0.17551068157952299</v>
      </c>
      <c r="AN12" s="17">
        <v>0.21106266452591799</v>
      </c>
      <c r="AO12" s="17">
        <v>0.25476531804699798</v>
      </c>
      <c r="AP12" s="17"/>
      <c r="AQ12" s="17">
        <v>0.20079020796059299</v>
      </c>
      <c r="AR12" s="17">
        <v>0.19792504666760899</v>
      </c>
      <c r="AS12" s="17">
        <v>0.21365779688396899</v>
      </c>
      <c r="AT12" s="17">
        <v>0.14653000367622099</v>
      </c>
      <c r="AU12" s="17">
        <v>0.19458440300927199</v>
      </c>
    </row>
    <row r="13" spans="2:47" x14ac:dyDescent="0.3">
      <c r="B13" s="18" t="s">
        <v>173</v>
      </c>
      <c r="C13" s="19">
        <v>9.9608721586026794E-2</v>
      </c>
      <c r="D13" s="19">
        <v>7.1314198730250397E-2</v>
      </c>
      <c r="E13" s="19">
        <v>0.12715971360475301</v>
      </c>
      <c r="F13" s="19"/>
      <c r="G13" s="19">
        <v>7.2819127717798998E-2</v>
      </c>
      <c r="H13" s="19">
        <v>2.6974584137238401E-2</v>
      </c>
      <c r="I13" s="19">
        <v>0.11305856203529401</v>
      </c>
      <c r="J13" s="19">
        <v>0.16742894702632899</v>
      </c>
      <c r="K13" s="19">
        <v>0.14333906296957599</v>
      </c>
      <c r="L13" s="19">
        <v>7.3546087641729402E-2</v>
      </c>
      <c r="M13" s="19"/>
      <c r="N13" s="19">
        <v>5.9528571307241603E-2</v>
      </c>
      <c r="O13" s="19">
        <v>0.103724930686524</v>
      </c>
      <c r="P13" s="19">
        <v>0.109160692051646</v>
      </c>
      <c r="Q13" s="19">
        <v>0.1229488063384</v>
      </c>
      <c r="R13" s="19"/>
      <c r="S13" s="19">
        <v>5.2015048106644202E-2</v>
      </c>
      <c r="T13" s="19">
        <v>0.15746012532418599</v>
      </c>
      <c r="U13" s="19">
        <v>0.14808170048779201</v>
      </c>
      <c r="V13" s="19">
        <v>7.26426449734624E-2</v>
      </c>
      <c r="W13" s="19">
        <v>0.13446242643414499</v>
      </c>
      <c r="X13" s="19">
        <v>0.100054484678052</v>
      </c>
      <c r="Y13" s="19">
        <v>5.5699665450864598E-2</v>
      </c>
      <c r="Z13" s="19">
        <v>0.101957719261051</v>
      </c>
      <c r="AA13" s="19">
        <v>6.4349876979516302E-2</v>
      </c>
      <c r="AB13" s="19">
        <v>0.166323377621546</v>
      </c>
      <c r="AC13" s="19"/>
      <c r="AD13" s="19">
        <v>9.2136634712064305E-2</v>
      </c>
      <c r="AE13" s="19">
        <v>5.5887429537906402E-2</v>
      </c>
      <c r="AF13" s="19">
        <v>3.9799596741815498E-2</v>
      </c>
      <c r="AG13" s="19">
        <v>0.25519263630985201</v>
      </c>
      <c r="AH13" s="19"/>
      <c r="AI13" s="19">
        <v>7.8409077762834803E-2</v>
      </c>
      <c r="AJ13" s="19">
        <v>3.4928233626106399E-2</v>
      </c>
      <c r="AK13" s="19">
        <v>6.8796992441398294E-2</v>
      </c>
      <c r="AL13" s="19"/>
      <c r="AM13" s="19">
        <v>7.5199939946648101E-2</v>
      </c>
      <c r="AN13" s="19">
        <v>0.11867375159712901</v>
      </c>
      <c r="AO13" s="19">
        <v>3.6959262535905799E-2</v>
      </c>
      <c r="AP13" s="19"/>
      <c r="AQ13" s="19">
        <v>0.129114824622859</v>
      </c>
      <c r="AR13" s="19">
        <v>0.12158715083389</v>
      </c>
      <c r="AS13" s="19">
        <v>6.0622925620703899E-2</v>
      </c>
      <c r="AT13" s="19">
        <v>3.4353557415211199E-2</v>
      </c>
      <c r="AU13" s="19">
        <v>0</v>
      </c>
    </row>
    <row r="14" spans="2:47" x14ac:dyDescent="0.3">
      <c r="B14" s="16" t="s">
        <v>175</v>
      </c>
      <c r="G14" s="30"/>
    </row>
    <row r="15" spans="2:47" x14ac:dyDescent="0.3">
      <c r="B15" t="s">
        <v>482</v>
      </c>
      <c r="G15" s="30"/>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U18"/>
  <sheetViews>
    <sheetView showGridLines="0" topLeftCell="A6"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339</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497</v>
      </c>
      <c r="D7" s="10">
        <v>239</v>
      </c>
      <c r="E7" s="10">
        <v>258</v>
      </c>
      <c r="F7" s="10"/>
      <c r="G7" s="10">
        <v>56</v>
      </c>
      <c r="H7" s="10">
        <v>82</v>
      </c>
      <c r="I7" s="10">
        <v>87</v>
      </c>
      <c r="J7" s="10">
        <v>89</v>
      </c>
      <c r="K7" s="10">
        <v>74</v>
      </c>
      <c r="L7" s="10">
        <v>109</v>
      </c>
      <c r="M7" s="10"/>
      <c r="N7" s="10">
        <v>136</v>
      </c>
      <c r="O7" s="10">
        <v>136</v>
      </c>
      <c r="P7" s="10">
        <v>110</v>
      </c>
      <c r="Q7" s="10">
        <v>111</v>
      </c>
      <c r="R7" s="10"/>
      <c r="S7" s="10">
        <v>78</v>
      </c>
      <c r="T7" s="10">
        <v>72</v>
      </c>
      <c r="U7" s="10">
        <v>50</v>
      </c>
      <c r="V7" s="10">
        <v>52</v>
      </c>
      <c r="W7" s="10">
        <v>35</v>
      </c>
      <c r="X7" s="10">
        <v>60</v>
      </c>
      <c r="Y7" s="10">
        <v>46</v>
      </c>
      <c r="Z7" s="10">
        <v>27</v>
      </c>
      <c r="AA7" s="10">
        <v>51</v>
      </c>
      <c r="AB7" s="10">
        <v>26</v>
      </c>
      <c r="AC7" s="10"/>
      <c r="AD7" s="10">
        <v>100</v>
      </c>
      <c r="AE7" s="10">
        <v>178</v>
      </c>
      <c r="AF7" s="10">
        <v>67</v>
      </c>
      <c r="AG7" s="10">
        <v>65</v>
      </c>
      <c r="AH7" s="10"/>
      <c r="AI7" s="10">
        <v>92</v>
      </c>
      <c r="AJ7" s="10">
        <v>131</v>
      </c>
      <c r="AK7" s="10">
        <v>108</v>
      </c>
      <c r="AL7" s="10"/>
      <c r="AM7" s="10">
        <v>100</v>
      </c>
      <c r="AN7" s="10">
        <v>190</v>
      </c>
      <c r="AO7" s="10">
        <v>175</v>
      </c>
      <c r="AP7" s="10"/>
      <c r="AQ7" s="10">
        <v>129</v>
      </c>
      <c r="AR7" s="10">
        <v>113</v>
      </c>
      <c r="AS7" s="10">
        <v>127</v>
      </c>
      <c r="AT7" s="10">
        <v>52</v>
      </c>
      <c r="AU7" s="10">
        <v>9</v>
      </c>
    </row>
    <row r="8" spans="2:47" ht="30" customHeight="1" x14ac:dyDescent="0.3">
      <c r="B8" s="11" t="s">
        <v>18</v>
      </c>
      <c r="C8" s="11">
        <v>500</v>
      </c>
      <c r="D8" s="11">
        <v>248</v>
      </c>
      <c r="E8" s="11">
        <v>253</v>
      </c>
      <c r="F8" s="11"/>
      <c r="G8" s="11">
        <v>70</v>
      </c>
      <c r="H8" s="11">
        <v>91</v>
      </c>
      <c r="I8" s="11">
        <v>91</v>
      </c>
      <c r="J8" s="11">
        <v>81</v>
      </c>
      <c r="K8" s="11">
        <v>67</v>
      </c>
      <c r="L8" s="11">
        <v>101</v>
      </c>
      <c r="M8" s="11"/>
      <c r="N8" s="11">
        <v>148</v>
      </c>
      <c r="O8" s="11">
        <v>139</v>
      </c>
      <c r="P8" s="11">
        <v>104</v>
      </c>
      <c r="Q8" s="11">
        <v>105</v>
      </c>
      <c r="R8" s="11"/>
      <c r="S8" s="11">
        <v>81</v>
      </c>
      <c r="T8" s="11">
        <v>73</v>
      </c>
      <c r="U8" s="11">
        <v>51</v>
      </c>
      <c r="V8" s="11">
        <v>52</v>
      </c>
      <c r="W8" s="11">
        <v>37</v>
      </c>
      <c r="X8" s="11">
        <v>58</v>
      </c>
      <c r="Y8" s="11">
        <v>44</v>
      </c>
      <c r="Z8" s="11">
        <v>28</v>
      </c>
      <c r="AA8" s="11">
        <v>49</v>
      </c>
      <c r="AB8" s="11">
        <v>26</v>
      </c>
      <c r="AC8" s="11"/>
      <c r="AD8" s="11">
        <v>97</v>
      </c>
      <c r="AE8" s="11">
        <v>182</v>
      </c>
      <c r="AF8" s="11">
        <v>66</v>
      </c>
      <c r="AG8" s="11">
        <v>65</v>
      </c>
      <c r="AH8" s="11"/>
      <c r="AI8" s="11">
        <v>89</v>
      </c>
      <c r="AJ8" s="11">
        <v>138</v>
      </c>
      <c r="AK8" s="11">
        <v>105</v>
      </c>
      <c r="AL8" s="11"/>
      <c r="AM8" s="11">
        <v>103</v>
      </c>
      <c r="AN8" s="11">
        <v>188</v>
      </c>
      <c r="AO8" s="11">
        <v>177</v>
      </c>
      <c r="AP8" s="11"/>
      <c r="AQ8" s="11">
        <v>123</v>
      </c>
      <c r="AR8" s="11">
        <v>113</v>
      </c>
      <c r="AS8" s="11">
        <v>134</v>
      </c>
      <c r="AT8" s="11">
        <v>56</v>
      </c>
      <c r="AU8" s="11">
        <v>9</v>
      </c>
    </row>
    <row r="9" spans="2:47" ht="43.2" x14ac:dyDescent="0.3">
      <c r="B9" s="18" t="s">
        <v>334</v>
      </c>
      <c r="C9" s="17">
        <v>6.3843875778601594E-2</v>
      </c>
      <c r="D9" s="17">
        <v>6.9430950658173202E-2</v>
      </c>
      <c r="E9" s="17">
        <v>5.83574740790389E-2</v>
      </c>
      <c r="F9" s="17"/>
      <c r="G9" s="17">
        <v>8.90297796359453E-2</v>
      </c>
      <c r="H9" s="17">
        <v>0.12171104930009401</v>
      </c>
      <c r="I9" s="17">
        <v>9.2375985597241306E-2</v>
      </c>
      <c r="J9" s="17">
        <v>3.3654201239147502E-2</v>
      </c>
      <c r="K9" s="17">
        <v>2.7118998255156301E-2</v>
      </c>
      <c r="L9" s="17">
        <v>1.72643267108403E-2</v>
      </c>
      <c r="M9" s="17"/>
      <c r="N9" s="17">
        <v>9.7296239978849397E-2</v>
      </c>
      <c r="O9" s="17">
        <v>4.4998562966400597E-2</v>
      </c>
      <c r="P9" s="17">
        <v>4.9036555506076301E-2</v>
      </c>
      <c r="Q9" s="17">
        <v>5.8720000240469798E-2</v>
      </c>
      <c r="R9" s="17"/>
      <c r="S9" s="17">
        <v>0.103030955669234</v>
      </c>
      <c r="T9" s="17">
        <v>8.2196394163088396E-2</v>
      </c>
      <c r="U9" s="17">
        <v>1.7695390857836401E-2</v>
      </c>
      <c r="V9" s="17">
        <v>0</v>
      </c>
      <c r="W9" s="17">
        <v>0.104603999831602</v>
      </c>
      <c r="X9" s="17">
        <v>4.26140965308082E-2</v>
      </c>
      <c r="Y9" s="17">
        <v>9.6790877743648696E-2</v>
      </c>
      <c r="Z9" s="17">
        <v>8.4442237600108494E-2</v>
      </c>
      <c r="AA9" s="17">
        <v>7.4789752705158197E-2</v>
      </c>
      <c r="AB9" s="17">
        <v>0</v>
      </c>
      <c r="AC9" s="17"/>
      <c r="AD9" s="17">
        <v>3.05915334274789E-2</v>
      </c>
      <c r="AE9" s="17">
        <v>0.105312120460179</v>
      </c>
      <c r="AF9" s="17">
        <v>3.37018118357921E-2</v>
      </c>
      <c r="AG9" s="17">
        <v>0</v>
      </c>
      <c r="AH9" s="17"/>
      <c r="AI9" s="17">
        <v>4.8894057502038901E-2</v>
      </c>
      <c r="AJ9" s="17">
        <v>0.118348427484848</v>
      </c>
      <c r="AK9" s="17">
        <v>5.0374126760447599E-2</v>
      </c>
      <c r="AL9" s="17"/>
      <c r="AM9" s="17">
        <v>6.37705098768757E-2</v>
      </c>
      <c r="AN9" s="17">
        <v>4.4893712882544297E-2</v>
      </c>
      <c r="AO9" s="17">
        <v>8.6649715657283702E-2</v>
      </c>
      <c r="AP9" s="17"/>
      <c r="AQ9" s="17">
        <v>5.6618092373590598E-2</v>
      </c>
      <c r="AR9" s="17">
        <v>4.7445056635537899E-2</v>
      </c>
      <c r="AS9" s="17">
        <v>7.5299388320553898E-2</v>
      </c>
      <c r="AT9" s="17">
        <v>0.100561246072191</v>
      </c>
      <c r="AU9" s="17">
        <v>0.22890431958354199</v>
      </c>
    </row>
    <row r="10" spans="2:47" ht="43.2" x14ac:dyDescent="0.3">
      <c r="B10" s="18" t="s">
        <v>335</v>
      </c>
      <c r="C10" s="17">
        <v>0.20761357671146499</v>
      </c>
      <c r="D10" s="17">
        <v>0.24837101430707101</v>
      </c>
      <c r="E10" s="17">
        <v>0.16759054503312501</v>
      </c>
      <c r="F10" s="17"/>
      <c r="G10" s="17">
        <v>0.36139967370211601</v>
      </c>
      <c r="H10" s="17">
        <v>0.39368607712429599</v>
      </c>
      <c r="I10" s="17">
        <v>0.24699565407589399</v>
      </c>
      <c r="J10" s="17">
        <v>0.13735912466729899</v>
      </c>
      <c r="K10" s="17">
        <v>5.4175193020986299E-2</v>
      </c>
      <c r="L10" s="17">
        <v>5.64449983563673E-2</v>
      </c>
      <c r="M10" s="17"/>
      <c r="N10" s="17">
        <v>0.32286907850882801</v>
      </c>
      <c r="O10" s="17">
        <v>0.18410690898878401</v>
      </c>
      <c r="P10" s="17">
        <v>0.18580360237460899</v>
      </c>
      <c r="Q10" s="17">
        <v>0.105940762455425</v>
      </c>
      <c r="R10" s="17"/>
      <c r="S10" s="17">
        <v>0.28162329681021098</v>
      </c>
      <c r="T10" s="17">
        <v>0.19159620182088999</v>
      </c>
      <c r="U10" s="17">
        <v>0.20579356252313999</v>
      </c>
      <c r="V10" s="17">
        <v>0.182644755970575</v>
      </c>
      <c r="W10" s="17">
        <v>0.317932427476734</v>
      </c>
      <c r="X10" s="17">
        <v>0.217485797918058</v>
      </c>
      <c r="Y10" s="17">
        <v>0.159291638522496</v>
      </c>
      <c r="Z10" s="17">
        <v>0.27322769270248698</v>
      </c>
      <c r="AA10" s="17">
        <v>0.15981179923903299</v>
      </c>
      <c r="AB10" s="17">
        <v>0</v>
      </c>
      <c r="AC10" s="17"/>
      <c r="AD10" s="17">
        <v>0.15170332704949799</v>
      </c>
      <c r="AE10" s="17">
        <v>0.25888135324408901</v>
      </c>
      <c r="AF10" s="17">
        <v>0.125022771641361</v>
      </c>
      <c r="AG10" s="17">
        <v>0.17550403528938999</v>
      </c>
      <c r="AH10" s="17"/>
      <c r="AI10" s="17">
        <v>0.16244571744744099</v>
      </c>
      <c r="AJ10" s="17">
        <v>0.31289384519562502</v>
      </c>
      <c r="AK10" s="17">
        <v>0.13308439411810799</v>
      </c>
      <c r="AL10" s="17"/>
      <c r="AM10" s="17">
        <v>0.26897191923866498</v>
      </c>
      <c r="AN10" s="17">
        <v>0.192844410932514</v>
      </c>
      <c r="AO10" s="17">
        <v>0.217581714894271</v>
      </c>
      <c r="AP10" s="17"/>
      <c r="AQ10" s="17">
        <v>0.119923428021942</v>
      </c>
      <c r="AR10" s="17">
        <v>0.18599896442075101</v>
      </c>
      <c r="AS10" s="17">
        <v>0.30298213603530899</v>
      </c>
      <c r="AT10" s="17">
        <v>0.295693297292761</v>
      </c>
      <c r="AU10" s="17">
        <v>0.40938460346012101</v>
      </c>
    </row>
    <row r="11" spans="2:47" ht="43.2" x14ac:dyDescent="0.3">
      <c r="B11" s="18" t="s">
        <v>336</v>
      </c>
      <c r="C11" s="17">
        <v>0.27953512142850601</v>
      </c>
      <c r="D11" s="17">
        <v>0.30051597372017902</v>
      </c>
      <c r="E11" s="17">
        <v>0.25893232190416199</v>
      </c>
      <c r="F11" s="17"/>
      <c r="G11" s="17">
        <v>0.34885859916323397</v>
      </c>
      <c r="H11" s="17">
        <v>0.19253953592013401</v>
      </c>
      <c r="I11" s="17">
        <v>0.23637787576591601</v>
      </c>
      <c r="J11" s="17">
        <v>0.34716210627386401</v>
      </c>
      <c r="K11" s="17">
        <v>0.22813955556881699</v>
      </c>
      <c r="L11" s="17">
        <v>0.32847103393805499</v>
      </c>
      <c r="M11" s="17"/>
      <c r="N11" s="17">
        <v>0.26600452427976001</v>
      </c>
      <c r="O11" s="17">
        <v>0.33112148304785699</v>
      </c>
      <c r="P11" s="17">
        <v>0.249589963185983</v>
      </c>
      <c r="Q11" s="17">
        <v>0.27106633015338899</v>
      </c>
      <c r="R11" s="17"/>
      <c r="S11" s="17">
        <v>0.28588095842926903</v>
      </c>
      <c r="T11" s="17">
        <v>0.31036881570733199</v>
      </c>
      <c r="U11" s="17">
        <v>0.30335974470182903</v>
      </c>
      <c r="V11" s="17">
        <v>0.33568785122171202</v>
      </c>
      <c r="W11" s="17">
        <v>0.19209513777991</v>
      </c>
      <c r="X11" s="17">
        <v>0.30075553455624598</v>
      </c>
      <c r="Y11" s="17">
        <v>0.25324001308292898</v>
      </c>
      <c r="Z11" s="17">
        <v>0.21578214883242799</v>
      </c>
      <c r="AA11" s="17">
        <v>0.21760701959147499</v>
      </c>
      <c r="AB11" s="17">
        <v>0.320257116230238</v>
      </c>
      <c r="AC11" s="17"/>
      <c r="AD11" s="17">
        <v>0.29831950019854497</v>
      </c>
      <c r="AE11" s="17">
        <v>0.34027136636495697</v>
      </c>
      <c r="AF11" s="17">
        <v>0.169951803773111</v>
      </c>
      <c r="AG11" s="17">
        <v>0.19748980706261099</v>
      </c>
      <c r="AH11" s="17"/>
      <c r="AI11" s="17">
        <v>0.31612205724089198</v>
      </c>
      <c r="AJ11" s="17">
        <v>0.29821909754658199</v>
      </c>
      <c r="AK11" s="17">
        <v>0.21369797282215</v>
      </c>
      <c r="AL11" s="17"/>
      <c r="AM11" s="17">
        <v>0.37135978464386998</v>
      </c>
      <c r="AN11" s="17">
        <v>0.242245345173497</v>
      </c>
      <c r="AO11" s="17">
        <v>0.28469700657153602</v>
      </c>
      <c r="AP11" s="17"/>
      <c r="AQ11" s="17">
        <v>0.27944540806739798</v>
      </c>
      <c r="AR11" s="17">
        <v>0.36805905829787799</v>
      </c>
      <c r="AS11" s="17">
        <v>0.20398675770977701</v>
      </c>
      <c r="AT11" s="17">
        <v>0.30678795301878098</v>
      </c>
      <c r="AU11" s="17">
        <v>0.16829719436333701</v>
      </c>
    </row>
    <row r="12" spans="2:47" ht="43.2" x14ac:dyDescent="0.3">
      <c r="B12" s="18" t="s">
        <v>337</v>
      </c>
      <c r="C12" s="17">
        <v>0.34390158944535998</v>
      </c>
      <c r="D12" s="17">
        <v>0.30890704088723703</v>
      </c>
      <c r="E12" s="17">
        <v>0.37826557325139698</v>
      </c>
      <c r="F12" s="17"/>
      <c r="G12" s="17">
        <v>0.152689584133751</v>
      </c>
      <c r="H12" s="17">
        <v>0.20734862725476599</v>
      </c>
      <c r="I12" s="17">
        <v>0.26735904269960298</v>
      </c>
      <c r="J12" s="17">
        <v>0.36899929902606199</v>
      </c>
      <c r="K12" s="17">
        <v>0.55554598736765304</v>
      </c>
      <c r="L12" s="17">
        <v>0.507353036105329</v>
      </c>
      <c r="M12" s="17"/>
      <c r="N12" s="17">
        <v>0.26969528574856699</v>
      </c>
      <c r="O12" s="17">
        <v>0.34944441520254099</v>
      </c>
      <c r="P12" s="17">
        <v>0.40991880269265002</v>
      </c>
      <c r="Q12" s="17">
        <v>0.35041032377936498</v>
      </c>
      <c r="R12" s="17"/>
      <c r="S12" s="17">
        <v>0.22541942375700899</v>
      </c>
      <c r="T12" s="17">
        <v>0.316326281967862</v>
      </c>
      <c r="U12" s="17">
        <v>0.41444671045317</v>
      </c>
      <c r="V12" s="17">
        <v>0.40997005241255802</v>
      </c>
      <c r="W12" s="17">
        <v>0.27018526915701901</v>
      </c>
      <c r="X12" s="17">
        <v>0.35883990908367402</v>
      </c>
      <c r="Y12" s="17">
        <v>0.38375267728746698</v>
      </c>
      <c r="Z12" s="17">
        <v>0.353897042122154</v>
      </c>
      <c r="AA12" s="17">
        <v>0.33224231562531298</v>
      </c>
      <c r="AB12" s="17">
        <v>0.53375236722056796</v>
      </c>
      <c r="AC12" s="17"/>
      <c r="AD12" s="17">
        <v>0.41091388199532303</v>
      </c>
      <c r="AE12" s="17">
        <v>0.22010626517482801</v>
      </c>
      <c r="AF12" s="17">
        <v>0.62918938887755504</v>
      </c>
      <c r="AG12" s="17">
        <v>0.36549047773627202</v>
      </c>
      <c r="AH12" s="17"/>
      <c r="AI12" s="17">
        <v>0.36895853220902503</v>
      </c>
      <c r="AJ12" s="17">
        <v>0.19327268251562901</v>
      </c>
      <c r="AK12" s="17">
        <v>0.54170358559478204</v>
      </c>
      <c r="AL12" s="17"/>
      <c r="AM12" s="17">
        <v>0.24029802387572499</v>
      </c>
      <c r="AN12" s="17">
        <v>0.37097140317400001</v>
      </c>
      <c r="AO12" s="17">
        <v>0.36965167632512203</v>
      </c>
      <c r="AP12" s="17"/>
      <c r="AQ12" s="17">
        <v>0.40480728892170298</v>
      </c>
      <c r="AR12" s="17">
        <v>0.32967354582470298</v>
      </c>
      <c r="AS12" s="17">
        <v>0.326400681044973</v>
      </c>
      <c r="AT12" s="17">
        <v>0.20548379786746901</v>
      </c>
      <c r="AU12" s="17">
        <v>0.19341388259299999</v>
      </c>
    </row>
    <row r="13" spans="2:47" x14ac:dyDescent="0.3">
      <c r="B13" s="18" t="s">
        <v>173</v>
      </c>
      <c r="C13" s="19">
        <v>0.105105836636067</v>
      </c>
      <c r="D13" s="19">
        <v>7.2775020427339604E-2</v>
      </c>
      <c r="E13" s="19">
        <v>0.136854085732277</v>
      </c>
      <c r="F13" s="19"/>
      <c r="G13" s="19">
        <v>4.8022363364953899E-2</v>
      </c>
      <c r="H13" s="19">
        <v>8.4714710400708798E-2</v>
      </c>
      <c r="I13" s="19">
        <v>0.15689144186134499</v>
      </c>
      <c r="J13" s="19">
        <v>0.112825268793627</v>
      </c>
      <c r="K13" s="19">
        <v>0.13502026578738799</v>
      </c>
      <c r="L13" s="19">
        <v>9.0466604889408303E-2</v>
      </c>
      <c r="M13" s="19"/>
      <c r="N13" s="19">
        <v>4.4134871483994899E-2</v>
      </c>
      <c r="O13" s="19">
        <v>9.0328629794416804E-2</v>
      </c>
      <c r="P13" s="19">
        <v>0.105651076240682</v>
      </c>
      <c r="Q13" s="19">
        <v>0.213862583371351</v>
      </c>
      <c r="R13" s="19"/>
      <c r="S13" s="19">
        <v>0.104045365334277</v>
      </c>
      <c r="T13" s="19">
        <v>9.9512306340828E-2</v>
      </c>
      <c r="U13" s="19">
        <v>5.8704591464024597E-2</v>
      </c>
      <c r="V13" s="19">
        <v>7.1697340395155296E-2</v>
      </c>
      <c r="W13" s="19">
        <v>0.115183165754735</v>
      </c>
      <c r="X13" s="19">
        <v>8.0304661911213604E-2</v>
      </c>
      <c r="Y13" s="19">
        <v>0.106924793363459</v>
      </c>
      <c r="Z13" s="19">
        <v>7.26508787428225E-2</v>
      </c>
      <c r="AA13" s="19">
        <v>0.21554911283902101</v>
      </c>
      <c r="AB13" s="19">
        <v>0.14599051654919501</v>
      </c>
      <c r="AC13" s="19"/>
      <c r="AD13" s="19">
        <v>0.108471757329155</v>
      </c>
      <c r="AE13" s="19">
        <v>7.5428894755946801E-2</v>
      </c>
      <c r="AF13" s="19">
        <v>4.2134223872181201E-2</v>
      </c>
      <c r="AG13" s="19">
        <v>0.26151567991172803</v>
      </c>
      <c r="AH13" s="19"/>
      <c r="AI13" s="19">
        <v>0.103579635600603</v>
      </c>
      <c r="AJ13" s="19">
        <v>7.7265947257316503E-2</v>
      </c>
      <c r="AK13" s="19">
        <v>6.1139920704511901E-2</v>
      </c>
      <c r="AL13" s="19"/>
      <c r="AM13" s="19">
        <v>5.5599762364864601E-2</v>
      </c>
      <c r="AN13" s="19">
        <v>0.149045127837445</v>
      </c>
      <c r="AO13" s="19">
        <v>4.1419886551787202E-2</v>
      </c>
      <c r="AP13" s="19"/>
      <c r="AQ13" s="19">
        <v>0.13920578261536601</v>
      </c>
      <c r="AR13" s="19">
        <v>6.8823374821129393E-2</v>
      </c>
      <c r="AS13" s="19">
        <v>9.1331036889387193E-2</v>
      </c>
      <c r="AT13" s="19">
        <v>9.1473705748798206E-2</v>
      </c>
      <c r="AU13" s="19">
        <v>0</v>
      </c>
    </row>
    <row r="14" spans="2:47" x14ac:dyDescent="0.3">
      <c r="B14" s="16" t="s">
        <v>175</v>
      </c>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340</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470</v>
      </c>
      <c r="D7" s="10">
        <v>227</v>
      </c>
      <c r="E7" s="10">
        <v>243</v>
      </c>
      <c r="F7" s="10"/>
      <c r="G7" s="10">
        <v>59</v>
      </c>
      <c r="H7" s="10">
        <v>72</v>
      </c>
      <c r="I7" s="10">
        <v>80</v>
      </c>
      <c r="J7" s="10">
        <v>87</v>
      </c>
      <c r="K7" s="10">
        <v>66</v>
      </c>
      <c r="L7" s="10">
        <v>106</v>
      </c>
      <c r="M7" s="10"/>
      <c r="N7" s="10">
        <v>122</v>
      </c>
      <c r="O7" s="10">
        <v>118</v>
      </c>
      <c r="P7" s="10">
        <v>102</v>
      </c>
      <c r="Q7" s="10">
        <v>127</v>
      </c>
      <c r="R7" s="10"/>
      <c r="S7" s="10">
        <v>65</v>
      </c>
      <c r="T7" s="10">
        <v>72</v>
      </c>
      <c r="U7" s="10">
        <v>46</v>
      </c>
      <c r="V7" s="10">
        <v>41</v>
      </c>
      <c r="W7" s="10">
        <v>33</v>
      </c>
      <c r="X7" s="10">
        <v>53</v>
      </c>
      <c r="Y7" s="10">
        <v>47</v>
      </c>
      <c r="Z7" s="10">
        <v>23</v>
      </c>
      <c r="AA7" s="10">
        <v>61</v>
      </c>
      <c r="AB7" s="10">
        <v>29</v>
      </c>
      <c r="AC7" s="10"/>
      <c r="AD7" s="10">
        <v>77</v>
      </c>
      <c r="AE7" s="10">
        <v>165</v>
      </c>
      <c r="AF7" s="10">
        <v>65</v>
      </c>
      <c r="AG7" s="10">
        <v>72</v>
      </c>
      <c r="AH7" s="10"/>
      <c r="AI7" s="10">
        <v>79</v>
      </c>
      <c r="AJ7" s="10">
        <v>121</v>
      </c>
      <c r="AK7" s="10">
        <v>102</v>
      </c>
      <c r="AL7" s="10"/>
      <c r="AM7" s="10">
        <v>109</v>
      </c>
      <c r="AN7" s="10">
        <v>182</v>
      </c>
      <c r="AO7" s="10">
        <v>147</v>
      </c>
      <c r="AP7" s="10"/>
      <c r="AQ7" s="10">
        <v>116</v>
      </c>
      <c r="AR7" s="10">
        <v>113</v>
      </c>
      <c r="AS7" s="10">
        <v>112</v>
      </c>
      <c r="AT7" s="10">
        <v>56</v>
      </c>
      <c r="AU7" s="10">
        <v>4</v>
      </c>
    </row>
    <row r="8" spans="2:47" ht="30" customHeight="1" x14ac:dyDescent="0.3">
      <c r="B8" s="11" t="s">
        <v>18</v>
      </c>
      <c r="C8" s="11">
        <v>472</v>
      </c>
      <c r="D8" s="11">
        <v>232</v>
      </c>
      <c r="E8" s="11">
        <v>239</v>
      </c>
      <c r="F8" s="11"/>
      <c r="G8" s="11">
        <v>74</v>
      </c>
      <c r="H8" s="11">
        <v>79</v>
      </c>
      <c r="I8" s="11">
        <v>83</v>
      </c>
      <c r="J8" s="11">
        <v>80</v>
      </c>
      <c r="K8" s="11">
        <v>59</v>
      </c>
      <c r="L8" s="11">
        <v>98</v>
      </c>
      <c r="M8" s="11"/>
      <c r="N8" s="11">
        <v>131</v>
      </c>
      <c r="O8" s="11">
        <v>122</v>
      </c>
      <c r="P8" s="11">
        <v>97</v>
      </c>
      <c r="Q8" s="11">
        <v>121</v>
      </c>
      <c r="R8" s="11"/>
      <c r="S8" s="11">
        <v>67</v>
      </c>
      <c r="T8" s="11">
        <v>72</v>
      </c>
      <c r="U8" s="11">
        <v>48</v>
      </c>
      <c r="V8" s="11">
        <v>43</v>
      </c>
      <c r="W8" s="11">
        <v>33</v>
      </c>
      <c r="X8" s="11">
        <v>52</v>
      </c>
      <c r="Y8" s="11">
        <v>44</v>
      </c>
      <c r="Z8" s="11">
        <v>24</v>
      </c>
      <c r="AA8" s="11">
        <v>59</v>
      </c>
      <c r="AB8" s="11">
        <v>30</v>
      </c>
      <c r="AC8" s="11"/>
      <c r="AD8" s="11">
        <v>75</v>
      </c>
      <c r="AE8" s="11">
        <v>170</v>
      </c>
      <c r="AF8" s="11">
        <v>63</v>
      </c>
      <c r="AG8" s="11">
        <v>73</v>
      </c>
      <c r="AH8" s="11"/>
      <c r="AI8" s="11">
        <v>76</v>
      </c>
      <c r="AJ8" s="11">
        <v>126</v>
      </c>
      <c r="AK8" s="11">
        <v>99</v>
      </c>
      <c r="AL8" s="11"/>
      <c r="AM8" s="11">
        <v>111</v>
      </c>
      <c r="AN8" s="11">
        <v>181</v>
      </c>
      <c r="AO8" s="11">
        <v>146</v>
      </c>
      <c r="AP8" s="11"/>
      <c r="AQ8" s="11">
        <v>112</v>
      </c>
      <c r="AR8" s="11">
        <v>114</v>
      </c>
      <c r="AS8" s="11">
        <v>116</v>
      </c>
      <c r="AT8" s="11">
        <v>60</v>
      </c>
      <c r="AU8" s="11">
        <v>3</v>
      </c>
    </row>
    <row r="9" spans="2:47" ht="43.2" x14ac:dyDescent="0.3">
      <c r="B9" s="18" t="s">
        <v>334</v>
      </c>
      <c r="C9" s="17">
        <v>8.8967686756748293E-2</v>
      </c>
      <c r="D9" s="17">
        <v>0.101935446269192</v>
      </c>
      <c r="E9" s="17">
        <v>7.6375749527747006E-2</v>
      </c>
      <c r="F9" s="17"/>
      <c r="G9" s="17">
        <v>0.159123981973185</v>
      </c>
      <c r="H9" s="17">
        <v>0.158771018562751</v>
      </c>
      <c r="I9" s="17">
        <v>0.11633463598867599</v>
      </c>
      <c r="J9" s="17">
        <v>4.5159767687666899E-2</v>
      </c>
      <c r="K9" s="17">
        <v>2.9175335151288399E-2</v>
      </c>
      <c r="L9" s="17">
        <v>2.8469788049384E-2</v>
      </c>
      <c r="M9" s="17"/>
      <c r="N9" s="17">
        <v>0.11650352726259</v>
      </c>
      <c r="O9" s="17">
        <v>9.7765941356293004E-2</v>
      </c>
      <c r="P9" s="17">
        <v>8.8361746034246597E-2</v>
      </c>
      <c r="Q9" s="17">
        <v>5.1860469011818601E-2</v>
      </c>
      <c r="R9" s="17"/>
      <c r="S9" s="17">
        <v>0.12605063776056699</v>
      </c>
      <c r="T9" s="17">
        <v>5.9933285722550397E-2</v>
      </c>
      <c r="U9" s="17">
        <v>0.11578679515113</v>
      </c>
      <c r="V9" s="17">
        <v>2.7033944375505499E-2</v>
      </c>
      <c r="W9" s="17">
        <v>0.121868541338741</v>
      </c>
      <c r="X9" s="17">
        <v>0.106210233867016</v>
      </c>
      <c r="Y9" s="17">
        <v>6.3676948717973997E-2</v>
      </c>
      <c r="Z9" s="17">
        <v>0.108421895713244</v>
      </c>
      <c r="AA9" s="17">
        <v>8.8854527510582496E-2</v>
      </c>
      <c r="AB9" s="17">
        <v>7.6449833197508602E-2</v>
      </c>
      <c r="AC9" s="17"/>
      <c r="AD9" s="17">
        <v>6.7346928599737399E-2</v>
      </c>
      <c r="AE9" s="17">
        <v>0.115543717771645</v>
      </c>
      <c r="AF9" s="17">
        <v>8.8799929748263395E-2</v>
      </c>
      <c r="AG9" s="17">
        <v>5.49898960888031E-2</v>
      </c>
      <c r="AH9" s="17"/>
      <c r="AI9" s="17">
        <v>5.6743385803292697E-2</v>
      </c>
      <c r="AJ9" s="17">
        <v>0.11752760163751499</v>
      </c>
      <c r="AK9" s="17">
        <v>9.3099800959032697E-2</v>
      </c>
      <c r="AL9" s="17"/>
      <c r="AM9" s="17">
        <v>0.123891934522456</v>
      </c>
      <c r="AN9" s="17">
        <v>4.5853206664827798E-2</v>
      </c>
      <c r="AO9" s="17">
        <v>0.13598862636594999</v>
      </c>
      <c r="AP9" s="17"/>
      <c r="AQ9" s="17">
        <v>6.09773088928681E-2</v>
      </c>
      <c r="AR9" s="17">
        <v>0.102537961346876</v>
      </c>
      <c r="AS9" s="17">
        <v>0.106708609929993</v>
      </c>
      <c r="AT9" s="17">
        <v>0.136380355311532</v>
      </c>
      <c r="AU9" s="17">
        <v>0</v>
      </c>
    </row>
    <row r="10" spans="2:47" ht="43.2" x14ac:dyDescent="0.3">
      <c r="B10" s="18" t="s">
        <v>335</v>
      </c>
      <c r="C10" s="17">
        <v>0.27890737690984202</v>
      </c>
      <c r="D10" s="17">
        <v>0.290113681884272</v>
      </c>
      <c r="E10" s="17">
        <v>0.268025845009774</v>
      </c>
      <c r="F10" s="17"/>
      <c r="G10" s="17">
        <v>0.31262180307708898</v>
      </c>
      <c r="H10" s="17">
        <v>0.30143683617813799</v>
      </c>
      <c r="I10" s="17">
        <v>0.35092762682235801</v>
      </c>
      <c r="J10" s="17">
        <v>0.30311366195609202</v>
      </c>
      <c r="K10" s="17">
        <v>0.18943673808653499</v>
      </c>
      <c r="L10" s="17">
        <v>0.20875130051209601</v>
      </c>
      <c r="M10" s="17"/>
      <c r="N10" s="17">
        <v>0.352081536240272</v>
      </c>
      <c r="O10" s="17">
        <v>0.25556160945620199</v>
      </c>
      <c r="P10" s="17">
        <v>0.225526131898203</v>
      </c>
      <c r="Q10" s="17">
        <v>0.26889738090460402</v>
      </c>
      <c r="R10" s="17"/>
      <c r="S10" s="17">
        <v>0.27682904988610602</v>
      </c>
      <c r="T10" s="17">
        <v>0.30470743032910902</v>
      </c>
      <c r="U10" s="17">
        <v>0.18090957880407299</v>
      </c>
      <c r="V10" s="17">
        <v>0.33256935039375701</v>
      </c>
      <c r="W10" s="17">
        <v>0.23527580990312399</v>
      </c>
      <c r="X10" s="17">
        <v>0.25019495422141103</v>
      </c>
      <c r="Y10" s="17">
        <v>0.26984921471870399</v>
      </c>
      <c r="Z10" s="17">
        <v>0.346514313104894</v>
      </c>
      <c r="AA10" s="17">
        <v>0.36724267312030701</v>
      </c>
      <c r="AB10" s="17">
        <v>0.185220092614402</v>
      </c>
      <c r="AC10" s="17"/>
      <c r="AD10" s="17">
        <v>0.18640478518502701</v>
      </c>
      <c r="AE10" s="17">
        <v>0.355172203740097</v>
      </c>
      <c r="AF10" s="17">
        <v>0.227030981655444</v>
      </c>
      <c r="AG10" s="17">
        <v>0.209186250434232</v>
      </c>
      <c r="AH10" s="17"/>
      <c r="AI10" s="17">
        <v>0.23201788069782001</v>
      </c>
      <c r="AJ10" s="17">
        <v>0.37368225367010799</v>
      </c>
      <c r="AK10" s="17">
        <v>0.18912814426028801</v>
      </c>
      <c r="AL10" s="17"/>
      <c r="AM10" s="17">
        <v>0.3231196518485</v>
      </c>
      <c r="AN10" s="17">
        <v>0.28240494502008101</v>
      </c>
      <c r="AO10" s="17">
        <v>0.26335882272474698</v>
      </c>
      <c r="AP10" s="17"/>
      <c r="AQ10" s="17">
        <v>0.20253784620707499</v>
      </c>
      <c r="AR10" s="17">
        <v>0.309082753810342</v>
      </c>
      <c r="AS10" s="17">
        <v>0.24404538722888899</v>
      </c>
      <c r="AT10" s="17">
        <v>0.44816878860519699</v>
      </c>
      <c r="AU10" s="17">
        <v>0.78293807174295404</v>
      </c>
    </row>
    <row r="11" spans="2:47" ht="43.2" x14ac:dyDescent="0.3">
      <c r="B11" s="18" t="s">
        <v>336</v>
      </c>
      <c r="C11" s="17">
        <v>0.27787014998187498</v>
      </c>
      <c r="D11" s="17">
        <v>0.29201183576212397</v>
      </c>
      <c r="E11" s="17">
        <v>0.26413830837220498</v>
      </c>
      <c r="F11" s="17"/>
      <c r="G11" s="17">
        <v>0.33022834644106602</v>
      </c>
      <c r="H11" s="17">
        <v>0.33430489222223297</v>
      </c>
      <c r="I11" s="17">
        <v>0.24130529490668201</v>
      </c>
      <c r="J11" s="17">
        <v>0.293184951052395</v>
      </c>
      <c r="K11" s="17">
        <v>0.24141051083654999</v>
      </c>
      <c r="L11" s="17">
        <v>0.23335702964393501</v>
      </c>
      <c r="M11" s="17"/>
      <c r="N11" s="17">
        <v>0.27156294336263298</v>
      </c>
      <c r="O11" s="17">
        <v>0.35119921376453</v>
      </c>
      <c r="P11" s="17">
        <v>0.28614113605399799</v>
      </c>
      <c r="Q11" s="17">
        <v>0.207208549271544</v>
      </c>
      <c r="R11" s="17"/>
      <c r="S11" s="17">
        <v>0.32305797176436202</v>
      </c>
      <c r="T11" s="17">
        <v>0.21661419411965599</v>
      </c>
      <c r="U11" s="17">
        <v>0.37174291061995302</v>
      </c>
      <c r="V11" s="17">
        <v>0.26494267383037201</v>
      </c>
      <c r="W11" s="17">
        <v>0.284529269189078</v>
      </c>
      <c r="X11" s="17">
        <v>0.32149371497212498</v>
      </c>
      <c r="Y11" s="17">
        <v>0.30816163432249399</v>
      </c>
      <c r="Z11" s="17">
        <v>0.234552788550078</v>
      </c>
      <c r="AA11" s="17">
        <v>0.177681687135855</v>
      </c>
      <c r="AB11" s="17">
        <v>0.29671373911944599</v>
      </c>
      <c r="AC11" s="17"/>
      <c r="AD11" s="17">
        <v>0.31882294166424202</v>
      </c>
      <c r="AE11" s="17">
        <v>0.29402880294873701</v>
      </c>
      <c r="AF11" s="17">
        <v>0.27633029708354601</v>
      </c>
      <c r="AG11" s="17">
        <v>0.269021756499988</v>
      </c>
      <c r="AH11" s="17"/>
      <c r="AI11" s="17">
        <v>0.25800848197640203</v>
      </c>
      <c r="AJ11" s="17">
        <v>0.32383712112632002</v>
      </c>
      <c r="AK11" s="17">
        <v>0.32644762378930903</v>
      </c>
      <c r="AL11" s="17"/>
      <c r="AM11" s="17">
        <v>0.29451621417246898</v>
      </c>
      <c r="AN11" s="17">
        <v>0.27875309051224301</v>
      </c>
      <c r="AO11" s="17">
        <v>0.27731377281953501</v>
      </c>
      <c r="AP11" s="17"/>
      <c r="AQ11" s="17">
        <v>0.30600028598569901</v>
      </c>
      <c r="AR11" s="17">
        <v>0.253859299080824</v>
      </c>
      <c r="AS11" s="17">
        <v>0.25965844702978202</v>
      </c>
      <c r="AT11" s="17">
        <v>0.316475057147315</v>
      </c>
      <c r="AU11" s="17">
        <v>0.21706192825704601</v>
      </c>
    </row>
    <row r="12" spans="2:47" ht="43.2" x14ac:dyDescent="0.3">
      <c r="B12" s="18" t="s">
        <v>337</v>
      </c>
      <c r="C12" s="17">
        <v>0.229743363819161</v>
      </c>
      <c r="D12" s="17">
        <v>0.21802878061860401</v>
      </c>
      <c r="E12" s="17">
        <v>0.24111844339121499</v>
      </c>
      <c r="F12" s="17"/>
      <c r="G12" s="17">
        <v>0.116083421481068</v>
      </c>
      <c r="H12" s="17">
        <v>0.15573350180293899</v>
      </c>
      <c r="I12" s="17">
        <v>0.16216330907933499</v>
      </c>
      <c r="J12" s="17">
        <v>0.16830442618396499</v>
      </c>
      <c r="K12" s="17">
        <v>0.40113151241892298</v>
      </c>
      <c r="L12" s="17">
        <v>0.37873535391019902</v>
      </c>
      <c r="M12" s="17"/>
      <c r="N12" s="17">
        <v>0.21006590721707299</v>
      </c>
      <c r="O12" s="17">
        <v>0.191894178988681</v>
      </c>
      <c r="P12" s="17">
        <v>0.27469132568966498</v>
      </c>
      <c r="Q12" s="17">
        <v>0.245639627724553</v>
      </c>
      <c r="R12" s="17"/>
      <c r="S12" s="17">
        <v>0.20058055814499501</v>
      </c>
      <c r="T12" s="17">
        <v>0.21626849034926099</v>
      </c>
      <c r="U12" s="17">
        <v>0.18632429186698499</v>
      </c>
      <c r="V12" s="17">
        <v>0.33317519511550198</v>
      </c>
      <c r="W12" s="17">
        <v>0.206755491309386</v>
      </c>
      <c r="X12" s="17">
        <v>0.21657873686853699</v>
      </c>
      <c r="Y12" s="17">
        <v>0.27432577069480502</v>
      </c>
      <c r="Z12" s="17">
        <v>0.31051100263178399</v>
      </c>
      <c r="AA12" s="17">
        <v>0.16397920626176701</v>
      </c>
      <c r="AB12" s="17">
        <v>0.29894303457142801</v>
      </c>
      <c r="AC12" s="17"/>
      <c r="AD12" s="17">
        <v>0.33625643085185197</v>
      </c>
      <c r="AE12" s="17">
        <v>0.16451764385537601</v>
      </c>
      <c r="AF12" s="17">
        <v>0.33396700132558699</v>
      </c>
      <c r="AG12" s="17">
        <v>0.19884635795861699</v>
      </c>
      <c r="AH12" s="17"/>
      <c r="AI12" s="17">
        <v>0.317024939458806</v>
      </c>
      <c r="AJ12" s="17">
        <v>0.13304793998756001</v>
      </c>
      <c r="AK12" s="17">
        <v>0.296696138733056</v>
      </c>
      <c r="AL12" s="17"/>
      <c r="AM12" s="17">
        <v>0.17671122901424599</v>
      </c>
      <c r="AN12" s="17">
        <v>0.22878952415093401</v>
      </c>
      <c r="AO12" s="17">
        <v>0.27718645749163301</v>
      </c>
      <c r="AP12" s="17"/>
      <c r="AQ12" s="17">
        <v>0.25913748674996501</v>
      </c>
      <c r="AR12" s="17">
        <v>0.18867470201654399</v>
      </c>
      <c r="AS12" s="17">
        <v>0.30725757172977802</v>
      </c>
      <c r="AT12" s="17">
        <v>3.4221656609723802E-2</v>
      </c>
      <c r="AU12" s="17">
        <v>0</v>
      </c>
    </row>
    <row r="13" spans="2:47" x14ac:dyDescent="0.3">
      <c r="B13" s="18" t="s">
        <v>173</v>
      </c>
      <c r="C13" s="19">
        <v>0.124511422532374</v>
      </c>
      <c r="D13" s="19">
        <v>9.7910255465807602E-2</v>
      </c>
      <c r="E13" s="19">
        <v>0.150341653699058</v>
      </c>
      <c r="F13" s="19"/>
      <c r="G13" s="19">
        <v>8.1942447027592097E-2</v>
      </c>
      <c r="H13" s="19">
        <v>4.9753751233938902E-2</v>
      </c>
      <c r="I13" s="19">
        <v>0.129269133202949</v>
      </c>
      <c r="J13" s="19">
        <v>0.19023719311988199</v>
      </c>
      <c r="K13" s="19">
        <v>0.13884590350670301</v>
      </c>
      <c r="L13" s="19">
        <v>0.150686527884386</v>
      </c>
      <c r="M13" s="19"/>
      <c r="N13" s="19">
        <v>4.9786085917433102E-2</v>
      </c>
      <c r="O13" s="19">
        <v>0.10357905643429401</v>
      </c>
      <c r="P13" s="19">
        <v>0.12527966032388699</v>
      </c>
      <c r="Q13" s="19">
        <v>0.22639397308748099</v>
      </c>
      <c r="R13" s="19"/>
      <c r="S13" s="19">
        <v>7.3481782443969398E-2</v>
      </c>
      <c r="T13" s="19">
        <v>0.20247659947942301</v>
      </c>
      <c r="U13" s="19">
        <v>0.14523642355785801</v>
      </c>
      <c r="V13" s="19">
        <v>4.2278836284863702E-2</v>
      </c>
      <c r="W13" s="19">
        <v>0.15157088825967199</v>
      </c>
      <c r="X13" s="19">
        <v>0.10552236007091099</v>
      </c>
      <c r="Y13" s="19">
        <v>8.3986431546023393E-2</v>
      </c>
      <c r="Z13" s="19">
        <v>0</v>
      </c>
      <c r="AA13" s="19">
        <v>0.202241905971489</v>
      </c>
      <c r="AB13" s="19">
        <v>0.14267330049721499</v>
      </c>
      <c r="AC13" s="19"/>
      <c r="AD13" s="19">
        <v>9.1168913699141402E-2</v>
      </c>
      <c r="AE13" s="19">
        <v>7.0737631684144306E-2</v>
      </c>
      <c r="AF13" s="19">
        <v>7.3871790187158906E-2</v>
      </c>
      <c r="AG13" s="19">
        <v>0.26795573901836101</v>
      </c>
      <c r="AH13" s="19"/>
      <c r="AI13" s="19">
        <v>0.136205312063679</v>
      </c>
      <c r="AJ13" s="19">
        <v>5.1905083578496901E-2</v>
      </c>
      <c r="AK13" s="19">
        <v>9.4628292258314498E-2</v>
      </c>
      <c r="AL13" s="19"/>
      <c r="AM13" s="19">
        <v>8.1760970442328204E-2</v>
      </c>
      <c r="AN13" s="19">
        <v>0.16419923365191499</v>
      </c>
      <c r="AO13" s="19">
        <v>4.6152320598135899E-2</v>
      </c>
      <c r="AP13" s="19"/>
      <c r="AQ13" s="19">
        <v>0.17134707216439299</v>
      </c>
      <c r="AR13" s="19">
        <v>0.145845283745413</v>
      </c>
      <c r="AS13" s="19">
        <v>8.2329984081558505E-2</v>
      </c>
      <c r="AT13" s="19">
        <v>6.4754142326232E-2</v>
      </c>
      <c r="AU13" s="19">
        <v>0</v>
      </c>
    </row>
    <row r="14" spans="2:47" x14ac:dyDescent="0.3">
      <c r="B14" s="16" t="s">
        <v>175</v>
      </c>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2" t="s">
        <v>341</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535</v>
      </c>
      <c r="D7" s="10">
        <v>256</v>
      </c>
      <c r="E7" s="10">
        <v>278</v>
      </c>
      <c r="F7" s="10"/>
      <c r="G7" s="10">
        <v>52</v>
      </c>
      <c r="H7" s="10">
        <v>82</v>
      </c>
      <c r="I7" s="10">
        <v>86</v>
      </c>
      <c r="J7" s="10">
        <v>100</v>
      </c>
      <c r="K7" s="10">
        <v>92</v>
      </c>
      <c r="L7" s="10">
        <v>123</v>
      </c>
      <c r="M7" s="10"/>
      <c r="N7" s="10">
        <v>130</v>
      </c>
      <c r="O7" s="10">
        <v>139</v>
      </c>
      <c r="P7" s="10">
        <v>128</v>
      </c>
      <c r="Q7" s="10">
        <v>134</v>
      </c>
      <c r="R7" s="10"/>
      <c r="S7" s="10">
        <v>90</v>
      </c>
      <c r="T7" s="10">
        <v>76</v>
      </c>
      <c r="U7" s="10">
        <v>43</v>
      </c>
      <c r="V7" s="10">
        <v>61</v>
      </c>
      <c r="W7" s="10">
        <v>44</v>
      </c>
      <c r="X7" s="10">
        <v>54</v>
      </c>
      <c r="Y7" s="10">
        <v>51</v>
      </c>
      <c r="Z7" s="10">
        <v>22</v>
      </c>
      <c r="AA7" s="10">
        <v>66</v>
      </c>
      <c r="AB7" s="10">
        <v>28</v>
      </c>
      <c r="AC7" s="10"/>
      <c r="AD7" s="10">
        <v>114</v>
      </c>
      <c r="AE7" s="10">
        <v>180</v>
      </c>
      <c r="AF7" s="10">
        <v>75</v>
      </c>
      <c r="AG7" s="10">
        <v>71</v>
      </c>
      <c r="AH7" s="10"/>
      <c r="AI7" s="10">
        <v>106</v>
      </c>
      <c r="AJ7" s="10">
        <v>144</v>
      </c>
      <c r="AK7" s="10">
        <v>120</v>
      </c>
      <c r="AL7" s="10"/>
      <c r="AM7" s="10">
        <v>101</v>
      </c>
      <c r="AN7" s="10">
        <v>220</v>
      </c>
      <c r="AO7" s="10">
        <v>182</v>
      </c>
      <c r="AP7" s="10"/>
      <c r="AQ7" s="10">
        <v>149</v>
      </c>
      <c r="AR7" s="10">
        <v>123</v>
      </c>
      <c r="AS7" s="10">
        <v>127</v>
      </c>
      <c r="AT7" s="10">
        <v>54</v>
      </c>
      <c r="AU7" s="10">
        <v>16</v>
      </c>
    </row>
    <row r="8" spans="2:47" ht="30" customHeight="1" x14ac:dyDescent="0.3">
      <c r="B8" s="11" t="s">
        <v>18</v>
      </c>
      <c r="C8" s="11">
        <v>533</v>
      </c>
      <c r="D8" s="11">
        <v>262</v>
      </c>
      <c r="E8" s="11">
        <v>270</v>
      </c>
      <c r="F8" s="11"/>
      <c r="G8" s="11">
        <v>65</v>
      </c>
      <c r="H8" s="11">
        <v>91</v>
      </c>
      <c r="I8" s="11">
        <v>88</v>
      </c>
      <c r="J8" s="11">
        <v>92</v>
      </c>
      <c r="K8" s="11">
        <v>83</v>
      </c>
      <c r="L8" s="11">
        <v>114</v>
      </c>
      <c r="M8" s="11"/>
      <c r="N8" s="11">
        <v>139</v>
      </c>
      <c r="O8" s="11">
        <v>138</v>
      </c>
      <c r="P8" s="11">
        <v>123</v>
      </c>
      <c r="Q8" s="11">
        <v>129</v>
      </c>
      <c r="R8" s="11"/>
      <c r="S8" s="11">
        <v>93</v>
      </c>
      <c r="T8" s="11">
        <v>76</v>
      </c>
      <c r="U8" s="11">
        <v>43</v>
      </c>
      <c r="V8" s="11">
        <v>60</v>
      </c>
      <c r="W8" s="11">
        <v>47</v>
      </c>
      <c r="X8" s="11">
        <v>51</v>
      </c>
      <c r="Y8" s="11">
        <v>47</v>
      </c>
      <c r="Z8" s="11">
        <v>22</v>
      </c>
      <c r="AA8" s="11">
        <v>66</v>
      </c>
      <c r="AB8" s="11">
        <v>27</v>
      </c>
      <c r="AC8" s="11"/>
      <c r="AD8" s="11">
        <v>109</v>
      </c>
      <c r="AE8" s="11">
        <v>182</v>
      </c>
      <c r="AF8" s="11">
        <v>73</v>
      </c>
      <c r="AG8" s="11">
        <v>71</v>
      </c>
      <c r="AH8" s="11"/>
      <c r="AI8" s="11">
        <v>102</v>
      </c>
      <c r="AJ8" s="11">
        <v>150</v>
      </c>
      <c r="AK8" s="11">
        <v>117</v>
      </c>
      <c r="AL8" s="11"/>
      <c r="AM8" s="11">
        <v>103</v>
      </c>
      <c r="AN8" s="11">
        <v>215</v>
      </c>
      <c r="AO8" s="11">
        <v>184</v>
      </c>
      <c r="AP8" s="11"/>
      <c r="AQ8" s="11">
        <v>141</v>
      </c>
      <c r="AR8" s="11">
        <v>124</v>
      </c>
      <c r="AS8" s="11">
        <v>131</v>
      </c>
      <c r="AT8" s="11">
        <v>56</v>
      </c>
      <c r="AU8" s="11">
        <v>17</v>
      </c>
    </row>
    <row r="9" spans="2:47" ht="43.2" x14ac:dyDescent="0.3">
      <c r="B9" s="18" t="s">
        <v>334</v>
      </c>
      <c r="C9" s="17">
        <v>9.5937386663480007E-2</v>
      </c>
      <c r="D9" s="17">
        <v>0.11672407508831301</v>
      </c>
      <c r="E9" s="17">
        <v>7.6132913817180195E-2</v>
      </c>
      <c r="F9" s="17"/>
      <c r="G9" s="17">
        <v>0.159698290313569</v>
      </c>
      <c r="H9" s="17">
        <v>0.207162107257921</v>
      </c>
      <c r="I9" s="17">
        <v>0.11652803503490899</v>
      </c>
      <c r="J9" s="17">
        <v>4.9348113555266103E-2</v>
      </c>
      <c r="K9" s="17">
        <v>2.0923571787966899E-2</v>
      </c>
      <c r="L9" s="17">
        <v>4.6141481915904101E-2</v>
      </c>
      <c r="M9" s="17"/>
      <c r="N9" s="17">
        <v>0.12468295796794999</v>
      </c>
      <c r="O9" s="17">
        <v>8.0615541403048205E-2</v>
      </c>
      <c r="P9" s="17">
        <v>0.118404038080643</v>
      </c>
      <c r="Q9" s="17">
        <v>6.2672637754530094E-2</v>
      </c>
      <c r="R9" s="17"/>
      <c r="S9" s="17">
        <v>0.14672095911820399</v>
      </c>
      <c r="T9" s="17">
        <v>6.32360415102073E-2</v>
      </c>
      <c r="U9" s="17">
        <v>4.0000004678380899E-2</v>
      </c>
      <c r="V9" s="17">
        <v>0.11919459557169</v>
      </c>
      <c r="W9" s="17">
        <v>8.9831876847954503E-2</v>
      </c>
      <c r="X9" s="17">
        <v>4.0922665242252597E-2</v>
      </c>
      <c r="Y9" s="17">
        <v>9.0421364091391301E-2</v>
      </c>
      <c r="Z9" s="17">
        <v>0.15227868347381601</v>
      </c>
      <c r="AA9" s="17">
        <v>0.13798325530693301</v>
      </c>
      <c r="AB9" s="17">
        <v>2.5208011146433E-2</v>
      </c>
      <c r="AC9" s="17"/>
      <c r="AD9" s="17">
        <v>8.6229648909587106E-2</v>
      </c>
      <c r="AE9" s="17">
        <v>0.118999235098353</v>
      </c>
      <c r="AF9" s="17">
        <v>4.5915085177245199E-2</v>
      </c>
      <c r="AG9" s="17">
        <v>6.1918617011747099E-2</v>
      </c>
      <c r="AH9" s="17"/>
      <c r="AI9" s="17">
        <v>0.101522394254991</v>
      </c>
      <c r="AJ9" s="17">
        <v>0.14236030731355001</v>
      </c>
      <c r="AK9" s="17">
        <v>3.7846682987449497E-2</v>
      </c>
      <c r="AL9" s="17"/>
      <c r="AM9" s="17">
        <v>0.14787115316878099</v>
      </c>
      <c r="AN9" s="17">
        <v>7.0225131900050294E-2</v>
      </c>
      <c r="AO9" s="17">
        <v>0.101334454651127</v>
      </c>
      <c r="AP9" s="17"/>
      <c r="AQ9" s="17">
        <v>4.9451196702912099E-2</v>
      </c>
      <c r="AR9" s="17">
        <v>4.3415944757590398E-2</v>
      </c>
      <c r="AS9" s="17">
        <v>0.194334401736728</v>
      </c>
      <c r="AT9" s="17">
        <v>0.12774474732420199</v>
      </c>
      <c r="AU9" s="17">
        <v>0.24273795406992499</v>
      </c>
    </row>
    <row r="10" spans="2:47" ht="43.2" x14ac:dyDescent="0.3">
      <c r="B10" s="18" t="s">
        <v>335</v>
      </c>
      <c r="C10" s="17">
        <v>0.246328861689427</v>
      </c>
      <c r="D10" s="17">
        <v>0.25001858006762101</v>
      </c>
      <c r="E10" s="17">
        <v>0.24368977993151</v>
      </c>
      <c r="F10" s="17"/>
      <c r="G10" s="17">
        <v>0.43571012183066199</v>
      </c>
      <c r="H10" s="17">
        <v>0.39561121562081097</v>
      </c>
      <c r="I10" s="17">
        <v>0.27359865712731601</v>
      </c>
      <c r="J10" s="17">
        <v>0.18222835520876801</v>
      </c>
      <c r="K10" s="17">
        <v>0.143051326511244</v>
      </c>
      <c r="L10" s="17">
        <v>0.123101975666377</v>
      </c>
      <c r="M10" s="17"/>
      <c r="N10" s="17">
        <v>0.41917532719751499</v>
      </c>
      <c r="O10" s="17">
        <v>0.25407398294911099</v>
      </c>
      <c r="P10" s="17">
        <v>0.149098011728899</v>
      </c>
      <c r="Q10" s="17">
        <v>0.15090570540640499</v>
      </c>
      <c r="R10" s="17"/>
      <c r="S10" s="17">
        <v>0.397060252196487</v>
      </c>
      <c r="T10" s="17">
        <v>0.18215479428544201</v>
      </c>
      <c r="U10" s="17">
        <v>0.14706028981297201</v>
      </c>
      <c r="V10" s="17">
        <v>0.18339914580703101</v>
      </c>
      <c r="W10" s="17">
        <v>0.28348249982902901</v>
      </c>
      <c r="X10" s="17">
        <v>0.31570243236239198</v>
      </c>
      <c r="Y10" s="17">
        <v>0.233508802842327</v>
      </c>
      <c r="Z10" s="17">
        <v>0.35557558531310501</v>
      </c>
      <c r="AA10" s="17">
        <v>0.14709432845149101</v>
      </c>
      <c r="AB10" s="17">
        <v>0.18844617376635101</v>
      </c>
      <c r="AC10" s="17"/>
      <c r="AD10" s="17">
        <v>0.172742021437158</v>
      </c>
      <c r="AE10" s="17">
        <v>0.31895257271431399</v>
      </c>
      <c r="AF10" s="17">
        <v>0.10784480870488899</v>
      </c>
      <c r="AG10" s="17">
        <v>0.22383650108988601</v>
      </c>
      <c r="AH10" s="17"/>
      <c r="AI10" s="17">
        <v>0.188626243571722</v>
      </c>
      <c r="AJ10" s="17">
        <v>0.363772476664671</v>
      </c>
      <c r="AK10" s="17">
        <v>0.10174450573235801</v>
      </c>
      <c r="AL10" s="17"/>
      <c r="AM10" s="17">
        <v>0.324659069408336</v>
      </c>
      <c r="AN10" s="17">
        <v>0.21002169591036099</v>
      </c>
      <c r="AO10" s="17">
        <v>0.276486138797647</v>
      </c>
      <c r="AP10" s="17"/>
      <c r="AQ10" s="17">
        <v>0.171456503649177</v>
      </c>
      <c r="AR10" s="17">
        <v>0.23605279323192599</v>
      </c>
      <c r="AS10" s="17">
        <v>0.35695743632176102</v>
      </c>
      <c r="AT10" s="17">
        <v>0.20595556476723001</v>
      </c>
      <c r="AU10" s="17">
        <v>0.45839042345723802</v>
      </c>
    </row>
    <row r="11" spans="2:47" ht="43.2" x14ac:dyDescent="0.3">
      <c r="B11" s="18" t="s">
        <v>336</v>
      </c>
      <c r="C11" s="17">
        <v>0.27918623264382902</v>
      </c>
      <c r="D11" s="17">
        <v>0.29633094442979002</v>
      </c>
      <c r="E11" s="17">
        <v>0.26361618438020201</v>
      </c>
      <c r="F11" s="17"/>
      <c r="G11" s="17">
        <v>0.23716871306362</v>
      </c>
      <c r="H11" s="17">
        <v>0.16953675225738701</v>
      </c>
      <c r="I11" s="17">
        <v>0.23545944560953699</v>
      </c>
      <c r="J11" s="17">
        <v>0.36251374211173998</v>
      </c>
      <c r="K11" s="17">
        <v>0.32939369842192401</v>
      </c>
      <c r="L11" s="17">
        <v>0.32164662304167202</v>
      </c>
      <c r="M11" s="17"/>
      <c r="N11" s="17">
        <v>0.25460008699667602</v>
      </c>
      <c r="O11" s="17">
        <v>0.29600800855147602</v>
      </c>
      <c r="P11" s="17">
        <v>0.26895508736016699</v>
      </c>
      <c r="Q11" s="17">
        <v>0.29079749620002399</v>
      </c>
      <c r="R11" s="17"/>
      <c r="S11" s="17">
        <v>0.220040982444799</v>
      </c>
      <c r="T11" s="17">
        <v>0.297585056066759</v>
      </c>
      <c r="U11" s="17">
        <v>0.40718473785503001</v>
      </c>
      <c r="V11" s="17">
        <v>0.31543089266752999</v>
      </c>
      <c r="W11" s="17">
        <v>0.28795076326934599</v>
      </c>
      <c r="X11" s="17">
        <v>0.28461058686100998</v>
      </c>
      <c r="Y11" s="17">
        <v>0.29540768751744101</v>
      </c>
      <c r="Z11" s="17">
        <v>0.17504735698818299</v>
      </c>
      <c r="AA11" s="17">
        <v>0.230980760588365</v>
      </c>
      <c r="AB11" s="17">
        <v>0.297016952262526</v>
      </c>
      <c r="AC11" s="17"/>
      <c r="AD11" s="17">
        <v>0.33495929245098099</v>
      </c>
      <c r="AE11" s="17">
        <v>0.26025564036784099</v>
      </c>
      <c r="AF11" s="17">
        <v>0.27527099452801002</v>
      </c>
      <c r="AG11" s="17">
        <v>0.28392645985607801</v>
      </c>
      <c r="AH11" s="17"/>
      <c r="AI11" s="17">
        <v>0.366449279133368</v>
      </c>
      <c r="AJ11" s="17">
        <v>0.21386378436122999</v>
      </c>
      <c r="AK11" s="17">
        <v>0.31554011513393199</v>
      </c>
      <c r="AL11" s="17"/>
      <c r="AM11" s="17">
        <v>0.27358326312232301</v>
      </c>
      <c r="AN11" s="17">
        <v>0.28858264163735597</v>
      </c>
      <c r="AO11" s="17">
        <v>0.28900783701639698</v>
      </c>
      <c r="AP11" s="17"/>
      <c r="AQ11" s="17">
        <v>0.30876335257397802</v>
      </c>
      <c r="AR11" s="17">
        <v>0.31881143740978302</v>
      </c>
      <c r="AS11" s="17">
        <v>0.171285983978475</v>
      </c>
      <c r="AT11" s="17">
        <v>0.36943108233041</v>
      </c>
      <c r="AU11" s="17">
        <v>0.172281267464826</v>
      </c>
    </row>
    <row r="12" spans="2:47" ht="43.2" x14ac:dyDescent="0.3">
      <c r="B12" s="18" t="s">
        <v>337</v>
      </c>
      <c r="C12" s="17">
        <v>0.25409841543707901</v>
      </c>
      <c r="D12" s="17">
        <v>0.24297261453760499</v>
      </c>
      <c r="E12" s="17">
        <v>0.26204420264760198</v>
      </c>
      <c r="F12" s="17"/>
      <c r="G12" s="17">
        <v>5.0680868196458201E-2</v>
      </c>
      <c r="H12" s="17">
        <v>0.16748995109274001</v>
      </c>
      <c r="I12" s="17">
        <v>0.25942108446675599</v>
      </c>
      <c r="J12" s="17">
        <v>0.22627472835100301</v>
      </c>
      <c r="K12" s="17">
        <v>0.34383965012843898</v>
      </c>
      <c r="L12" s="17">
        <v>0.39371926268691199</v>
      </c>
      <c r="M12" s="17"/>
      <c r="N12" s="17">
        <v>0.16387879561687799</v>
      </c>
      <c r="O12" s="17">
        <v>0.23740621094933301</v>
      </c>
      <c r="P12" s="17">
        <v>0.30082533280358698</v>
      </c>
      <c r="Q12" s="17">
        <v>0.31792932386345901</v>
      </c>
      <c r="R12" s="17"/>
      <c r="S12" s="17">
        <v>0.16871674885627</v>
      </c>
      <c r="T12" s="17">
        <v>0.285469897343613</v>
      </c>
      <c r="U12" s="17">
        <v>0.27311351612654</v>
      </c>
      <c r="V12" s="17">
        <v>0.30564812824318999</v>
      </c>
      <c r="W12" s="17">
        <v>0.19516436968707099</v>
      </c>
      <c r="X12" s="17">
        <v>0.20661519001515299</v>
      </c>
      <c r="Y12" s="17">
        <v>0.25825829434352698</v>
      </c>
      <c r="Z12" s="17">
        <v>0.194158487720513</v>
      </c>
      <c r="AA12" s="17">
        <v>0.31967076846281101</v>
      </c>
      <c r="AB12" s="17">
        <v>0.386541873005595</v>
      </c>
      <c r="AC12" s="17"/>
      <c r="AD12" s="17">
        <v>0.31133072206366502</v>
      </c>
      <c r="AE12" s="17">
        <v>0.20940698961131299</v>
      </c>
      <c r="AF12" s="17">
        <v>0.49943534175432303</v>
      </c>
      <c r="AG12" s="17">
        <v>0.152832787266966</v>
      </c>
      <c r="AH12" s="17"/>
      <c r="AI12" s="17">
        <v>0.26249299803846599</v>
      </c>
      <c r="AJ12" s="17">
        <v>0.20163901817231999</v>
      </c>
      <c r="AK12" s="17">
        <v>0.45493644819620899</v>
      </c>
      <c r="AL12" s="17"/>
      <c r="AM12" s="17">
        <v>0.17665106685666099</v>
      </c>
      <c r="AN12" s="17">
        <v>0.26526658607834402</v>
      </c>
      <c r="AO12" s="17">
        <v>0.29516328958133498</v>
      </c>
      <c r="AP12" s="17"/>
      <c r="AQ12" s="17">
        <v>0.30410672699849101</v>
      </c>
      <c r="AR12" s="17">
        <v>0.26948979141637402</v>
      </c>
      <c r="AS12" s="17">
        <v>0.21412033106978801</v>
      </c>
      <c r="AT12" s="17">
        <v>0.19416136872370501</v>
      </c>
      <c r="AU12" s="17">
        <v>0.12659035500801</v>
      </c>
    </row>
    <row r="13" spans="2:47" x14ac:dyDescent="0.3">
      <c r="B13" s="18" t="s">
        <v>173</v>
      </c>
      <c r="C13" s="19">
        <v>0.12444910356618399</v>
      </c>
      <c r="D13" s="19">
        <v>9.39537858766714E-2</v>
      </c>
      <c r="E13" s="19">
        <v>0.15451691922350599</v>
      </c>
      <c r="F13" s="19"/>
      <c r="G13" s="19">
        <v>0.11674200659569101</v>
      </c>
      <c r="H13" s="19">
        <v>6.0199973771141099E-2</v>
      </c>
      <c r="I13" s="19">
        <v>0.11499277776148201</v>
      </c>
      <c r="J13" s="19">
        <v>0.179635060773222</v>
      </c>
      <c r="K13" s="19">
        <v>0.16279175315042599</v>
      </c>
      <c r="L13" s="19">
        <v>0.11539065668913499</v>
      </c>
      <c r="M13" s="19"/>
      <c r="N13" s="19">
        <v>3.7662832220981698E-2</v>
      </c>
      <c r="O13" s="19">
        <v>0.13189625614703099</v>
      </c>
      <c r="P13" s="19">
        <v>0.162717530026704</v>
      </c>
      <c r="Q13" s="19">
        <v>0.17769483677558201</v>
      </c>
      <c r="R13" s="19"/>
      <c r="S13" s="19">
        <v>6.74610573842402E-2</v>
      </c>
      <c r="T13" s="19">
        <v>0.17155421079397801</v>
      </c>
      <c r="U13" s="19">
        <v>0.13264145152707699</v>
      </c>
      <c r="V13" s="19">
        <v>7.6327237710558105E-2</v>
      </c>
      <c r="W13" s="19">
        <v>0.1435704903666</v>
      </c>
      <c r="X13" s="19">
        <v>0.15214912551919299</v>
      </c>
      <c r="Y13" s="19">
        <v>0.122403851205314</v>
      </c>
      <c r="Z13" s="19">
        <v>0.12293988650438301</v>
      </c>
      <c r="AA13" s="19">
        <v>0.164270887190401</v>
      </c>
      <c r="AB13" s="19">
        <v>0.102786989819094</v>
      </c>
      <c r="AC13" s="19"/>
      <c r="AD13" s="19">
        <v>9.4738315138609197E-2</v>
      </c>
      <c r="AE13" s="19">
        <v>9.2385562208179506E-2</v>
      </c>
      <c r="AF13" s="19">
        <v>7.1533769835533195E-2</v>
      </c>
      <c r="AG13" s="19">
        <v>0.27748563477532301</v>
      </c>
      <c r="AH13" s="19"/>
      <c r="AI13" s="19">
        <v>8.0909085001452899E-2</v>
      </c>
      <c r="AJ13" s="19">
        <v>7.8364413488229603E-2</v>
      </c>
      <c r="AK13" s="19">
        <v>8.9932247950050906E-2</v>
      </c>
      <c r="AL13" s="19"/>
      <c r="AM13" s="19">
        <v>7.7235447443898306E-2</v>
      </c>
      <c r="AN13" s="19">
        <v>0.16590394447388901</v>
      </c>
      <c r="AO13" s="19">
        <v>3.8008279953493297E-2</v>
      </c>
      <c r="AP13" s="19"/>
      <c r="AQ13" s="19">
        <v>0.16622222007544199</v>
      </c>
      <c r="AR13" s="19">
        <v>0.132230033184326</v>
      </c>
      <c r="AS13" s="19">
        <v>6.3301846893247096E-2</v>
      </c>
      <c r="AT13" s="19">
        <v>0.102707236854452</v>
      </c>
      <c r="AU13" s="19">
        <v>0</v>
      </c>
    </row>
    <row r="14" spans="2:47" x14ac:dyDescent="0.3">
      <c r="B14" s="16" t="s">
        <v>175</v>
      </c>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U22"/>
  <sheetViews>
    <sheetView showGridLines="0" topLeftCell="A6"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342</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477</v>
      </c>
      <c r="D7" s="10">
        <v>230</v>
      </c>
      <c r="E7" s="10">
        <v>246</v>
      </c>
      <c r="F7" s="10"/>
      <c r="G7" s="10">
        <v>45</v>
      </c>
      <c r="H7" s="10">
        <v>78</v>
      </c>
      <c r="I7" s="10">
        <v>71</v>
      </c>
      <c r="J7" s="10">
        <v>104</v>
      </c>
      <c r="K7" s="10">
        <v>76</v>
      </c>
      <c r="L7" s="10">
        <v>103</v>
      </c>
      <c r="M7" s="10"/>
      <c r="N7" s="10">
        <v>134</v>
      </c>
      <c r="O7" s="10">
        <v>116</v>
      </c>
      <c r="P7" s="10">
        <v>105</v>
      </c>
      <c r="Q7" s="10">
        <v>119</v>
      </c>
      <c r="R7" s="10"/>
      <c r="S7" s="10">
        <v>83</v>
      </c>
      <c r="T7" s="10">
        <v>72</v>
      </c>
      <c r="U7" s="10">
        <v>47</v>
      </c>
      <c r="V7" s="10">
        <v>44</v>
      </c>
      <c r="W7" s="10">
        <v>32</v>
      </c>
      <c r="X7" s="10">
        <v>55</v>
      </c>
      <c r="Y7" s="10">
        <v>48</v>
      </c>
      <c r="Z7" s="10">
        <v>23</v>
      </c>
      <c r="AA7" s="10">
        <v>48</v>
      </c>
      <c r="AB7" s="10">
        <v>25</v>
      </c>
      <c r="AC7" s="10"/>
      <c r="AD7" s="10">
        <v>83</v>
      </c>
      <c r="AE7" s="10">
        <v>184</v>
      </c>
      <c r="AF7" s="10">
        <v>55</v>
      </c>
      <c r="AG7" s="10">
        <v>73</v>
      </c>
      <c r="AH7" s="10"/>
      <c r="AI7" s="10">
        <v>83</v>
      </c>
      <c r="AJ7" s="10">
        <v>143</v>
      </c>
      <c r="AK7" s="10">
        <v>94</v>
      </c>
      <c r="AL7" s="10"/>
      <c r="AM7" s="10">
        <v>105</v>
      </c>
      <c r="AN7" s="10">
        <v>184</v>
      </c>
      <c r="AO7" s="10">
        <v>156</v>
      </c>
      <c r="AP7" s="10"/>
      <c r="AQ7" s="10">
        <v>134</v>
      </c>
      <c r="AR7" s="10">
        <v>99</v>
      </c>
      <c r="AS7" s="10">
        <v>116</v>
      </c>
      <c r="AT7" s="10">
        <v>59</v>
      </c>
      <c r="AU7" s="10">
        <v>12</v>
      </c>
    </row>
    <row r="8" spans="2:47" ht="30" customHeight="1" x14ac:dyDescent="0.3">
      <c r="B8" s="11" t="s">
        <v>18</v>
      </c>
      <c r="C8" s="11">
        <v>470</v>
      </c>
      <c r="D8" s="11">
        <v>231</v>
      </c>
      <c r="E8" s="11">
        <v>238</v>
      </c>
      <c r="F8" s="11"/>
      <c r="G8" s="11">
        <v>54</v>
      </c>
      <c r="H8" s="11">
        <v>85</v>
      </c>
      <c r="I8" s="11">
        <v>72</v>
      </c>
      <c r="J8" s="11">
        <v>94</v>
      </c>
      <c r="K8" s="11">
        <v>68</v>
      </c>
      <c r="L8" s="11">
        <v>95</v>
      </c>
      <c r="M8" s="11"/>
      <c r="N8" s="11">
        <v>140</v>
      </c>
      <c r="O8" s="11">
        <v>115</v>
      </c>
      <c r="P8" s="11">
        <v>98</v>
      </c>
      <c r="Q8" s="11">
        <v>113</v>
      </c>
      <c r="R8" s="11"/>
      <c r="S8" s="11">
        <v>85</v>
      </c>
      <c r="T8" s="11">
        <v>71</v>
      </c>
      <c r="U8" s="11">
        <v>47</v>
      </c>
      <c r="V8" s="11">
        <v>42</v>
      </c>
      <c r="W8" s="11">
        <v>33</v>
      </c>
      <c r="X8" s="11">
        <v>53</v>
      </c>
      <c r="Y8" s="11">
        <v>44</v>
      </c>
      <c r="Z8" s="11">
        <v>23</v>
      </c>
      <c r="AA8" s="11">
        <v>47</v>
      </c>
      <c r="AB8" s="11">
        <v>25</v>
      </c>
      <c r="AC8" s="11"/>
      <c r="AD8" s="11">
        <v>79</v>
      </c>
      <c r="AE8" s="11">
        <v>185</v>
      </c>
      <c r="AF8" s="11">
        <v>54</v>
      </c>
      <c r="AG8" s="11">
        <v>72</v>
      </c>
      <c r="AH8" s="11"/>
      <c r="AI8" s="11">
        <v>78</v>
      </c>
      <c r="AJ8" s="11">
        <v>148</v>
      </c>
      <c r="AK8" s="11">
        <v>90</v>
      </c>
      <c r="AL8" s="11"/>
      <c r="AM8" s="11">
        <v>105</v>
      </c>
      <c r="AN8" s="11">
        <v>180</v>
      </c>
      <c r="AO8" s="11">
        <v>154</v>
      </c>
      <c r="AP8" s="11"/>
      <c r="AQ8" s="11">
        <v>128</v>
      </c>
      <c r="AR8" s="11">
        <v>96</v>
      </c>
      <c r="AS8" s="11">
        <v>118</v>
      </c>
      <c r="AT8" s="11">
        <v>61</v>
      </c>
      <c r="AU8" s="11">
        <v>13</v>
      </c>
    </row>
    <row r="9" spans="2:47" x14ac:dyDescent="0.3">
      <c r="B9" s="18" t="s">
        <v>192</v>
      </c>
      <c r="C9" s="17">
        <v>0.13638805556275799</v>
      </c>
      <c r="D9" s="17">
        <v>0.140747571823891</v>
      </c>
      <c r="E9" s="17">
        <v>0.13275873647228101</v>
      </c>
      <c r="F9" s="17"/>
      <c r="G9" s="17">
        <v>0.21969044407489999</v>
      </c>
      <c r="H9" s="17">
        <v>0.172524548365973</v>
      </c>
      <c r="I9" s="17">
        <v>0.23886563148738901</v>
      </c>
      <c r="J9" s="17">
        <v>7.9418537742832696E-2</v>
      </c>
      <c r="K9" s="17">
        <v>0.11667045787576399</v>
      </c>
      <c r="L9" s="17">
        <v>4.86692389728485E-2</v>
      </c>
      <c r="M9" s="17"/>
      <c r="N9" s="17">
        <v>0.24008377778529499</v>
      </c>
      <c r="O9" s="17">
        <v>8.4521749800943194E-2</v>
      </c>
      <c r="P9" s="17">
        <v>0.105072021281266</v>
      </c>
      <c r="Q9" s="17">
        <v>9.12424826628183E-2</v>
      </c>
      <c r="R9" s="17"/>
      <c r="S9" s="17">
        <v>0.26356436382144</v>
      </c>
      <c r="T9" s="17">
        <v>0.107040477692267</v>
      </c>
      <c r="U9" s="17">
        <v>4.1634663373656698E-2</v>
      </c>
      <c r="V9" s="17">
        <v>0.15074533219032299</v>
      </c>
      <c r="W9" s="17">
        <v>0.129343774612624</v>
      </c>
      <c r="X9" s="17">
        <v>0.13477271230943999</v>
      </c>
      <c r="Y9" s="17">
        <v>0.14113011915683699</v>
      </c>
      <c r="Z9" s="17">
        <v>0.138459349990527</v>
      </c>
      <c r="AA9" s="17">
        <v>5.8546150303458097E-2</v>
      </c>
      <c r="AB9" s="17">
        <v>8.9536430022412003E-2</v>
      </c>
      <c r="AC9" s="17"/>
      <c r="AD9" s="17">
        <v>0.104301591295099</v>
      </c>
      <c r="AE9" s="17">
        <v>0.18646821261195401</v>
      </c>
      <c r="AF9" s="17">
        <v>3.8907742625139699E-2</v>
      </c>
      <c r="AG9" s="17">
        <v>0.127458289194116</v>
      </c>
      <c r="AH9" s="17"/>
      <c r="AI9" s="17">
        <v>0.11696543598688899</v>
      </c>
      <c r="AJ9" s="17">
        <v>0.24212095027481201</v>
      </c>
      <c r="AK9" s="17">
        <v>5.2847700938763002E-2</v>
      </c>
      <c r="AL9" s="17"/>
      <c r="AM9" s="17">
        <v>0.15823757203466399</v>
      </c>
      <c r="AN9" s="17">
        <v>7.9988767112712106E-2</v>
      </c>
      <c r="AO9" s="17">
        <v>0.19756077405358499</v>
      </c>
      <c r="AP9" s="17"/>
      <c r="AQ9" s="17">
        <v>0.13609228379517499</v>
      </c>
      <c r="AR9" s="17">
        <v>8.5513089156639993E-2</v>
      </c>
      <c r="AS9" s="17">
        <v>0.16787648414202799</v>
      </c>
      <c r="AT9" s="17">
        <v>0.22359452222717399</v>
      </c>
      <c r="AU9" s="17">
        <v>0.12608655163330801</v>
      </c>
    </row>
    <row r="10" spans="2:47" x14ac:dyDescent="0.3">
      <c r="B10" s="18" t="s">
        <v>193</v>
      </c>
      <c r="C10" s="17">
        <v>0.439426491939651</v>
      </c>
      <c r="D10" s="17">
        <v>0.445447907657884</v>
      </c>
      <c r="E10" s="17">
        <v>0.43550150511069702</v>
      </c>
      <c r="F10" s="17"/>
      <c r="G10" s="17">
        <v>0.54780644498667497</v>
      </c>
      <c r="H10" s="17">
        <v>0.60484985860800899</v>
      </c>
      <c r="I10" s="17">
        <v>0.38943783878992599</v>
      </c>
      <c r="J10" s="17">
        <v>0.39942531830751099</v>
      </c>
      <c r="K10" s="17">
        <v>0.29522097067931002</v>
      </c>
      <c r="L10" s="17">
        <v>0.41012636071641201</v>
      </c>
      <c r="M10" s="17"/>
      <c r="N10" s="17">
        <v>0.47379569218353601</v>
      </c>
      <c r="O10" s="17">
        <v>0.48084449191579898</v>
      </c>
      <c r="P10" s="17">
        <v>0.37919037575926501</v>
      </c>
      <c r="Q10" s="17">
        <v>0.409294220132704</v>
      </c>
      <c r="R10" s="17"/>
      <c r="S10" s="17">
        <v>0.46316100762162499</v>
      </c>
      <c r="T10" s="17">
        <v>0.49548747293003398</v>
      </c>
      <c r="U10" s="17">
        <v>0.56046663934883001</v>
      </c>
      <c r="V10" s="17">
        <v>0.24624657178604101</v>
      </c>
      <c r="W10" s="17">
        <v>0.49326360531911401</v>
      </c>
      <c r="X10" s="17">
        <v>0.35540521464088098</v>
      </c>
      <c r="Y10" s="17">
        <v>0.300620738969547</v>
      </c>
      <c r="Z10" s="17">
        <v>0.37454643468242099</v>
      </c>
      <c r="AA10" s="17">
        <v>0.58113856884558501</v>
      </c>
      <c r="AB10" s="17">
        <v>0.445840993481392</v>
      </c>
      <c r="AC10" s="17"/>
      <c r="AD10" s="17">
        <v>0.42455995651460798</v>
      </c>
      <c r="AE10" s="17">
        <v>0.48105571416887799</v>
      </c>
      <c r="AF10" s="17">
        <v>0.33368390417604399</v>
      </c>
      <c r="AG10" s="17">
        <v>0.42530830309603601</v>
      </c>
      <c r="AH10" s="17"/>
      <c r="AI10" s="17">
        <v>0.41149614019891201</v>
      </c>
      <c r="AJ10" s="17">
        <v>0.51294193237179198</v>
      </c>
      <c r="AK10" s="17">
        <v>0.35680058142948101</v>
      </c>
      <c r="AL10" s="17"/>
      <c r="AM10" s="17">
        <v>0.51039208816019499</v>
      </c>
      <c r="AN10" s="17">
        <v>0.43980896655853002</v>
      </c>
      <c r="AO10" s="17">
        <v>0.41912492126580497</v>
      </c>
      <c r="AP10" s="17"/>
      <c r="AQ10" s="17">
        <v>0.38877626602048898</v>
      </c>
      <c r="AR10" s="17">
        <v>0.44972942253771597</v>
      </c>
      <c r="AS10" s="17">
        <v>0.45100914146850302</v>
      </c>
      <c r="AT10" s="17">
        <v>0.53484124928166499</v>
      </c>
      <c r="AU10" s="17">
        <v>0.31569822087431199</v>
      </c>
    </row>
    <row r="11" spans="2:47" x14ac:dyDescent="0.3">
      <c r="B11" s="18" t="s">
        <v>194</v>
      </c>
      <c r="C11" s="17">
        <v>0.24222810223067501</v>
      </c>
      <c r="D11" s="17">
        <v>0.24689239018002501</v>
      </c>
      <c r="E11" s="17">
        <v>0.23442902247223699</v>
      </c>
      <c r="F11" s="17"/>
      <c r="G11" s="17">
        <v>0.16666589887413399</v>
      </c>
      <c r="H11" s="17">
        <v>0.12805987029611701</v>
      </c>
      <c r="I11" s="17">
        <v>0.245080070755164</v>
      </c>
      <c r="J11" s="17">
        <v>0.27587231988203698</v>
      </c>
      <c r="K11" s="17">
        <v>0.27620699373708002</v>
      </c>
      <c r="L11" s="17">
        <v>0.32819941408860098</v>
      </c>
      <c r="M11" s="17"/>
      <c r="N11" s="17">
        <v>0.194860235772116</v>
      </c>
      <c r="O11" s="17">
        <v>0.25722682724234402</v>
      </c>
      <c r="P11" s="17">
        <v>0.26823482581013702</v>
      </c>
      <c r="Q11" s="17">
        <v>0.269369201594923</v>
      </c>
      <c r="R11" s="17"/>
      <c r="S11" s="17">
        <v>0.220732803905416</v>
      </c>
      <c r="T11" s="17">
        <v>0.19738272861398201</v>
      </c>
      <c r="U11" s="17">
        <v>0.19647378495545201</v>
      </c>
      <c r="V11" s="17">
        <v>0.31851692957057798</v>
      </c>
      <c r="W11" s="17">
        <v>0.28266897748771003</v>
      </c>
      <c r="X11" s="17">
        <v>0.288468403565803</v>
      </c>
      <c r="Y11" s="17">
        <v>0.31118858941299499</v>
      </c>
      <c r="Z11" s="17">
        <v>0.33145892139222499</v>
      </c>
      <c r="AA11" s="17">
        <v>0.18478652440183299</v>
      </c>
      <c r="AB11" s="17">
        <v>0.151233681857359</v>
      </c>
      <c r="AC11" s="17"/>
      <c r="AD11" s="17">
        <v>0.23873843285083601</v>
      </c>
      <c r="AE11" s="17">
        <v>0.18971506282765199</v>
      </c>
      <c r="AF11" s="17">
        <v>0.41193126775253502</v>
      </c>
      <c r="AG11" s="17">
        <v>0.23119353828091599</v>
      </c>
      <c r="AH11" s="17"/>
      <c r="AI11" s="17">
        <v>0.259892878297109</v>
      </c>
      <c r="AJ11" s="17">
        <v>0.14058045267674199</v>
      </c>
      <c r="AK11" s="17">
        <v>0.37900694705319199</v>
      </c>
      <c r="AL11" s="17"/>
      <c r="AM11" s="17">
        <v>0.17642259524652301</v>
      </c>
      <c r="AN11" s="17">
        <v>0.30693451345642397</v>
      </c>
      <c r="AO11" s="17">
        <v>0.20782378961518999</v>
      </c>
      <c r="AP11" s="17"/>
      <c r="AQ11" s="17">
        <v>0.25907973939811502</v>
      </c>
      <c r="AR11" s="17">
        <v>0.25768206210422201</v>
      </c>
      <c r="AS11" s="17">
        <v>0.21042260704485799</v>
      </c>
      <c r="AT11" s="17">
        <v>8.1544812372595005E-2</v>
      </c>
      <c r="AU11" s="17">
        <v>0.55821522749237995</v>
      </c>
    </row>
    <row r="12" spans="2:47" x14ac:dyDescent="0.3">
      <c r="B12" s="18" t="s">
        <v>195</v>
      </c>
      <c r="C12" s="17">
        <v>7.5832557941669307E-2</v>
      </c>
      <c r="D12" s="17">
        <v>7.7638106854252695E-2</v>
      </c>
      <c r="E12" s="17">
        <v>7.4413261435377701E-2</v>
      </c>
      <c r="F12" s="17"/>
      <c r="G12" s="17">
        <v>2.2461251352426399E-2</v>
      </c>
      <c r="H12" s="17">
        <v>3.6043617882021303E-2</v>
      </c>
      <c r="I12" s="17">
        <v>6.5131856439598901E-2</v>
      </c>
      <c r="J12" s="17">
        <v>8.0651264237971407E-2</v>
      </c>
      <c r="K12" s="17">
        <v>0.11593814352394199</v>
      </c>
      <c r="L12" s="17">
        <v>0.116701480853226</v>
      </c>
      <c r="M12" s="17"/>
      <c r="N12" s="17">
        <v>3.6342299649776498E-2</v>
      </c>
      <c r="O12" s="17">
        <v>8.2839116392095E-2</v>
      </c>
      <c r="P12" s="17">
        <v>0.11063584134007</v>
      </c>
      <c r="Q12" s="17">
        <v>8.0719415064084601E-2</v>
      </c>
      <c r="R12" s="17"/>
      <c r="S12" s="17">
        <v>2.2661556887801901E-2</v>
      </c>
      <c r="T12" s="17">
        <v>7.9651363270533806E-2</v>
      </c>
      <c r="U12" s="17">
        <v>6.0274677989678997E-2</v>
      </c>
      <c r="V12" s="17">
        <v>0.17691732386699999</v>
      </c>
      <c r="W12" s="17">
        <v>5.6371511704255001E-2</v>
      </c>
      <c r="X12" s="17">
        <v>9.1260491444049296E-2</v>
      </c>
      <c r="Y12" s="17">
        <v>5.7606981898571497E-2</v>
      </c>
      <c r="Z12" s="17">
        <v>3.8450133933382098E-2</v>
      </c>
      <c r="AA12" s="17">
        <v>7.8048057912595906E-2</v>
      </c>
      <c r="AB12" s="17">
        <v>0.16036792027794999</v>
      </c>
      <c r="AC12" s="17"/>
      <c r="AD12" s="17">
        <v>7.9818248872659606E-2</v>
      </c>
      <c r="AE12" s="17">
        <v>6.9861049973806197E-2</v>
      </c>
      <c r="AF12" s="17">
        <v>9.7834249366906295E-2</v>
      </c>
      <c r="AG12" s="17">
        <v>7.7163950748208601E-2</v>
      </c>
      <c r="AH12" s="17"/>
      <c r="AI12" s="17">
        <v>6.9329608678323301E-2</v>
      </c>
      <c r="AJ12" s="17">
        <v>6.1886407304779602E-2</v>
      </c>
      <c r="AK12" s="17">
        <v>0.1107217516498</v>
      </c>
      <c r="AL12" s="17"/>
      <c r="AM12" s="17">
        <v>6.9619392501868799E-2</v>
      </c>
      <c r="AN12" s="17">
        <v>8.7277921802171199E-2</v>
      </c>
      <c r="AO12" s="17">
        <v>7.5977297741976299E-2</v>
      </c>
      <c r="AP12" s="17"/>
      <c r="AQ12" s="17">
        <v>9.4274594834706404E-2</v>
      </c>
      <c r="AR12" s="17">
        <v>7.9175577257342006E-2</v>
      </c>
      <c r="AS12" s="17">
        <v>6.2811943537485607E-2</v>
      </c>
      <c r="AT12" s="17">
        <v>9.4743759300653499E-2</v>
      </c>
      <c r="AU12" s="17">
        <v>0</v>
      </c>
    </row>
    <row r="13" spans="2:47" x14ac:dyDescent="0.3">
      <c r="B13" s="18" t="s">
        <v>196</v>
      </c>
      <c r="C13" s="17">
        <v>5.3587272946047301E-2</v>
      </c>
      <c r="D13" s="17">
        <v>6.1846992614762002E-2</v>
      </c>
      <c r="E13" s="17">
        <v>4.5823459365199298E-2</v>
      </c>
      <c r="F13" s="17"/>
      <c r="G13" s="17">
        <v>0</v>
      </c>
      <c r="H13" s="17">
        <v>2.3952282380687799E-2</v>
      </c>
      <c r="I13" s="17">
        <v>3.5149756801485098E-2</v>
      </c>
      <c r="J13" s="17">
        <v>5.4860620931921497E-2</v>
      </c>
      <c r="K13" s="17">
        <v>0.14435297875543701</v>
      </c>
      <c r="L13" s="17">
        <v>5.8402514211120603E-2</v>
      </c>
      <c r="M13" s="17"/>
      <c r="N13" s="17">
        <v>2.62020812095793E-2</v>
      </c>
      <c r="O13" s="17">
        <v>7.0440570491407603E-2</v>
      </c>
      <c r="P13" s="17">
        <v>6.2512885020922407E-2</v>
      </c>
      <c r="Q13" s="17">
        <v>5.5833720435977098E-2</v>
      </c>
      <c r="R13" s="17"/>
      <c r="S13" s="17">
        <v>7.9198785237704697E-3</v>
      </c>
      <c r="T13" s="17">
        <v>7.9838800841690205E-2</v>
      </c>
      <c r="U13" s="17">
        <v>7.8120794805863703E-2</v>
      </c>
      <c r="V13" s="17">
        <v>6.2808837520278202E-2</v>
      </c>
      <c r="W13" s="17">
        <v>0</v>
      </c>
      <c r="X13" s="17">
        <v>4.7727379495837198E-2</v>
      </c>
      <c r="Y13" s="17">
        <v>0.12327715576619599</v>
      </c>
      <c r="Z13" s="17">
        <v>3.6512709970255498E-2</v>
      </c>
      <c r="AA13" s="17">
        <v>1.95996957892039E-2</v>
      </c>
      <c r="AB13" s="17">
        <v>0.111768601617709</v>
      </c>
      <c r="AC13" s="17"/>
      <c r="AD13" s="17">
        <v>0.104493250346606</v>
      </c>
      <c r="AE13" s="17">
        <v>4.3648930514599803E-2</v>
      </c>
      <c r="AF13" s="17">
        <v>0.100424880838812</v>
      </c>
      <c r="AG13" s="17">
        <v>1.3032349767440899E-2</v>
      </c>
      <c r="AH13" s="17"/>
      <c r="AI13" s="17">
        <v>0.107471903527096</v>
      </c>
      <c r="AJ13" s="17">
        <v>3.6859696220200897E-2</v>
      </c>
      <c r="AK13" s="17">
        <v>7.8975787565985306E-2</v>
      </c>
      <c r="AL13" s="17"/>
      <c r="AM13" s="17">
        <v>5.1800011815794599E-2</v>
      </c>
      <c r="AN13" s="17">
        <v>3.46110756948904E-2</v>
      </c>
      <c r="AO13" s="17">
        <v>8.7868405298784494E-2</v>
      </c>
      <c r="AP13" s="17"/>
      <c r="AQ13" s="17">
        <v>6.2798335550043799E-2</v>
      </c>
      <c r="AR13" s="17">
        <v>4.8668915737696702E-2</v>
      </c>
      <c r="AS13" s="17">
        <v>6.6821267226714998E-2</v>
      </c>
      <c r="AT13" s="17">
        <v>1.8157922261515001E-2</v>
      </c>
      <c r="AU13" s="17">
        <v>0</v>
      </c>
    </row>
    <row r="14" spans="2:47" x14ac:dyDescent="0.3">
      <c r="B14" s="18" t="s">
        <v>94</v>
      </c>
      <c r="C14" s="17">
        <v>5.2537519379199503E-2</v>
      </c>
      <c r="D14" s="17">
        <v>2.7427030869184601E-2</v>
      </c>
      <c r="E14" s="17">
        <v>7.7074015144207905E-2</v>
      </c>
      <c r="F14" s="17"/>
      <c r="G14" s="17">
        <v>4.3375960711865301E-2</v>
      </c>
      <c r="H14" s="17">
        <v>3.4569822467192701E-2</v>
      </c>
      <c r="I14" s="17">
        <v>2.6334845726436299E-2</v>
      </c>
      <c r="J14" s="17">
        <v>0.109771938897727</v>
      </c>
      <c r="K14" s="17">
        <v>5.16104554284674E-2</v>
      </c>
      <c r="L14" s="17">
        <v>3.7900991157791802E-2</v>
      </c>
      <c r="M14" s="17"/>
      <c r="N14" s="17">
        <v>2.8715913399697399E-2</v>
      </c>
      <c r="O14" s="17">
        <v>2.4127244157410899E-2</v>
      </c>
      <c r="P14" s="17">
        <v>7.4354050788340301E-2</v>
      </c>
      <c r="Q14" s="17">
        <v>9.3540960109492505E-2</v>
      </c>
      <c r="R14" s="17"/>
      <c r="S14" s="17">
        <v>2.1960389239946299E-2</v>
      </c>
      <c r="T14" s="17">
        <v>4.0599156651492198E-2</v>
      </c>
      <c r="U14" s="17">
        <v>6.3029439526519099E-2</v>
      </c>
      <c r="V14" s="17">
        <v>4.4765005065780003E-2</v>
      </c>
      <c r="W14" s="17">
        <v>3.8352130876296797E-2</v>
      </c>
      <c r="X14" s="17">
        <v>8.2365798543989593E-2</v>
      </c>
      <c r="Y14" s="17">
        <v>6.6176414795852803E-2</v>
      </c>
      <c r="Z14" s="17">
        <v>8.05724500311885E-2</v>
      </c>
      <c r="AA14" s="17">
        <v>7.7881002747323902E-2</v>
      </c>
      <c r="AB14" s="17">
        <v>4.1252372743177002E-2</v>
      </c>
      <c r="AC14" s="17"/>
      <c r="AD14" s="17">
        <v>4.8088520120191401E-2</v>
      </c>
      <c r="AE14" s="17">
        <v>2.9251029903109699E-2</v>
      </c>
      <c r="AF14" s="17">
        <v>1.72179552405641E-2</v>
      </c>
      <c r="AG14" s="17">
        <v>0.125843568913281</v>
      </c>
      <c r="AH14" s="17"/>
      <c r="AI14" s="17">
        <v>3.4844033311671303E-2</v>
      </c>
      <c r="AJ14" s="17">
        <v>5.6105611516734299E-3</v>
      </c>
      <c r="AK14" s="17">
        <v>2.1647231362778501E-2</v>
      </c>
      <c r="AL14" s="17"/>
      <c r="AM14" s="17">
        <v>3.3528340240953997E-2</v>
      </c>
      <c r="AN14" s="17">
        <v>5.1378755375272103E-2</v>
      </c>
      <c r="AO14" s="17">
        <v>1.16448120246585E-2</v>
      </c>
      <c r="AP14" s="17"/>
      <c r="AQ14" s="17">
        <v>5.8978780401470698E-2</v>
      </c>
      <c r="AR14" s="17">
        <v>7.9230933206383705E-2</v>
      </c>
      <c r="AS14" s="17">
        <v>4.1058556580410799E-2</v>
      </c>
      <c r="AT14" s="17">
        <v>4.71177345563982E-2</v>
      </c>
      <c r="AU14" s="17">
        <v>0</v>
      </c>
    </row>
    <row r="15" spans="2:47" x14ac:dyDescent="0.3">
      <c r="B15" s="18" t="s">
        <v>197</v>
      </c>
      <c r="C15" s="21">
        <v>0.57581454750240901</v>
      </c>
      <c r="D15" s="21">
        <v>0.58619547948177597</v>
      </c>
      <c r="E15" s="21">
        <v>0.56826024158297805</v>
      </c>
      <c r="F15" s="21"/>
      <c r="G15" s="21">
        <v>0.76749688906157498</v>
      </c>
      <c r="H15" s="21">
        <v>0.77737440697398197</v>
      </c>
      <c r="I15" s="21">
        <v>0.62830347027731603</v>
      </c>
      <c r="J15" s="21">
        <v>0.47884385605034302</v>
      </c>
      <c r="K15" s="21">
        <v>0.41189142855507399</v>
      </c>
      <c r="L15" s="21">
        <v>0.45879559968925998</v>
      </c>
      <c r="M15" s="21"/>
      <c r="N15" s="21">
        <v>0.713879469968831</v>
      </c>
      <c r="O15" s="21">
        <v>0.56536624171674299</v>
      </c>
      <c r="P15" s="21">
        <v>0.48426239704053098</v>
      </c>
      <c r="Q15" s="21">
        <v>0.50053670279552298</v>
      </c>
      <c r="R15" s="21"/>
      <c r="S15" s="21">
        <v>0.72672537144306504</v>
      </c>
      <c r="T15" s="21">
        <v>0.60252795062230102</v>
      </c>
      <c r="U15" s="21">
        <v>0.60210130272248696</v>
      </c>
      <c r="V15" s="21">
        <v>0.39699190397636402</v>
      </c>
      <c r="W15" s="21">
        <v>0.62260737993173798</v>
      </c>
      <c r="X15" s="21">
        <v>0.49017792695032097</v>
      </c>
      <c r="Y15" s="21">
        <v>0.44175085812638498</v>
      </c>
      <c r="Z15" s="21">
        <v>0.51300578467294899</v>
      </c>
      <c r="AA15" s="21">
        <v>0.63968471914904301</v>
      </c>
      <c r="AB15" s="21">
        <v>0.53537742350380402</v>
      </c>
      <c r="AC15" s="21"/>
      <c r="AD15" s="21">
        <v>0.52886154780970696</v>
      </c>
      <c r="AE15" s="21">
        <v>0.66752392678083206</v>
      </c>
      <c r="AF15" s="21">
        <v>0.37259164680118301</v>
      </c>
      <c r="AG15" s="21">
        <v>0.55276659229015301</v>
      </c>
      <c r="AH15" s="21"/>
      <c r="AI15" s="21">
        <v>0.52846157618580103</v>
      </c>
      <c r="AJ15" s="21">
        <v>0.75506288264660404</v>
      </c>
      <c r="AK15" s="21">
        <v>0.40964828236824402</v>
      </c>
      <c r="AL15" s="21"/>
      <c r="AM15" s="21">
        <v>0.66862966019485903</v>
      </c>
      <c r="AN15" s="21">
        <v>0.51979773367124205</v>
      </c>
      <c r="AO15" s="21">
        <v>0.61668569531938999</v>
      </c>
      <c r="AP15" s="21"/>
      <c r="AQ15" s="21">
        <v>0.524868549815664</v>
      </c>
      <c r="AR15" s="21">
        <v>0.53524251169435599</v>
      </c>
      <c r="AS15" s="21">
        <v>0.61888562561053095</v>
      </c>
      <c r="AT15" s="21">
        <v>0.75843577150883801</v>
      </c>
      <c r="AU15" s="21">
        <v>0.44178477250761999</v>
      </c>
    </row>
    <row r="16" spans="2:47" x14ac:dyDescent="0.3">
      <c r="B16" s="18" t="s">
        <v>198</v>
      </c>
      <c r="C16" s="21">
        <v>0.129419830887717</v>
      </c>
      <c r="D16" s="21">
        <v>0.13948509946901499</v>
      </c>
      <c r="E16" s="21">
        <v>0.120236720800577</v>
      </c>
      <c r="F16" s="21"/>
      <c r="G16" s="21">
        <v>2.2461251352426399E-2</v>
      </c>
      <c r="H16" s="21">
        <v>5.9995900262709102E-2</v>
      </c>
      <c r="I16" s="21">
        <v>0.10028161324108401</v>
      </c>
      <c r="J16" s="21">
        <v>0.13551188516989299</v>
      </c>
      <c r="K16" s="21">
        <v>0.26029112227937901</v>
      </c>
      <c r="L16" s="21">
        <v>0.17510399506434701</v>
      </c>
      <c r="M16" s="21"/>
      <c r="N16" s="21">
        <v>6.2544380859355805E-2</v>
      </c>
      <c r="O16" s="21">
        <v>0.15327968688350299</v>
      </c>
      <c r="P16" s="21">
        <v>0.17314872636099199</v>
      </c>
      <c r="Q16" s="21">
        <v>0.13655313550006201</v>
      </c>
      <c r="R16" s="21"/>
      <c r="S16" s="21">
        <v>3.0581435411572301E-2</v>
      </c>
      <c r="T16" s="21">
        <v>0.159490164112224</v>
      </c>
      <c r="U16" s="21">
        <v>0.13839547279554301</v>
      </c>
      <c r="V16" s="21">
        <v>0.23972616138727801</v>
      </c>
      <c r="W16" s="21">
        <v>5.6371511704255001E-2</v>
      </c>
      <c r="X16" s="21">
        <v>0.13898787093988599</v>
      </c>
      <c r="Y16" s="21">
        <v>0.18088413766476699</v>
      </c>
      <c r="Z16" s="21">
        <v>7.4962843903637597E-2</v>
      </c>
      <c r="AA16" s="21">
        <v>9.7647753701799705E-2</v>
      </c>
      <c r="AB16" s="21">
        <v>0.27213652189566001</v>
      </c>
      <c r="AC16" s="21"/>
      <c r="AD16" s="21">
        <v>0.18431149921926601</v>
      </c>
      <c r="AE16" s="21">
        <v>0.11350998048840601</v>
      </c>
      <c r="AF16" s="21">
        <v>0.198259130205718</v>
      </c>
      <c r="AG16" s="21">
        <v>9.0196300515649502E-2</v>
      </c>
      <c r="AH16" s="21"/>
      <c r="AI16" s="21">
        <v>0.17680151220541901</v>
      </c>
      <c r="AJ16" s="21">
        <v>9.8746103524980505E-2</v>
      </c>
      <c r="AK16" s="21">
        <v>0.189697539215786</v>
      </c>
      <c r="AL16" s="21"/>
      <c r="AM16" s="21">
        <v>0.121419404317663</v>
      </c>
      <c r="AN16" s="21">
        <v>0.121888997497062</v>
      </c>
      <c r="AO16" s="21">
        <v>0.16384570304076099</v>
      </c>
      <c r="AP16" s="21"/>
      <c r="AQ16" s="21">
        <v>0.15707293038475001</v>
      </c>
      <c r="AR16" s="21">
        <v>0.127844492995039</v>
      </c>
      <c r="AS16" s="21">
        <v>0.12963321076420101</v>
      </c>
      <c r="AT16" s="21">
        <v>0.112901681562168</v>
      </c>
      <c r="AU16" s="21">
        <v>0</v>
      </c>
    </row>
    <row r="17" spans="2:47" x14ac:dyDescent="0.3">
      <c r="B17" s="18" t="s">
        <v>143</v>
      </c>
      <c r="C17" s="22">
        <v>0.44639471661469299</v>
      </c>
      <c r="D17" s="22">
        <v>0.44671038001276098</v>
      </c>
      <c r="E17" s="22">
        <v>0.44802352078240099</v>
      </c>
      <c r="F17" s="22"/>
      <c r="G17" s="22">
        <v>0.74503563770914805</v>
      </c>
      <c r="H17" s="22">
        <v>0.71737850671127301</v>
      </c>
      <c r="I17" s="22">
        <v>0.52802185703623195</v>
      </c>
      <c r="J17" s="22">
        <v>0.34333197088044998</v>
      </c>
      <c r="K17" s="22">
        <v>0.15160030627569501</v>
      </c>
      <c r="L17" s="22">
        <v>0.283691604624914</v>
      </c>
      <c r="M17" s="22"/>
      <c r="N17" s="22">
        <v>0.65133508910947502</v>
      </c>
      <c r="O17" s="22">
        <v>0.41208655483324003</v>
      </c>
      <c r="P17" s="22">
        <v>0.31111367067953899</v>
      </c>
      <c r="Q17" s="22">
        <v>0.363983567295461</v>
      </c>
      <c r="R17" s="22"/>
      <c r="S17" s="22">
        <v>0.69614393603149305</v>
      </c>
      <c r="T17" s="22">
        <v>0.44303778651007703</v>
      </c>
      <c r="U17" s="22">
        <v>0.46370582992694398</v>
      </c>
      <c r="V17" s="22">
        <v>0.15726574258908499</v>
      </c>
      <c r="W17" s="22">
        <v>0.56623586822748295</v>
      </c>
      <c r="X17" s="22">
        <v>0.35119005601043501</v>
      </c>
      <c r="Y17" s="22">
        <v>0.26086672046161702</v>
      </c>
      <c r="Z17" s="22">
        <v>0.438042940769311</v>
      </c>
      <c r="AA17" s="22">
        <v>0.542036965447243</v>
      </c>
      <c r="AB17" s="22">
        <v>0.26324090160814401</v>
      </c>
      <c r="AC17" s="22"/>
      <c r="AD17" s="22">
        <v>0.34455004859044103</v>
      </c>
      <c r="AE17" s="22">
        <v>0.55401394629242595</v>
      </c>
      <c r="AF17" s="22">
        <v>0.174332516595465</v>
      </c>
      <c r="AG17" s="22">
        <v>0.46257029177450298</v>
      </c>
      <c r="AH17" s="22"/>
      <c r="AI17" s="22">
        <v>0.35166006398038202</v>
      </c>
      <c r="AJ17" s="22">
        <v>0.65631677912162401</v>
      </c>
      <c r="AK17" s="22">
        <v>0.21995074315245799</v>
      </c>
      <c r="AL17" s="22"/>
      <c r="AM17" s="22">
        <v>0.54721025587719596</v>
      </c>
      <c r="AN17" s="22">
        <v>0.39790873617418099</v>
      </c>
      <c r="AO17" s="22">
        <v>0.45283999227862998</v>
      </c>
      <c r="AP17" s="22"/>
      <c r="AQ17" s="22">
        <v>0.36779561943091399</v>
      </c>
      <c r="AR17" s="22">
        <v>0.40739801869931702</v>
      </c>
      <c r="AS17" s="22">
        <v>0.48925241484632997</v>
      </c>
      <c r="AT17" s="22">
        <v>0.64553408994667005</v>
      </c>
      <c r="AU17" s="22">
        <v>0.44178477250761999</v>
      </c>
    </row>
    <row r="18" spans="2:47" x14ac:dyDescent="0.3">
      <c r="B18" s="16" t="s">
        <v>175</v>
      </c>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U22"/>
  <sheetViews>
    <sheetView showGridLines="0" topLeftCell="A3"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343</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528</v>
      </c>
      <c r="D7" s="10">
        <v>253</v>
      </c>
      <c r="E7" s="10">
        <v>275</v>
      </c>
      <c r="F7" s="10"/>
      <c r="G7" s="10">
        <v>66</v>
      </c>
      <c r="H7" s="10">
        <v>76</v>
      </c>
      <c r="I7" s="10">
        <v>95</v>
      </c>
      <c r="J7" s="10">
        <v>83</v>
      </c>
      <c r="K7" s="10">
        <v>82</v>
      </c>
      <c r="L7" s="10">
        <v>126</v>
      </c>
      <c r="M7" s="10"/>
      <c r="N7" s="10">
        <v>118</v>
      </c>
      <c r="O7" s="10">
        <v>141</v>
      </c>
      <c r="P7" s="10">
        <v>125</v>
      </c>
      <c r="Q7" s="10">
        <v>142</v>
      </c>
      <c r="R7" s="10"/>
      <c r="S7" s="10">
        <v>72</v>
      </c>
      <c r="T7" s="10">
        <v>76</v>
      </c>
      <c r="U7" s="10">
        <v>42</v>
      </c>
      <c r="V7" s="10">
        <v>58</v>
      </c>
      <c r="W7" s="10">
        <v>45</v>
      </c>
      <c r="X7" s="10">
        <v>52</v>
      </c>
      <c r="Y7" s="10">
        <v>50</v>
      </c>
      <c r="Z7" s="10">
        <v>22</v>
      </c>
      <c r="AA7" s="10">
        <v>79</v>
      </c>
      <c r="AB7" s="10">
        <v>32</v>
      </c>
      <c r="AC7" s="10"/>
      <c r="AD7" s="10">
        <v>108</v>
      </c>
      <c r="AE7" s="10">
        <v>161</v>
      </c>
      <c r="AF7" s="10">
        <v>85</v>
      </c>
      <c r="AG7" s="10">
        <v>70</v>
      </c>
      <c r="AH7" s="10"/>
      <c r="AI7" s="10">
        <v>102</v>
      </c>
      <c r="AJ7" s="10">
        <v>122</v>
      </c>
      <c r="AK7" s="10">
        <v>128</v>
      </c>
      <c r="AL7" s="10"/>
      <c r="AM7" s="10">
        <v>105</v>
      </c>
      <c r="AN7" s="10">
        <v>218</v>
      </c>
      <c r="AO7" s="10">
        <v>173</v>
      </c>
      <c r="AP7" s="10"/>
      <c r="AQ7" s="10">
        <v>131</v>
      </c>
      <c r="AR7" s="10">
        <v>137</v>
      </c>
      <c r="AS7" s="10">
        <v>123</v>
      </c>
      <c r="AT7" s="10">
        <v>51</v>
      </c>
      <c r="AU7" s="10">
        <v>8</v>
      </c>
    </row>
    <row r="8" spans="2:47" ht="30" customHeight="1" x14ac:dyDescent="0.3">
      <c r="B8" s="11" t="s">
        <v>18</v>
      </c>
      <c r="C8" s="11">
        <v>535</v>
      </c>
      <c r="D8" s="11">
        <v>264</v>
      </c>
      <c r="E8" s="11">
        <v>271</v>
      </c>
      <c r="F8" s="11"/>
      <c r="G8" s="11">
        <v>85</v>
      </c>
      <c r="H8" s="11">
        <v>85</v>
      </c>
      <c r="I8" s="11">
        <v>98</v>
      </c>
      <c r="J8" s="11">
        <v>77</v>
      </c>
      <c r="K8" s="11">
        <v>74</v>
      </c>
      <c r="L8" s="11">
        <v>116</v>
      </c>
      <c r="M8" s="11"/>
      <c r="N8" s="11">
        <v>130</v>
      </c>
      <c r="O8" s="11">
        <v>145</v>
      </c>
      <c r="P8" s="11">
        <v>122</v>
      </c>
      <c r="Q8" s="11">
        <v>137</v>
      </c>
      <c r="R8" s="11"/>
      <c r="S8" s="11">
        <v>75</v>
      </c>
      <c r="T8" s="11">
        <v>77</v>
      </c>
      <c r="U8" s="11">
        <v>44</v>
      </c>
      <c r="V8" s="11">
        <v>61</v>
      </c>
      <c r="W8" s="11">
        <v>47</v>
      </c>
      <c r="X8" s="11">
        <v>50</v>
      </c>
      <c r="Y8" s="11">
        <v>47</v>
      </c>
      <c r="Z8" s="11">
        <v>23</v>
      </c>
      <c r="AA8" s="11">
        <v>79</v>
      </c>
      <c r="AB8" s="11">
        <v>32</v>
      </c>
      <c r="AC8" s="11"/>
      <c r="AD8" s="11">
        <v>105</v>
      </c>
      <c r="AE8" s="11">
        <v>167</v>
      </c>
      <c r="AF8" s="11">
        <v>83</v>
      </c>
      <c r="AG8" s="11">
        <v>72</v>
      </c>
      <c r="AH8" s="11"/>
      <c r="AI8" s="11">
        <v>100</v>
      </c>
      <c r="AJ8" s="11">
        <v>128</v>
      </c>
      <c r="AK8" s="11">
        <v>126</v>
      </c>
      <c r="AL8" s="11"/>
      <c r="AM8" s="11">
        <v>110</v>
      </c>
      <c r="AN8" s="11">
        <v>215</v>
      </c>
      <c r="AO8" s="11">
        <v>177</v>
      </c>
      <c r="AP8" s="11"/>
      <c r="AQ8" s="11">
        <v>125</v>
      </c>
      <c r="AR8" s="11">
        <v>142</v>
      </c>
      <c r="AS8" s="11">
        <v>129</v>
      </c>
      <c r="AT8" s="11">
        <v>55</v>
      </c>
      <c r="AU8" s="11">
        <v>7</v>
      </c>
    </row>
    <row r="9" spans="2:47" x14ac:dyDescent="0.3">
      <c r="B9" s="18" t="s">
        <v>192</v>
      </c>
      <c r="C9" s="17">
        <v>0.123413323365598</v>
      </c>
      <c r="D9" s="17">
        <v>0.15721641360060001</v>
      </c>
      <c r="E9" s="17">
        <v>9.0523818018295302E-2</v>
      </c>
      <c r="F9" s="17"/>
      <c r="G9" s="17">
        <v>0.193014967660221</v>
      </c>
      <c r="H9" s="17">
        <v>0.27020086329579601</v>
      </c>
      <c r="I9" s="17">
        <v>0.13271240582002999</v>
      </c>
      <c r="J9" s="17">
        <v>9.5962252320503899E-2</v>
      </c>
      <c r="K9" s="17">
        <v>3.7312906817752997E-2</v>
      </c>
      <c r="L9" s="17">
        <v>3.0510421185177002E-2</v>
      </c>
      <c r="M9" s="17"/>
      <c r="N9" s="17">
        <v>0.196924688428395</v>
      </c>
      <c r="O9" s="17">
        <v>0.13080177948063099</v>
      </c>
      <c r="P9" s="17">
        <v>0.111863560783675</v>
      </c>
      <c r="Q9" s="17">
        <v>5.8178766735564401E-2</v>
      </c>
      <c r="R9" s="17"/>
      <c r="S9" s="17">
        <v>0.24764190166348901</v>
      </c>
      <c r="T9" s="17">
        <v>7.1819901062797106E-2</v>
      </c>
      <c r="U9" s="17">
        <v>0.10155249934751701</v>
      </c>
      <c r="V9" s="17">
        <v>0.171531008948173</v>
      </c>
      <c r="W9" s="17">
        <v>0.13195566195601499</v>
      </c>
      <c r="X9" s="17">
        <v>7.9106020249648704E-2</v>
      </c>
      <c r="Y9" s="17">
        <v>8.8309034675590203E-2</v>
      </c>
      <c r="Z9" s="17">
        <v>0.105539487882419</v>
      </c>
      <c r="AA9" s="17">
        <v>0.102580633276811</v>
      </c>
      <c r="AB9" s="17">
        <v>6.6728515030805693E-2</v>
      </c>
      <c r="AC9" s="17"/>
      <c r="AD9" s="17">
        <v>7.6307157154208397E-2</v>
      </c>
      <c r="AE9" s="17">
        <v>0.18424667729946101</v>
      </c>
      <c r="AF9" s="17">
        <v>0.104268786888443</v>
      </c>
      <c r="AG9" s="17">
        <v>0.12371833558636799</v>
      </c>
      <c r="AH9" s="17"/>
      <c r="AI9" s="17">
        <v>5.94651222603403E-2</v>
      </c>
      <c r="AJ9" s="17">
        <v>0.22746967046970801</v>
      </c>
      <c r="AK9" s="17">
        <v>0.107161658656036</v>
      </c>
      <c r="AL9" s="17"/>
      <c r="AM9" s="17">
        <v>0.223114301655122</v>
      </c>
      <c r="AN9" s="17">
        <v>0.100318983422305</v>
      </c>
      <c r="AO9" s="17">
        <v>0.112643059807435</v>
      </c>
      <c r="AP9" s="17"/>
      <c r="AQ9" s="17">
        <v>9.9449662346403594E-2</v>
      </c>
      <c r="AR9" s="17">
        <v>6.3873184973516101E-2</v>
      </c>
      <c r="AS9" s="17">
        <v>0.191540999322834</v>
      </c>
      <c r="AT9" s="17">
        <v>0.29785974243131602</v>
      </c>
      <c r="AU9" s="17">
        <v>0.32986731617976001</v>
      </c>
    </row>
    <row r="10" spans="2:47" x14ac:dyDescent="0.3">
      <c r="B10" s="18" t="s">
        <v>193</v>
      </c>
      <c r="C10" s="17">
        <v>0.39433411398928297</v>
      </c>
      <c r="D10" s="17">
        <v>0.38338624331023502</v>
      </c>
      <c r="E10" s="17">
        <v>0.404986100205245</v>
      </c>
      <c r="F10" s="17"/>
      <c r="G10" s="17">
        <v>0.37288936223958102</v>
      </c>
      <c r="H10" s="17">
        <v>0.34050557864974001</v>
      </c>
      <c r="I10" s="17">
        <v>0.418624827988475</v>
      </c>
      <c r="J10" s="17">
        <v>0.420968692316537</v>
      </c>
      <c r="K10" s="17">
        <v>0.36054020606901999</v>
      </c>
      <c r="L10" s="17">
        <v>0.43244218985613597</v>
      </c>
      <c r="M10" s="17"/>
      <c r="N10" s="17">
        <v>0.46696516559668799</v>
      </c>
      <c r="O10" s="17">
        <v>0.42106017733086099</v>
      </c>
      <c r="P10" s="17">
        <v>0.32272973019943002</v>
      </c>
      <c r="Q10" s="17">
        <v>0.35185740342156802</v>
      </c>
      <c r="R10" s="17"/>
      <c r="S10" s="17">
        <v>0.34427207777673802</v>
      </c>
      <c r="T10" s="17">
        <v>0.45629890305501802</v>
      </c>
      <c r="U10" s="17">
        <v>0.41491185112061701</v>
      </c>
      <c r="V10" s="17">
        <v>0.376886057630056</v>
      </c>
      <c r="W10" s="17">
        <v>0.39301849533240502</v>
      </c>
      <c r="X10" s="17">
        <v>0.36714779638099598</v>
      </c>
      <c r="Y10" s="17">
        <v>0.39879519181188</v>
      </c>
      <c r="Z10" s="17">
        <v>0.37653946854334902</v>
      </c>
      <c r="AA10" s="17">
        <v>0.38879621340386999</v>
      </c>
      <c r="AB10" s="17">
        <v>0.43198562403936203</v>
      </c>
      <c r="AC10" s="17"/>
      <c r="AD10" s="17">
        <v>0.39696767255590598</v>
      </c>
      <c r="AE10" s="17">
        <v>0.42856812284697998</v>
      </c>
      <c r="AF10" s="17">
        <v>0.33052122464181199</v>
      </c>
      <c r="AG10" s="17">
        <v>0.28618284437677199</v>
      </c>
      <c r="AH10" s="17"/>
      <c r="AI10" s="17">
        <v>0.41144457020464997</v>
      </c>
      <c r="AJ10" s="17">
        <v>0.38312889652231003</v>
      </c>
      <c r="AK10" s="17">
        <v>0.31444592113635</v>
      </c>
      <c r="AL10" s="17"/>
      <c r="AM10" s="17">
        <v>0.48899409972420899</v>
      </c>
      <c r="AN10" s="17">
        <v>0.36022543583512001</v>
      </c>
      <c r="AO10" s="17">
        <v>0.37720809591148802</v>
      </c>
      <c r="AP10" s="17"/>
      <c r="AQ10" s="17">
        <v>0.33087375980917899</v>
      </c>
      <c r="AR10" s="17">
        <v>0.41654322011341199</v>
      </c>
      <c r="AS10" s="17">
        <v>0.45414100149013797</v>
      </c>
      <c r="AT10" s="17">
        <v>0.43478619819595099</v>
      </c>
      <c r="AU10" s="17">
        <v>0.36022614187770402</v>
      </c>
    </row>
    <row r="11" spans="2:47" x14ac:dyDescent="0.3">
      <c r="B11" s="18" t="s">
        <v>194</v>
      </c>
      <c r="C11" s="17">
        <v>0.25458326549937599</v>
      </c>
      <c r="D11" s="17">
        <v>0.20065042972966901</v>
      </c>
      <c r="E11" s="17">
        <v>0.30705847643752499</v>
      </c>
      <c r="F11" s="17"/>
      <c r="G11" s="17">
        <v>0.25512914992733698</v>
      </c>
      <c r="H11" s="17">
        <v>0.19569641733249299</v>
      </c>
      <c r="I11" s="17">
        <v>0.226265511484083</v>
      </c>
      <c r="J11" s="17">
        <v>0.27264817241760397</v>
      </c>
      <c r="K11" s="17">
        <v>0.27414811922064403</v>
      </c>
      <c r="L11" s="17">
        <v>0.29674994682328298</v>
      </c>
      <c r="M11" s="17"/>
      <c r="N11" s="17">
        <v>0.20707108871992799</v>
      </c>
      <c r="O11" s="17">
        <v>0.23598608176989599</v>
      </c>
      <c r="P11" s="17">
        <v>0.245593381436782</v>
      </c>
      <c r="Q11" s="17">
        <v>0.331201584757011</v>
      </c>
      <c r="R11" s="17"/>
      <c r="S11" s="17">
        <v>0.25597056230029802</v>
      </c>
      <c r="T11" s="17">
        <v>0.232818896801499</v>
      </c>
      <c r="U11" s="17">
        <v>0.226111688916833</v>
      </c>
      <c r="V11" s="17">
        <v>0.23914625760056701</v>
      </c>
      <c r="W11" s="17">
        <v>0.266373246687716</v>
      </c>
      <c r="X11" s="17">
        <v>0.20376886219410401</v>
      </c>
      <c r="Y11" s="17">
        <v>0.32026827568543198</v>
      </c>
      <c r="Z11" s="17">
        <v>0.38606812968502402</v>
      </c>
      <c r="AA11" s="17">
        <v>0.27972776312019998</v>
      </c>
      <c r="AB11" s="17">
        <v>0.18426717637017101</v>
      </c>
      <c r="AC11" s="17"/>
      <c r="AD11" s="17">
        <v>0.28550191353570098</v>
      </c>
      <c r="AE11" s="17">
        <v>0.24544209685204901</v>
      </c>
      <c r="AF11" s="17">
        <v>0.264907472820754</v>
      </c>
      <c r="AG11" s="17">
        <v>0.260853753177195</v>
      </c>
      <c r="AH11" s="17"/>
      <c r="AI11" s="17">
        <v>0.36864165299470902</v>
      </c>
      <c r="AJ11" s="17">
        <v>0.250926239495745</v>
      </c>
      <c r="AK11" s="17">
        <v>0.235870525635936</v>
      </c>
      <c r="AL11" s="17"/>
      <c r="AM11" s="17">
        <v>0.176477184213465</v>
      </c>
      <c r="AN11" s="17">
        <v>0.27743932376844499</v>
      </c>
      <c r="AO11" s="17">
        <v>0.26751990564323302</v>
      </c>
      <c r="AP11" s="17"/>
      <c r="AQ11" s="17">
        <v>0.32165650293024201</v>
      </c>
      <c r="AR11" s="17">
        <v>0.27769972083053102</v>
      </c>
      <c r="AS11" s="17">
        <v>0.14795106076732201</v>
      </c>
      <c r="AT11" s="17">
        <v>0.17282701658216201</v>
      </c>
      <c r="AU11" s="17">
        <v>0.17752968750071901</v>
      </c>
    </row>
    <row r="12" spans="2:47" x14ac:dyDescent="0.3">
      <c r="B12" s="18" t="s">
        <v>195</v>
      </c>
      <c r="C12" s="17">
        <v>8.7301331335854104E-2</v>
      </c>
      <c r="D12" s="17">
        <v>0.123065525932333</v>
      </c>
      <c r="E12" s="17">
        <v>5.2503723743015901E-2</v>
      </c>
      <c r="F12" s="17"/>
      <c r="G12" s="17">
        <v>8.7453497995895496E-2</v>
      </c>
      <c r="H12" s="17">
        <v>7.6772858098438895E-2</v>
      </c>
      <c r="I12" s="17">
        <v>3.2417778485651902E-2</v>
      </c>
      <c r="J12" s="17">
        <v>9.4816644635981606E-2</v>
      </c>
      <c r="K12" s="17">
        <v>0.16750706392272499</v>
      </c>
      <c r="L12" s="17">
        <v>8.5483050012807996E-2</v>
      </c>
      <c r="M12" s="17"/>
      <c r="N12" s="17">
        <v>5.5061953894988698E-2</v>
      </c>
      <c r="O12" s="17">
        <v>0.106063414363972</v>
      </c>
      <c r="P12" s="17">
        <v>0.11692703902611599</v>
      </c>
      <c r="Q12" s="17">
        <v>7.2924130896901806E-2</v>
      </c>
      <c r="R12" s="17"/>
      <c r="S12" s="17">
        <v>6.9769236454649497E-2</v>
      </c>
      <c r="T12" s="17">
        <v>0.10679703225019301</v>
      </c>
      <c r="U12" s="17">
        <v>4.9889453224247302E-2</v>
      </c>
      <c r="V12" s="17">
        <v>0.114001471288748</v>
      </c>
      <c r="W12" s="17">
        <v>5.8296474346223502E-2</v>
      </c>
      <c r="X12" s="17">
        <v>0.16888968701615001</v>
      </c>
      <c r="Y12" s="17">
        <v>7.5117200262249204E-2</v>
      </c>
      <c r="Z12" s="17">
        <v>4.0354659215722601E-2</v>
      </c>
      <c r="AA12" s="17">
        <v>6.7770296118956699E-2</v>
      </c>
      <c r="AB12" s="17">
        <v>9.6573978311680506E-2</v>
      </c>
      <c r="AC12" s="17"/>
      <c r="AD12" s="17">
        <v>8.4868265849808402E-2</v>
      </c>
      <c r="AE12" s="17">
        <v>8.6870311814566697E-2</v>
      </c>
      <c r="AF12" s="17">
        <v>0.15669504608061099</v>
      </c>
      <c r="AG12" s="17">
        <v>5.5492213046545502E-2</v>
      </c>
      <c r="AH12" s="17"/>
      <c r="AI12" s="17">
        <v>7.4984795333979906E-2</v>
      </c>
      <c r="AJ12" s="17">
        <v>7.8811722367893397E-2</v>
      </c>
      <c r="AK12" s="17">
        <v>0.16614205307643801</v>
      </c>
      <c r="AL12" s="17"/>
      <c r="AM12" s="17">
        <v>6.0542794139391003E-2</v>
      </c>
      <c r="AN12" s="17">
        <v>9.3394980504854203E-2</v>
      </c>
      <c r="AO12" s="17">
        <v>0.11291405398358299</v>
      </c>
      <c r="AP12" s="17"/>
      <c r="AQ12" s="17">
        <v>0.10768783844407701</v>
      </c>
      <c r="AR12" s="17">
        <v>7.7593781931543898E-2</v>
      </c>
      <c r="AS12" s="17">
        <v>6.6648057504935104E-2</v>
      </c>
      <c r="AT12" s="17">
        <v>4.3812877074868202E-2</v>
      </c>
      <c r="AU12" s="17">
        <v>0</v>
      </c>
    </row>
    <row r="13" spans="2:47" x14ac:dyDescent="0.3">
      <c r="B13" s="18" t="s">
        <v>196</v>
      </c>
      <c r="C13" s="17">
        <v>7.0484624332022294E-2</v>
      </c>
      <c r="D13" s="17">
        <v>6.8777915889810498E-2</v>
      </c>
      <c r="E13" s="17">
        <v>7.21452061322711E-2</v>
      </c>
      <c r="F13" s="17"/>
      <c r="G13" s="17">
        <v>1.45846199552598E-2</v>
      </c>
      <c r="H13" s="17">
        <v>7.5512690999666204E-2</v>
      </c>
      <c r="I13" s="17">
        <v>8.7096632633302307E-2</v>
      </c>
      <c r="J13" s="17">
        <v>4.6923258876914502E-2</v>
      </c>
      <c r="K13" s="17">
        <v>8.6518845566617597E-2</v>
      </c>
      <c r="L13" s="17">
        <v>9.88609635321194E-2</v>
      </c>
      <c r="M13" s="17"/>
      <c r="N13" s="17">
        <v>6.3448184718888995E-2</v>
      </c>
      <c r="O13" s="17">
        <v>5.1801892608642403E-2</v>
      </c>
      <c r="P13" s="17">
        <v>0.11035889837166001</v>
      </c>
      <c r="Q13" s="17">
        <v>6.2380062522457203E-2</v>
      </c>
      <c r="R13" s="17"/>
      <c r="S13" s="17">
        <v>2.8256887159645999E-2</v>
      </c>
      <c r="T13" s="17">
        <v>3.8468635873312902E-2</v>
      </c>
      <c r="U13" s="17">
        <v>6.7893380197970699E-2</v>
      </c>
      <c r="V13" s="17">
        <v>8.3168756843946701E-2</v>
      </c>
      <c r="W13" s="17">
        <v>9.0435585587363101E-2</v>
      </c>
      <c r="X13" s="17">
        <v>0.125667007608016</v>
      </c>
      <c r="Y13" s="17">
        <v>7.34350655849898E-2</v>
      </c>
      <c r="Z13" s="17">
        <v>9.1498254673484505E-2</v>
      </c>
      <c r="AA13" s="17">
        <v>4.6982642959092297E-2</v>
      </c>
      <c r="AB13" s="17">
        <v>0.147756637391283</v>
      </c>
      <c r="AC13" s="17"/>
      <c r="AD13" s="17">
        <v>8.19352792829076E-2</v>
      </c>
      <c r="AE13" s="17">
        <v>1.7444778101286699E-2</v>
      </c>
      <c r="AF13" s="17">
        <v>0.13298868147895801</v>
      </c>
      <c r="AG13" s="17">
        <v>8.2608620963270707E-2</v>
      </c>
      <c r="AH13" s="17"/>
      <c r="AI13" s="17">
        <v>4.6195463985859803E-2</v>
      </c>
      <c r="AJ13" s="17">
        <v>3.3732350971933903E-2</v>
      </c>
      <c r="AK13" s="17">
        <v>0.12558665348978801</v>
      </c>
      <c r="AL13" s="17"/>
      <c r="AM13" s="17">
        <v>2.1040027200411801E-2</v>
      </c>
      <c r="AN13" s="17">
        <v>7.7475319941905693E-2</v>
      </c>
      <c r="AO13" s="17">
        <v>8.7465572460749597E-2</v>
      </c>
      <c r="AP13" s="17"/>
      <c r="AQ13" s="17">
        <v>5.7725995774226498E-2</v>
      </c>
      <c r="AR13" s="17">
        <v>7.17165387941716E-2</v>
      </c>
      <c r="AS13" s="17">
        <v>9.17637720767326E-2</v>
      </c>
      <c r="AT13" s="17">
        <v>3.38165593395678E-2</v>
      </c>
      <c r="AU13" s="17">
        <v>0</v>
      </c>
    </row>
    <row r="14" spans="2:47" x14ac:dyDescent="0.3">
      <c r="B14" s="18" t="s">
        <v>94</v>
      </c>
      <c r="C14" s="17">
        <v>6.9883341477865998E-2</v>
      </c>
      <c r="D14" s="17">
        <v>6.6903471537352002E-2</v>
      </c>
      <c r="E14" s="17">
        <v>7.2782675463648194E-2</v>
      </c>
      <c r="F14" s="17"/>
      <c r="G14" s="17">
        <v>7.69284022217053E-2</v>
      </c>
      <c r="H14" s="17">
        <v>4.1311591623865697E-2</v>
      </c>
      <c r="I14" s="17">
        <v>0.10288284358845801</v>
      </c>
      <c r="J14" s="17">
        <v>6.8680979432458295E-2</v>
      </c>
      <c r="K14" s="17">
        <v>7.3972858403240402E-2</v>
      </c>
      <c r="L14" s="17">
        <v>5.5953428590476702E-2</v>
      </c>
      <c r="M14" s="17"/>
      <c r="N14" s="17">
        <v>1.0528918641111801E-2</v>
      </c>
      <c r="O14" s="17">
        <v>5.4286654445997798E-2</v>
      </c>
      <c r="P14" s="17">
        <v>9.2527390182337493E-2</v>
      </c>
      <c r="Q14" s="17">
        <v>0.12345805166649799</v>
      </c>
      <c r="R14" s="17"/>
      <c r="S14" s="17">
        <v>5.4089334645179198E-2</v>
      </c>
      <c r="T14" s="17">
        <v>9.3796630957179397E-2</v>
      </c>
      <c r="U14" s="17">
        <v>0.13964112719281499</v>
      </c>
      <c r="V14" s="17">
        <v>1.5266447688509301E-2</v>
      </c>
      <c r="W14" s="17">
        <v>5.9920536090276803E-2</v>
      </c>
      <c r="X14" s="17">
        <v>5.5420626551085803E-2</v>
      </c>
      <c r="Y14" s="17">
        <v>4.4075231979859401E-2</v>
      </c>
      <c r="Z14" s="17">
        <v>0</v>
      </c>
      <c r="AA14" s="17">
        <v>0.11414245112106999</v>
      </c>
      <c r="AB14" s="17">
        <v>7.2688068856696597E-2</v>
      </c>
      <c r="AC14" s="17"/>
      <c r="AD14" s="17">
        <v>7.4419711621469403E-2</v>
      </c>
      <c r="AE14" s="17">
        <v>3.74280130856567E-2</v>
      </c>
      <c r="AF14" s="17">
        <v>1.0618788089422199E-2</v>
      </c>
      <c r="AG14" s="17">
        <v>0.19114423284984899</v>
      </c>
      <c r="AH14" s="17"/>
      <c r="AI14" s="17">
        <v>3.92683952204608E-2</v>
      </c>
      <c r="AJ14" s="17">
        <v>2.5931120172409901E-2</v>
      </c>
      <c r="AK14" s="17">
        <v>5.0793188005452003E-2</v>
      </c>
      <c r="AL14" s="17"/>
      <c r="AM14" s="17">
        <v>2.9831593067401501E-2</v>
      </c>
      <c r="AN14" s="17">
        <v>9.1145956527368996E-2</v>
      </c>
      <c r="AO14" s="17">
        <v>4.2249312193512002E-2</v>
      </c>
      <c r="AP14" s="17"/>
      <c r="AQ14" s="17">
        <v>8.2606240695871996E-2</v>
      </c>
      <c r="AR14" s="17">
        <v>9.2573553356825294E-2</v>
      </c>
      <c r="AS14" s="17">
        <v>4.79551088380381E-2</v>
      </c>
      <c r="AT14" s="17">
        <v>1.6897606376134799E-2</v>
      </c>
      <c r="AU14" s="17">
        <v>0.13237685444181699</v>
      </c>
    </row>
    <row r="15" spans="2:47" x14ac:dyDescent="0.3">
      <c r="B15" s="18" t="s">
        <v>197</v>
      </c>
      <c r="C15" s="21">
        <v>0.51774743735488205</v>
      </c>
      <c r="D15" s="21">
        <v>0.54060265691083498</v>
      </c>
      <c r="E15" s="21">
        <v>0.49550991822354001</v>
      </c>
      <c r="F15" s="21"/>
      <c r="G15" s="21">
        <v>0.56590432989980199</v>
      </c>
      <c r="H15" s="21">
        <v>0.61070644194553603</v>
      </c>
      <c r="I15" s="21">
        <v>0.55133723380850397</v>
      </c>
      <c r="J15" s="21">
        <v>0.51693094463704103</v>
      </c>
      <c r="K15" s="21">
        <v>0.397853112886773</v>
      </c>
      <c r="L15" s="21">
        <v>0.46295261104131302</v>
      </c>
      <c r="M15" s="21"/>
      <c r="N15" s="21">
        <v>0.66388985402508205</v>
      </c>
      <c r="O15" s="21">
        <v>0.55186195681149197</v>
      </c>
      <c r="P15" s="21">
        <v>0.43459329098310501</v>
      </c>
      <c r="Q15" s="21">
        <v>0.41003617015713201</v>
      </c>
      <c r="R15" s="21"/>
      <c r="S15" s="21">
        <v>0.59191397944022694</v>
      </c>
      <c r="T15" s="21">
        <v>0.52811880411781598</v>
      </c>
      <c r="U15" s="21">
        <v>0.51646435046813399</v>
      </c>
      <c r="V15" s="21">
        <v>0.54841706657822897</v>
      </c>
      <c r="W15" s="21">
        <v>0.52497415728842001</v>
      </c>
      <c r="X15" s="21">
        <v>0.44625381663064401</v>
      </c>
      <c r="Y15" s="21">
        <v>0.48710422648746998</v>
      </c>
      <c r="Z15" s="21">
        <v>0.48207895642576898</v>
      </c>
      <c r="AA15" s="21">
        <v>0.49137684668068199</v>
      </c>
      <c r="AB15" s="21">
        <v>0.49871413907016798</v>
      </c>
      <c r="AC15" s="21"/>
      <c r="AD15" s="21">
        <v>0.47327482971011398</v>
      </c>
      <c r="AE15" s="21">
        <v>0.61281480014644096</v>
      </c>
      <c r="AF15" s="21">
        <v>0.43479001153025498</v>
      </c>
      <c r="AG15" s="21">
        <v>0.40990117996314002</v>
      </c>
      <c r="AH15" s="21"/>
      <c r="AI15" s="21">
        <v>0.47090969246498998</v>
      </c>
      <c r="AJ15" s="21">
        <v>0.61059856699201798</v>
      </c>
      <c r="AK15" s="21">
        <v>0.421607579792386</v>
      </c>
      <c r="AL15" s="21"/>
      <c r="AM15" s="21">
        <v>0.71210840137933096</v>
      </c>
      <c r="AN15" s="21">
        <v>0.46054441925742601</v>
      </c>
      <c r="AO15" s="21">
        <v>0.48985115571892301</v>
      </c>
      <c r="AP15" s="21"/>
      <c r="AQ15" s="21">
        <v>0.430323422155583</v>
      </c>
      <c r="AR15" s="21">
        <v>0.48041640508692901</v>
      </c>
      <c r="AS15" s="21">
        <v>0.645682000812972</v>
      </c>
      <c r="AT15" s="21">
        <v>0.73264594062726696</v>
      </c>
      <c r="AU15" s="21">
        <v>0.69009345805746403</v>
      </c>
    </row>
    <row r="16" spans="2:47" x14ac:dyDescent="0.3">
      <c r="B16" s="18" t="s">
        <v>198</v>
      </c>
      <c r="C16" s="21">
        <v>0.15778595566787601</v>
      </c>
      <c r="D16" s="21">
        <v>0.191843441822144</v>
      </c>
      <c r="E16" s="21">
        <v>0.124648929875287</v>
      </c>
      <c r="F16" s="21"/>
      <c r="G16" s="21">
        <v>0.102038117951155</v>
      </c>
      <c r="H16" s="21">
        <v>0.15228554909810499</v>
      </c>
      <c r="I16" s="21">
        <v>0.119514411118954</v>
      </c>
      <c r="J16" s="21">
        <v>0.141739903512896</v>
      </c>
      <c r="K16" s="21">
        <v>0.254025909489343</v>
      </c>
      <c r="L16" s="21">
        <v>0.18434401354492699</v>
      </c>
      <c r="M16" s="21"/>
      <c r="N16" s="21">
        <v>0.118510138613878</v>
      </c>
      <c r="O16" s="21">
        <v>0.157865306972614</v>
      </c>
      <c r="P16" s="21">
        <v>0.227285937397775</v>
      </c>
      <c r="Q16" s="21">
        <v>0.13530419341935901</v>
      </c>
      <c r="R16" s="21"/>
      <c r="S16" s="21">
        <v>9.8026123614295496E-2</v>
      </c>
      <c r="T16" s="21">
        <v>0.145265668123506</v>
      </c>
      <c r="U16" s="21">
        <v>0.117782833422218</v>
      </c>
      <c r="V16" s="21">
        <v>0.197170228132695</v>
      </c>
      <c r="W16" s="21">
        <v>0.14873205993358701</v>
      </c>
      <c r="X16" s="21">
        <v>0.294556694624166</v>
      </c>
      <c r="Y16" s="21">
        <v>0.14855226584723899</v>
      </c>
      <c r="Z16" s="21">
        <v>0.131852913889207</v>
      </c>
      <c r="AA16" s="21">
        <v>0.114752939078049</v>
      </c>
      <c r="AB16" s="21">
        <v>0.24433061570296399</v>
      </c>
      <c r="AC16" s="21"/>
      <c r="AD16" s="21">
        <v>0.166803545132716</v>
      </c>
      <c r="AE16" s="21">
        <v>0.104315089915853</v>
      </c>
      <c r="AF16" s="21">
        <v>0.289683727559569</v>
      </c>
      <c r="AG16" s="21">
        <v>0.13810083400981599</v>
      </c>
      <c r="AH16" s="21"/>
      <c r="AI16" s="21">
        <v>0.12118025931984</v>
      </c>
      <c r="AJ16" s="21">
        <v>0.11254407333982699</v>
      </c>
      <c r="AK16" s="21">
        <v>0.29172870656622601</v>
      </c>
      <c r="AL16" s="21"/>
      <c r="AM16" s="21">
        <v>8.15828213398027E-2</v>
      </c>
      <c r="AN16" s="21">
        <v>0.17087030044675999</v>
      </c>
      <c r="AO16" s="21">
        <v>0.20037962644433199</v>
      </c>
      <c r="AP16" s="21"/>
      <c r="AQ16" s="21">
        <v>0.165413834218304</v>
      </c>
      <c r="AR16" s="21">
        <v>0.14931032072571501</v>
      </c>
      <c r="AS16" s="21">
        <v>0.158411829581668</v>
      </c>
      <c r="AT16" s="21">
        <v>7.7629436414435996E-2</v>
      </c>
      <c r="AU16" s="21">
        <v>0</v>
      </c>
    </row>
    <row r="17" spans="2:47" x14ac:dyDescent="0.3">
      <c r="B17" s="18" t="s">
        <v>143</v>
      </c>
      <c r="C17" s="22">
        <v>0.35996148168700498</v>
      </c>
      <c r="D17" s="22">
        <v>0.34875921508869101</v>
      </c>
      <c r="E17" s="22">
        <v>0.37086098834825298</v>
      </c>
      <c r="F17" s="22"/>
      <c r="G17" s="22">
        <v>0.46386621194864702</v>
      </c>
      <c r="H17" s="22">
        <v>0.45842089284743098</v>
      </c>
      <c r="I17" s="22">
        <v>0.43182282268955002</v>
      </c>
      <c r="J17" s="22">
        <v>0.37519104112414497</v>
      </c>
      <c r="K17" s="22">
        <v>0.14382720339742999</v>
      </c>
      <c r="L17" s="22">
        <v>0.278608597496386</v>
      </c>
      <c r="M17" s="22"/>
      <c r="N17" s="22">
        <v>0.545379715411205</v>
      </c>
      <c r="O17" s="22">
        <v>0.393996649838878</v>
      </c>
      <c r="P17" s="22">
        <v>0.20730735358533001</v>
      </c>
      <c r="Q17" s="22">
        <v>0.274731976737773</v>
      </c>
      <c r="R17" s="22"/>
      <c r="S17" s="22">
        <v>0.49388785582593198</v>
      </c>
      <c r="T17" s="22">
        <v>0.38285313599430898</v>
      </c>
      <c r="U17" s="22">
        <v>0.39868151704591598</v>
      </c>
      <c r="V17" s="22">
        <v>0.351246838445534</v>
      </c>
      <c r="W17" s="22">
        <v>0.37624209735483399</v>
      </c>
      <c r="X17" s="22">
        <v>0.151697122006478</v>
      </c>
      <c r="Y17" s="22">
        <v>0.33855196064023102</v>
      </c>
      <c r="Z17" s="22">
        <v>0.35022604253656198</v>
      </c>
      <c r="AA17" s="22">
        <v>0.37662390760263298</v>
      </c>
      <c r="AB17" s="22">
        <v>0.25438352336720399</v>
      </c>
      <c r="AC17" s="22"/>
      <c r="AD17" s="22">
        <v>0.30647128457739797</v>
      </c>
      <c r="AE17" s="22">
        <v>0.50849971023058804</v>
      </c>
      <c r="AF17" s="22">
        <v>0.14510628397068601</v>
      </c>
      <c r="AG17" s="22">
        <v>0.27180034595332297</v>
      </c>
      <c r="AH17" s="22"/>
      <c r="AI17" s="22">
        <v>0.34972943314514998</v>
      </c>
      <c r="AJ17" s="22">
        <v>0.49805449365219101</v>
      </c>
      <c r="AK17" s="22">
        <v>0.12987887322616001</v>
      </c>
      <c r="AL17" s="22"/>
      <c r="AM17" s="22">
        <v>0.63052558003952897</v>
      </c>
      <c r="AN17" s="22">
        <v>0.28967411881066601</v>
      </c>
      <c r="AO17" s="22">
        <v>0.28947152927459102</v>
      </c>
      <c r="AP17" s="22"/>
      <c r="AQ17" s="22">
        <v>0.26490958793727898</v>
      </c>
      <c r="AR17" s="22">
        <v>0.33110608436121303</v>
      </c>
      <c r="AS17" s="22">
        <v>0.487270171231305</v>
      </c>
      <c r="AT17" s="22">
        <v>0.65501650421283097</v>
      </c>
      <c r="AU17" s="22">
        <v>0.69009345805746403</v>
      </c>
    </row>
    <row r="18" spans="2:47" x14ac:dyDescent="0.3">
      <c r="B18" s="16" t="s">
        <v>175</v>
      </c>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U23"/>
  <sheetViews>
    <sheetView showGridLines="0" topLeftCell="A6"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352</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344</v>
      </c>
      <c r="C9" s="17">
        <v>0.537038865443766</v>
      </c>
      <c r="D9" s="17">
        <v>0.56887029721343796</v>
      </c>
      <c r="E9" s="17">
        <v>0.50520269627640901</v>
      </c>
      <c r="F9" s="17"/>
      <c r="G9" s="17">
        <v>0.36332197976562902</v>
      </c>
      <c r="H9" s="17">
        <v>0.44041571497016901</v>
      </c>
      <c r="I9" s="17">
        <v>0.45996658040010902</v>
      </c>
      <c r="J9" s="17">
        <v>0.61146789632260301</v>
      </c>
      <c r="K9" s="17">
        <v>0.64174375455750599</v>
      </c>
      <c r="L9" s="17">
        <v>0.66075291084060095</v>
      </c>
      <c r="M9" s="17"/>
      <c r="N9" s="17">
        <v>0.47043122890486</v>
      </c>
      <c r="O9" s="17">
        <v>0.53723940081319499</v>
      </c>
      <c r="P9" s="17">
        <v>0.58811419698787804</v>
      </c>
      <c r="Q9" s="17">
        <v>0.56298181882179699</v>
      </c>
      <c r="R9" s="17"/>
      <c r="S9" s="17">
        <v>0.48109981885129299</v>
      </c>
      <c r="T9" s="17">
        <v>0.53226202114992305</v>
      </c>
      <c r="U9" s="17">
        <v>0.60083025005094703</v>
      </c>
      <c r="V9" s="17">
        <v>0.58780720505408302</v>
      </c>
      <c r="W9" s="17">
        <v>0.54669603176622406</v>
      </c>
      <c r="X9" s="17">
        <v>0.52217252695043204</v>
      </c>
      <c r="Y9" s="17">
        <v>0.517377735484848</v>
      </c>
      <c r="Z9" s="17">
        <v>0.51077837607704502</v>
      </c>
      <c r="AA9" s="17">
        <v>0.54888178366798202</v>
      </c>
      <c r="AB9" s="17">
        <v>0.55252119773305297</v>
      </c>
      <c r="AC9" s="17"/>
      <c r="AD9" s="17">
        <v>0.58895928108267204</v>
      </c>
      <c r="AE9" s="17">
        <v>0.49937095578093099</v>
      </c>
      <c r="AF9" s="17">
        <v>0.74167424257923797</v>
      </c>
      <c r="AG9" s="17">
        <v>0.45704079338277998</v>
      </c>
      <c r="AH9" s="17"/>
      <c r="AI9" s="17">
        <v>0.57221077960721001</v>
      </c>
      <c r="AJ9" s="17">
        <v>0.46561077291029501</v>
      </c>
      <c r="AK9" s="17">
        <v>0.72866825816458003</v>
      </c>
      <c r="AL9" s="17"/>
      <c r="AM9" s="17">
        <v>0.47621619882416899</v>
      </c>
      <c r="AN9" s="17">
        <v>0.56461479963861105</v>
      </c>
      <c r="AO9" s="17">
        <v>0.57000405551602396</v>
      </c>
      <c r="AP9" s="17"/>
      <c r="AQ9" s="17">
        <v>0.58975142614999299</v>
      </c>
      <c r="AR9" s="17">
        <v>0.56722118090974305</v>
      </c>
      <c r="AS9" s="17">
        <v>0.487634366810211</v>
      </c>
      <c r="AT9" s="17">
        <v>0.36674520693375701</v>
      </c>
      <c r="AU9" s="17">
        <v>0.49188427336865898</v>
      </c>
    </row>
    <row r="10" spans="2:47" ht="57.6" x14ac:dyDescent="0.3">
      <c r="B10" s="18" t="s">
        <v>345</v>
      </c>
      <c r="C10" s="17">
        <v>0.34088761228930597</v>
      </c>
      <c r="D10" s="17">
        <v>0.33739362000011802</v>
      </c>
      <c r="E10" s="17">
        <v>0.34496979163189501</v>
      </c>
      <c r="F10" s="17"/>
      <c r="G10" s="17">
        <v>0.39800921819914697</v>
      </c>
      <c r="H10" s="17">
        <v>0.38621654606578898</v>
      </c>
      <c r="I10" s="17">
        <v>0.40431125544484797</v>
      </c>
      <c r="J10" s="17">
        <v>0.25102849145684702</v>
      </c>
      <c r="K10" s="17">
        <v>0.29676795509894999</v>
      </c>
      <c r="L10" s="17">
        <v>0.31799705425416003</v>
      </c>
      <c r="M10" s="17"/>
      <c r="N10" s="17">
        <v>0.46212970263459302</v>
      </c>
      <c r="O10" s="17">
        <v>0.361443214681273</v>
      </c>
      <c r="P10" s="17">
        <v>0.25005959413751799</v>
      </c>
      <c r="Q10" s="17">
        <v>0.26746780980742502</v>
      </c>
      <c r="R10" s="17"/>
      <c r="S10" s="17">
        <v>0.40191180749451999</v>
      </c>
      <c r="T10" s="17">
        <v>0.328598327846572</v>
      </c>
      <c r="U10" s="17">
        <v>0.38860764652931101</v>
      </c>
      <c r="V10" s="17">
        <v>0.32999727655938599</v>
      </c>
      <c r="W10" s="17">
        <v>0.42584796523584301</v>
      </c>
      <c r="X10" s="17">
        <v>0.31981773740442099</v>
      </c>
      <c r="Y10" s="17">
        <v>0.28164899241160202</v>
      </c>
      <c r="Z10" s="17">
        <v>0.30392338618209203</v>
      </c>
      <c r="AA10" s="17">
        <v>0.25688438573460398</v>
      </c>
      <c r="AB10" s="17">
        <v>0.37370952916933098</v>
      </c>
      <c r="AC10" s="17"/>
      <c r="AD10" s="17">
        <v>0.34926024026137198</v>
      </c>
      <c r="AE10" s="17">
        <v>0.33105295787740902</v>
      </c>
      <c r="AF10" s="17">
        <v>0.22971764580425399</v>
      </c>
      <c r="AG10" s="17">
        <v>0.37644002216357297</v>
      </c>
      <c r="AH10" s="17"/>
      <c r="AI10" s="17">
        <v>0.32983491728686198</v>
      </c>
      <c r="AJ10" s="17">
        <v>0.38437182798060199</v>
      </c>
      <c r="AK10" s="17">
        <v>0.24094020475786199</v>
      </c>
      <c r="AL10" s="17"/>
      <c r="AM10" s="17">
        <v>0.44862760923967399</v>
      </c>
      <c r="AN10" s="17">
        <v>0.31469954718704402</v>
      </c>
      <c r="AO10" s="17">
        <v>0.31597520783792399</v>
      </c>
      <c r="AP10" s="17"/>
      <c r="AQ10" s="17">
        <v>0.31003549223395399</v>
      </c>
      <c r="AR10" s="17">
        <v>0.29455536975062302</v>
      </c>
      <c r="AS10" s="17">
        <v>0.38161816687092598</v>
      </c>
      <c r="AT10" s="17">
        <v>0.47348379642285798</v>
      </c>
      <c r="AU10" s="17">
        <v>0.45609891103036498</v>
      </c>
    </row>
    <row r="11" spans="2:47" ht="43.2" x14ac:dyDescent="0.3">
      <c r="B11" s="18" t="s">
        <v>346</v>
      </c>
      <c r="C11" s="17">
        <v>0.30835710769244801</v>
      </c>
      <c r="D11" s="17">
        <v>0.34041641910838599</v>
      </c>
      <c r="E11" s="17">
        <v>0.27786238858270801</v>
      </c>
      <c r="F11" s="17"/>
      <c r="G11" s="17">
        <v>0.38073128749770901</v>
      </c>
      <c r="H11" s="17">
        <v>0.38301393969679598</v>
      </c>
      <c r="I11" s="17">
        <v>0.28678354550083501</v>
      </c>
      <c r="J11" s="17">
        <v>0.30654861878828898</v>
      </c>
      <c r="K11" s="17">
        <v>0.29302710558175799</v>
      </c>
      <c r="L11" s="17">
        <v>0.22978366877557899</v>
      </c>
      <c r="M11" s="17"/>
      <c r="N11" s="17">
        <v>0.38409124432772501</v>
      </c>
      <c r="O11" s="17">
        <v>0.334728446728771</v>
      </c>
      <c r="P11" s="17">
        <v>0.26137994352638699</v>
      </c>
      <c r="Q11" s="17">
        <v>0.24664509414855601</v>
      </c>
      <c r="R11" s="17"/>
      <c r="S11" s="17">
        <v>0.407355702485173</v>
      </c>
      <c r="T11" s="17">
        <v>0.29198980307519301</v>
      </c>
      <c r="U11" s="17">
        <v>0.31399880704910799</v>
      </c>
      <c r="V11" s="17">
        <v>0.31990190478524899</v>
      </c>
      <c r="W11" s="17">
        <v>0.300904474495087</v>
      </c>
      <c r="X11" s="17">
        <v>0.28456608129917998</v>
      </c>
      <c r="Y11" s="17">
        <v>0.22487352504639099</v>
      </c>
      <c r="Z11" s="17">
        <v>0.33640245449272099</v>
      </c>
      <c r="AA11" s="17">
        <v>0.281433177369316</v>
      </c>
      <c r="AB11" s="17">
        <v>0.26665957838613702</v>
      </c>
      <c r="AC11" s="17"/>
      <c r="AD11" s="17">
        <v>0.25074665338512397</v>
      </c>
      <c r="AE11" s="17">
        <v>0.38218280235181901</v>
      </c>
      <c r="AF11" s="17">
        <v>0.28653766599262698</v>
      </c>
      <c r="AG11" s="17">
        <v>0.22944424308368999</v>
      </c>
      <c r="AH11" s="17"/>
      <c r="AI11" s="17">
        <v>0.264546623000045</v>
      </c>
      <c r="AJ11" s="17">
        <v>0.39412456254390099</v>
      </c>
      <c r="AK11" s="17">
        <v>0.26831259446584899</v>
      </c>
      <c r="AL11" s="17"/>
      <c r="AM11" s="17">
        <v>0.36498467343254298</v>
      </c>
      <c r="AN11" s="17">
        <v>0.29744852674399902</v>
      </c>
      <c r="AO11" s="17">
        <v>0.30900103288533398</v>
      </c>
      <c r="AP11" s="17"/>
      <c r="AQ11" s="17">
        <v>0.26478421259582302</v>
      </c>
      <c r="AR11" s="17">
        <v>0.28313340405543602</v>
      </c>
      <c r="AS11" s="17">
        <v>0.34236533253616902</v>
      </c>
      <c r="AT11" s="17">
        <v>0.43507103570741001</v>
      </c>
      <c r="AU11" s="17">
        <v>0.32875045306989398</v>
      </c>
    </row>
    <row r="12" spans="2:47" ht="43.2" x14ac:dyDescent="0.3">
      <c r="B12" s="18" t="s">
        <v>347</v>
      </c>
      <c r="C12" s="17">
        <v>0.29933153553291297</v>
      </c>
      <c r="D12" s="17">
        <v>0.30521323413127799</v>
      </c>
      <c r="E12" s="17">
        <v>0.2922027533446</v>
      </c>
      <c r="F12" s="17"/>
      <c r="G12" s="17">
        <v>0.38991937596769</v>
      </c>
      <c r="H12" s="17">
        <v>0.337117304532844</v>
      </c>
      <c r="I12" s="17">
        <v>0.34540378094246799</v>
      </c>
      <c r="J12" s="17">
        <v>0.23930085982254901</v>
      </c>
      <c r="K12" s="17">
        <v>0.26789597680766902</v>
      </c>
      <c r="L12" s="17">
        <v>0.24184110450845001</v>
      </c>
      <c r="M12" s="17"/>
      <c r="N12" s="17">
        <v>0.37227195241009797</v>
      </c>
      <c r="O12" s="17">
        <v>0.30037532833557101</v>
      </c>
      <c r="P12" s="17">
        <v>0.21802037625538601</v>
      </c>
      <c r="Q12" s="17">
        <v>0.28859001451550798</v>
      </c>
      <c r="R12" s="17"/>
      <c r="S12" s="17">
        <v>0.36920173726873301</v>
      </c>
      <c r="T12" s="17">
        <v>0.29416330927419898</v>
      </c>
      <c r="U12" s="17">
        <v>0.293372054580534</v>
      </c>
      <c r="V12" s="17">
        <v>0.34007095592383602</v>
      </c>
      <c r="W12" s="17">
        <v>0.37515385223901099</v>
      </c>
      <c r="X12" s="17">
        <v>0.28063976820144998</v>
      </c>
      <c r="Y12" s="17">
        <v>0.210757283780942</v>
      </c>
      <c r="Z12" s="17">
        <v>0.26025444134495401</v>
      </c>
      <c r="AA12" s="17">
        <v>0.24937516792054701</v>
      </c>
      <c r="AB12" s="17">
        <v>0.26306934715486402</v>
      </c>
      <c r="AC12" s="17"/>
      <c r="AD12" s="17">
        <v>0.28005597824423201</v>
      </c>
      <c r="AE12" s="17">
        <v>0.31347805805302698</v>
      </c>
      <c r="AF12" s="17">
        <v>0.21556339907494501</v>
      </c>
      <c r="AG12" s="17">
        <v>0.33902013499362998</v>
      </c>
      <c r="AH12" s="17"/>
      <c r="AI12" s="17">
        <v>0.28441623414538297</v>
      </c>
      <c r="AJ12" s="17">
        <v>0.332782671921873</v>
      </c>
      <c r="AK12" s="17">
        <v>0.24425552841394799</v>
      </c>
      <c r="AL12" s="17"/>
      <c r="AM12" s="17">
        <v>0.392456990393729</v>
      </c>
      <c r="AN12" s="17">
        <v>0.26617022860246498</v>
      </c>
      <c r="AO12" s="17">
        <v>0.28861656329852903</v>
      </c>
      <c r="AP12" s="17"/>
      <c r="AQ12" s="17">
        <v>0.24755757153662</v>
      </c>
      <c r="AR12" s="17">
        <v>0.26444877556278201</v>
      </c>
      <c r="AS12" s="17">
        <v>0.38123456971995501</v>
      </c>
      <c r="AT12" s="17">
        <v>0.36486312116717901</v>
      </c>
      <c r="AU12" s="17">
        <v>0.33994352115821003</v>
      </c>
    </row>
    <row r="13" spans="2:47" ht="28.8" x14ac:dyDescent="0.3">
      <c r="B13" s="18" t="s">
        <v>348</v>
      </c>
      <c r="C13" s="17">
        <v>0.29694302052815202</v>
      </c>
      <c r="D13" s="17">
        <v>0.30537230909914498</v>
      </c>
      <c r="E13" s="17">
        <v>0.28936244248975002</v>
      </c>
      <c r="F13" s="17"/>
      <c r="G13" s="17">
        <v>0.29537013709051502</v>
      </c>
      <c r="H13" s="17">
        <v>0.32175438314351501</v>
      </c>
      <c r="I13" s="17">
        <v>0.31007671187500602</v>
      </c>
      <c r="J13" s="17">
        <v>0.33434452370628298</v>
      </c>
      <c r="K13" s="17">
        <v>0.232836755812766</v>
      </c>
      <c r="L13" s="17">
        <v>0.28016248320654102</v>
      </c>
      <c r="M13" s="17"/>
      <c r="N13" s="17">
        <v>0.34721232667610202</v>
      </c>
      <c r="O13" s="17">
        <v>0.27547811148298701</v>
      </c>
      <c r="P13" s="17">
        <v>0.27127534432839201</v>
      </c>
      <c r="Q13" s="17">
        <v>0.29350209076168798</v>
      </c>
      <c r="R13" s="17"/>
      <c r="S13" s="17">
        <v>0.30962370229387898</v>
      </c>
      <c r="T13" s="17">
        <v>0.28942915551505199</v>
      </c>
      <c r="U13" s="17">
        <v>0.34801665532626003</v>
      </c>
      <c r="V13" s="17">
        <v>0.28526300679234501</v>
      </c>
      <c r="W13" s="17">
        <v>0.31488876408566002</v>
      </c>
      <c r="X13" s="17">
        <v>0.30849305877677302</v>
      </c>
      <c r="Y13" s="17">
        <v>0.30421828167917903</v>
      </c>
      <c r="Z13" s="17">
        <v>0.27226182649042902</v>
      </c>
      <c r="AA13" s="17">
        <v>0.25541520651434502</v>
      </c>
      <c r="AB13" s="17">
        <v>0.274335301093039</v>
      </c>
      <c r="AC13" s="17"/>
      <c r="AD13" s="17">
        <v>0.29281984855371901</v>
      </c>
      <c r="AE13" s="17">
        <v>0.32507274293284999</v>
      </c>
      <c r="AF13" s="17">
        <v>0.24403624207796701</v>
      </c>
      <c r="AG13" s="17">
        <v>0.28422420052354402</v>
      </c>
      <c r="AH13" s="17"/>
      <c r="AI13" s="17">
        <v>0.29699056914745697</v>
      </c>
      <c r="AJ13" s="17">
        <v>0.34665135348149401</v>
      </c>
      <c r="AK13" s="17">
        <v>0.22196495652386999</v>
      </c>
      <c r="AL13" s="17"/>
      <c r="AM13" s="17">
        <v>0.392663140265191</v>
      </c>
      <c r="AN13" s="17">
        <v>0.27585607381585397</v>
      </c>
      <c r="AO13" s="17">
        <v>0.28238626444491699</v>
      </c>
      <c r="AP13" s="17"/>
      <c r="AQ13" s="17">
        <v>0.249885589056694</v>
      </c>
      <c r="AR13" s="17">
        <v>0.32773783313930899</v>
      </c>
      <c r="AS13" s="17">
        <v>0.30849993504804901</v>
      </c>
      <c r="AT13" s="17">
        <v>0.36100418364533599</v>
      </c>
      <c r="AU13" s="17">
        <v>0.25838639113994999</v>
      </c>
    </row>
    <row r="14" spans="2:47" ht="28.8" x14ac:dyDescent="0.3">
      <c r="B14" s="18" t="s">
        <v>349</v>
      </c>
      <c r="C14" s="17">
        <v>0.22875289215530001</v>
      </c>
      <c r="D14" s="17">
        <v>0.231308810096687</v>
      </c>
      <c r="E14" s="17">
        <v>0.226735346608468</v>
      </c>
      <c r="F14" s="17"/>
      <c r="G14" s="17">
        <v>0.23536457554538401</v>
      </c>
      <c r="H14" s="17">
        <v>0.18366996068873501</v>
      </c>
      <c r="I14" s="17">
        <v>0.26765281354736598</v>
      </c>
      <c r="J14" s="17">
        <v>0.19142099898631201</v>
      </c>
      <c r="K14" s="17">
        <v>0.232079872028118</v>
      </c>
      <c r="L14" s="17">
        <v>0.25732153950007303</v>
      </c>
      <c r="M14" s="17"/>
      <c r="N14" s="17">
        <v>0.20788799666938601</v>
      </c>
      <c r="O14" s="17">
        <v>0.22733466141683301</v>
      </c>
      <c r="P14" s="17">
        <v>0.24528130487649299</v>
      </c>
      <c r="Q14" s="17">
        <v>0.239090282576775</v>
      </c>
      <c r="R14" s="17"/>
      <c r="S14" s="17">
        <v>0.21301713900499</v>
      </c>
      <c r="T14" s="17">
        <v>0.252569240510993</v>
      </c>
      <c r="U14" s="17">
        <v>0.185689162774583</v>
      </c>
      <c r="V14" s="17">
        <v>0.26633314910343298</v>
      </c>
      <c r="W14" s="17">
        <v>0.162232839648871</v>
      </c>
      <c r="X14" s="17">
        <v>0.239643856234458</v>
      </c>
      <c r="Y14" s="17">
        <v>0.22193265646872801</v>
      </c>
      <c r="Z14" s="17">
        <v>0.26134257925592402</v>
      </c>
      <c r="AA14" s="17">
        <v>0.242309200226067</v>
      </c>
      <c r="AB14" s="17">
        <v>0.24024200664016199</v>
      </c>
      <c r="AC14" s="17"/>
      <c r="AD14" s="17">
        <v>0.317221175528141</v>
      </c>
      <c r="AE14" s="17">
        <v>0.16218794847964901</v>
      </c>
      <c r="AF14" s="17">
        <v>0.28791548900246</v>
      </c>
      <c r="AG14" s="17">
        <v>0.23463874671181301</v>
      </c>
      <c r="AH14" s="17"/>
      <c r="AI14" s="17">
        <v>0.27116435166330499</v>
      </c>
      <c r="AJ14" s="17">
        <v>0.183396828046824</v>
      </c>
      <c r="AK14" s="17">
        <v>0.29225648562647799</v>
      </c>
      <c r="AL14" s="17"/>
      <c r="AM14" s="17">
        <v>0.13574291472901101</v>
      </c>
      <c r="AN14" s="17">
        <v>0.236362002889447</v>
      </c>
      <c r="AO14" s="17">
        <v>0.279809371527041</v>
      </c>
      <c r="AP14" s="17"/>
      <c r="AQ14" s="17">
        <v>0.248584056286036</v>
      </c>
      <c r="AR14" s="17">
        <v>0.269130813786086</v>
      </c>
      <c r="AS14" s="17">
        <v>0.20344329779905901</v>
      </c>
      <c r="AT14" s="17">
        <v>0.17076484693337399</v>
      </c>
      <c r="AU14" s="17">
        <v>0.103798569474833</v>
      </c>
    </row>
    <row r="15" spans="2:47" ht="43.2" x14ac:dyDescent="0.3">
      <c r="B15" s="18" t="s">
        <v>350</v>
      </c>
      <c r="C15" s="17">
        <v>0.16282041510963099</v>
      </c>
      <c r="D15" s="17">
        <v>0.14676124814375999</v>
      </c>
      <c r="E15" s="17">
        <v>0.17873864349230401</v>
      </c>
      <c r="F15" s="17"/>
      <c r="G15" s="17">
        <v>0.24868331966766499</v>
      </c>
      <c r="H15" s="17">
        <v>0.18906854385588401</v>
      </c>
      <c r="I15" s="17">
        <v>0.201900929451026</v>
      </c>
      <c r="J15" s="17">
        <v>0.152366471845583</v>
      </c>
      <c r="K15" s="17">
        <v>0.104875637033794</v>
      </c>
      <c r="L15" s="17">
        <v>0.101043373389573</v>
      </c>
      <c r="M15" s="17"/>
      <c r="N15" s="17">
        <v>0.223360117327213</v>
      </c>
      <c r="O15" s="17">
        <v>0.16685165972239899</v>
      </c>
      <c r="P15" s="17">
        <v>0.12600358596262601</v>
      </c>
      <c r="Q15" s="17">
        <v>0.12503168358281</v>
      </c>
      <c r="R15" s="17"/>
      <c r="S15" s="17">
        <v>0.24156021117422699</v>
      </c>
      <c r="T15" s="17">
        <v>0.161492256353262</v>
      </c>
      <c r="U15" s="17">
        <v>7.9456797465309495E-2</v>
      </c>
      <c r="V15" s="17">
        <v>0.20330602692712199</v>
      </c>
      <c r="W15" s="17">
        <v>0.18217856863463899</v>
      </c>
      <c r="X15" s="17">
        <v>0.108065945424531</v>
      </c>
      <c r="Y15" s="17">
        <v>0.13593212433311799</v>
      </c>
      <c r="Z15" s="17">
        <v>0.100182171293501</v>
      </c>
      <c r="AA15" s="17">
        <v>0.160212273190839</v>
      </c>
      <c r="AB15" s="17">
        <v>0.17619448153554501</v>
      </c>
      <c r="AC15" s="17"/>
      <c r="AD15" s="17">
        <v>0.13729107940290999</v>
      </c>
      <c r="AE15" s="17">
        <v>0.18500178358417399</v>
      </c>
      <c r="AF15" s="17">
        <v>0.10388279098554</v>
      </c>
      <c r="AG15" s="17">
        <v>0.17221637565126899</v>
      </c>
      <c r="AH15" s="17"/>
      <c r="AI15" s="17">
        <v>0.145613790796394</v>
      </c>
      <c r="AJ15" s="17">
        <v>0.20119597987760099</v>
      </c>
      <c r="AK15" s="17">
        <v>0.123005787346426</v>
      </c>
      <c r="AL15" s="17"/>
      <c r="AM15" s="17">
        <v>0.22183341549786401</v>
      </c>
      <c r="AN15" s="17">
        <v>0.14142946139628601</v>
      </c>
      <c r="AO15" s="17">
        <v>0.15792338973355299</v>
      </c>
      <c r="AP15" s="17"/>
      <c r="AQ15" s="17">
        <v>0.11951352225161101</v>
      </c>
      <c r="AR15" s="17">
        <v>0.13504106826239201</v>
      </c>
      <c r="AS15" s="17">
        <v>0.22377972054563799</v>
      </c>
      <c r="AT15" s="17">
        <v>0.21273875654183999</v>
      </c>
      <c r="AU15" s="17">
        <v>9.0005550296995696E-2</v>
      </c>
    </row>
    <row r="16" spans="2:47" x14ac:dyDescent="0.3">
      <c r="B16" s="18" t="s">
        <v>351</v>
      </c>
      <c r="C16" s="17">
        <v>0.150458258608133</v>
      </c>
      <c r="D16" s="17">
        <v>0.16148955936053799</v>
      </c>
      <c r="E16" s="17">
        <v>0.14005518095090599</v>
      </c>
      <c r="F16" s="17"/>
      <c r="G16" s="17">
        <v>0.173515580504598</v>
      </c>
      <c r="H16" s="17">
        <v>0.223741257694336</v>
      </c>
      <c r="I16" s="17">
        <v>0.104574010113272</v>
      </c>
      <c r="J16" s="17">
        <v>0.15272262473992201</v>
      </c>
      <c r="K16" s="17">
        <v>0.13115684073199699</v>
      </c>
      <c r="L16" s="17">
        <v>0.124430954051496</v>
      </c>
      <c r="M16" s="17"/>
      <c r="N16" s="17">
        <v>0.14268186387948401</v>
      </c>
      <c r="O16" s="17">
        <v>0.130827767446591</v>
      </c>
      <c r="P16" s="17">
        <v>0.19529729908838001</v>
      </c>
      <c r="Q16" s="17">
        <v>0.142823285272625</v>
      </c>
      <c r="R16" s="17"/>
      <c r="S16" s="17">
        <v>0.19835594391585401</v>
      </c>
      <c r="T16" s="17">
        <v>0.112132269460403</v>
      </c>
      <c r="U16" s="17">
        <v>0.171303850466582</v>
      </c>
      <c r="V16" s="17">
        <v>0.123009695173386</v>
      </c>
      <c r="W16" s="17">
        <v>9.9782741086756693E-2</v>
      </c>
      <c r="X16" s="17">
        <v>0.16315854998179899</v>
      </c>
      <c r="Y16" s="17">
        <v>0.139193723790623</v>
      </c>
      <c r="Z16" s="17">
        <v>0.112043685215803</v>
      </c>
      <c r="AA16" s="17">
        <v>0.153833873055059</v>
      </c>
      <c r="AB16" s="17">
        <v>0.221601952870564</v>
      </c>
      <c r="AC16" s="17"/>
      <c r="AD16" s="17">
        <v>0.13474760021918999</v>
      </c>
      <c r="AE16" s="17">
        <v>0.14460487695000701</v>
      </c>
      <c r="AF16" s="17">
        <v>0.23279549771285399</v>
      </c>
      <c r="AG16" s="17">
        <v>0.136273504658321</v>
      </c>
      <c r="AH16" s="17"/>
      <c r="AI16" s="17">
        <v>0.13271460910052399</v>
      </c>
      <c r="AJ16" s="17">
        <v>0.15329142929259401</v>
      </c>
      <c r="AK16" s="17">
        <v>0.206578877884384</v>
      </c>
      <c r="AL16" s="17"/>
      <c r="AM16" s="17">
        <v>0.14018327930927599</v>
      </c>
      <c r="AN16" s="17">
        <v>0.14831129333920801</v>
      </c>
      <c r="AO16" s="17">
        <v>0.164617837169555</v>
      </c>
      <c r="AP16" s="17"/>
      <c r="AQ16" s="17">
        <v>0.169404758099197</v>
      </c>
      <c r="AR16" s="17">
        <v>0.15062298767277399</v>
      </c>
      <c r="AS16" s="17">
        <v>0.134747573939446</v>
      </c>
      <c r="AT16" s="17">
        <v>0.121008351339424</v>
      </c>
      <c r="AU16" s="17">
        <v>0.20620944426207799</v>
      </c>
    </row>
    <row r="17" spans="2:47" x14ac:dyDescent="0.3">
      <c r="B17" s="18" t="s">
        <v>94</v>
      </c>
      <c r="C17" s="17">
        <v>5.16275944745124E-2</v>
      </c>
      <c r="D17" s="17">
        <v>3.9823001278310899E-2</v>
      </c>
      <c r="E17" s="17">
        <v>6.3190709085519103E-2</v>
      </c>
      <c r="F17" s="17"/>
      <c r="G17" s="17">
        <v>4.2925912941929101E-2</v>
      </c>
      <c r="H17" s="17">
        <v>2.3750839156186799E-2</v>
      </c>
      <c r="I17" s="17">
        <v>5.28456947517736E-2</v>
      </c>
      <c r="J17" s="17">
        <v>6.4242138703077697E-2</v>
      </c>
      <c r="K17" s="17">
        <v>8.8734200088397594E-2</v>
      </c>
      <c r="L17" s="17">
        <v>4.3677910843345297E-2</v>
      </c>
      <c r="M17" s="17"/>
      <c r="N17" s="17">
        <v>1.50861726519622E-2</v>
      </c>
      <c r="O17" s="17">
        <v>4.5378400529316201E-2</v>
      </c>
      <c r="P17" s="17">
        <v>7.2352155492609094E-2</v>
      </c>
      <c r="Q17" s="17">
        <v>8.0386429939435899E-2</v>
      </c>
      <c r="R17" s="17"/>
      <c r="S17" s="17">
        <v>2.4383401865150998E-2</v>
      </c>
      <c r="T17" s="17">
        <v>5.7415506067618499E-2</v>
      </c>
      <c r="U17" s="17">
        <v>5.51022862190697E-2</v>
      </c>
      <c r="V17" s="17">
        <v>1.9443667497723301E-2</v>
      </c>
      <c r="W17" s="17">
        <v>6.2432488124885499E-2</v>
      </c>
      <c r="X17" s="17">
        <v>5.5469237283795603E-2</v>
      </c>
      <c r="Y17" s="17">
        <v>5.2111076431919999E-2</v>
      </c>
      <c r="Z17" s="17">
        <v>3.9759138206778399E-2</v>
      </c>
      <c r="AA17" s="17">
        <v>9.7566326091081498E-2</v>
      </c>
      <c r="AB17" s="17">
        <v>5.1005470087574001E-2</v>
      </c>
      <c r="AC17" s="17"/>
      <c r="AD17" s="17">
        <v>4.1980008836352799E-2</v>
      </c>
      <c r="AE17" s="17">
        <v>4.0025531559277197E-2</v>
      </c>
      <c r="AF17" s="17">
        <v>6.7680991971528102E-3</v>
      </c>
      <c r="AG17" s="17">
        <v>0.117256943936954</v>
      </c>
      <c r="AH17" s="17"/>
      <c r="AI17" s="17">
        <v>4.8646803800972603E-2</v>
      </c>
      <c r="AJ17" s="17">
        <v>1.7312230242551799E-2</v>
      </c>
      <c r="AK17" s="17">
        <v>3.0416918487258301E-2</v>
      </c>
      <c r="AL17" s="17"/>
      <c r="AM17" s="17">
        <v>2.4996888655602598E-2</v>
      </c>
      <c r="AN17" s="17">
        <v>6.1931750957743899E-2</v>
      </c>
      <c r="AO17" s="17">
        <v>2.3744592127131599E-2</v>
      </c>
      <c r="AP17" s="17"/>
      <c r="AQ17" s="17">
        <v>7.2007651342223394E-2</v>
      </c>
      <c r="AR17" s="17">
        <v>6.0719708939601803E-2</v>
      </c>
      <c r="AS17" s="17">
        <v>3.14933155092018E-2</v>
      </c>
      <c r="AT17" s="17">
        <v>3.4117331657929101E-2</v>
      </c>
      <c r="AU17" s="17">
        <v>4.9112147584203E-2</v>
      </c>
    </row>
    <row r="18" spans="2:47" x14ac:dyDescent="0.3">
      <c r="B18" s="18" t="s">
        <v>77</v>
      </c>
      <c r="C18" s="19">
        <v>1.6871681043063299E-2</v>
      </c>
      <c r="D18" s="19">
        <v>9.2075800304142197E-3</v>
      </c>
      <c r="E18" s="19">
        <v>2.4345275992788701E-2</v>
      </c>
      <c r="F18" s="19"/>
      <c r="G18" s="19">
        <v>8.7005696286975402E-3</v>
      </c>
      <c r="H18" s="19">
        <v>5.5622762425430097E-3</v>
      </c>
      <c r="I18" s="19">
        <v>3.4006386254335698E-2</v>
      </c>
      <c r="J18" s="19">
        <v>2.5889125084721101E-2</v>
      </c>
      <c r="K18" s="19">
        <v>5.9289281789561303E-3</v>
      </c>
      <c r="L18" s="19">
        <v>1.7570947477926899E-2</v>
      </c>
      <c r="M18" s="19"/>
      <c r="N18" s="19">
        <v>1.0504010336688799E-2</v>
      </c>
      <c r="O18" s="19">
        <v>1.4341261556304099E-2</v>
      </c>
      <c r="P18" s="19">
        <v>1.71718963482612E-2</v>
      </c>
      <c r="Q18" s="19">
        <v>2.6453645824464501E-2</v>
      </c>
      <c r="R18" s="19"/>
      <c r="S18" s="19">
        <v>1.08505470416511E-2</v>
      </c>
      <c r="T18" s="19">
        <v>2.74308370389101E-2</v>
      </c>
      <c r="U18" s="19">
        <v>0</v>
      </c>
      <c r="V18" s="19">
        <v>3.7160158640919899E-2</v>
      </c>
      <c r="W18" s="19">
        <v>0</v>
      </c>
      <c r="X18" s="19">
        <v>9.1989439250150708E-3</v>
      </c>
      <c r="Y18" s="19">
        <v>3.7348108988452998E-2</v>
      </c>
      <c r="Z18" s="19">
        <v>2.0621454164618001E-2</v>
      </c>
      <c r="AA18" s="19">
        <v>7.5044848287824104E-3</v>
      </c>
      <c r="AB18" s="19">
        <v>1.9116639712112998E-2</v>
      </c>
      <c r="AC18" s="19"/>
      <c r="AD18" s="19">
        <v>2.0325934932865601E-2</v>
      </c>
      <c r="AE18" s="19">
        <v>8.8740227490966602E-3</v>
      </c>
      <c r="AF18" s="19">
        <v>1.9347703240051299E-2</v>
      </c>
      <c r="AG18" s="19">
        <v>2.6575002024044201E-2</v>
      </c>
      <c r="AH18" s="19"/>
      <c r="AI18" s="19">
        <v>2.1030230730177801E-2</v>
      </c>
      <c r="AJ18" s="19">
        <v>6.9356042342538296E-3</v>
      </c>
      <c r="AK18" s="19">
        <v>1.2217270420608601E-2</v>
      </c>
      <c r="AL18" s="19"/>
      <c r="AM18" s="19">
        <v>1.9683677892798599E-2</v>
      </c>
      <c r="AN18" s="19">
        <v>1.44714895756869E-2</v>
      </c>
      <c r="AO18" s="19">
        <v>1.29309717024237E-2</v>
      </c>
      <c r="AP18" s="19"/>
      <c r="AQ18" s="19">
        <v>1.8410635778342899E-2</v>
      </c>
      <c r="AR18" s="19">
        <v>1.16456312434396E-2</v>
      </c>
      <c r="AS18" s="19">
        <v>1.4752788075341999E-2</v>
      </c>
      <c r="AT18" s="19">
        <v>1.85894588767344E-2</v>
      </c>
      <c r="AU18" s="19">
        <v>0</v>
      </c>
    </row>
    <row r="19" spans="2:47" x14ac:dyDescent="0.3">
      <c r="B19" s="16"/>
    </row>
    <row r="20" spans="2:47" x14ac:dyDescent="0.3">
      <c r="B20" t="s">
        <v>482</v>
      </c>
    </row>
    <row r="21" spans="2:47" x14ac:dyDescent="0.3">
      <c r="B21" t="s">
        <v>80</v>
      </c>
    </row>
    <row r="23" spans="2:47" x14ac:dyDescent="0.3">
      <c r="B23"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U23"/>
  <sheetViews>
    <sheetView showGridLines="0" topLeftCell="A6"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2" t="s">
        <v>361</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353</v>
      </c>
      <c r="C9" s="17">
        <v>0.55961679049735402</v>
      </c>
      <c r="D9" s="17">
        <v>0.54731598196128906</v>
      </c>
      <c r="E9" s="17">
        <v>0.572690731590626</v>
      </c>
      <c r="F9" s="17"/>
      <c r="G9" s="17">
        <v>0.47136905613742902</v>
      </c>
      <c r="H9" s="17">
        <v>0.50814026752529096</v>
      </c>
      <c r="I9" s="17">
        <v>0.60251522588236295</v>
      </c>
      <c r="J9" s="17">
        <v>0.49837631103778901</v>
      </c>
      <c r="K9" s="17">
        <v>0.55907051809084696</v>
      </c>
      <c r="L9" s="17">
        <v>0.67446134372516797</v>
      </c>
      <c r="M9" s="17"/>
      <c r="N9" s="17">
        <v>0.52396446208416703</v>
      </c>
      <c r="O9" s="17">
        <v>0.51181981607600402</v>
      </c>
      <c r="P9" s="17">
        <v>0.59743061272481401</v>
      </c>
      <c r="Q9" s="17">
        <v>0.60574633083158103</v>
      </c>
      <c r="R9" s="17"/>
      <c r="S9" s="17">
        <v>0.49285578169109201</v>
      </c>
      <c r="T9" s="17">
        <v>0.55975555275887701</v>
      </c>
      <c r="U9" s="17">
        <v>0.62086403262398904</v>
      </c>
      <c r="V9" s="17">
        <v>0.60126134595288006</v>
      </c>
      <c r="W9" s="17">
        <v>0.53574928803058297</v>
      </c>
      <c r="X9" s="17">
        <v>0.60852034253138598</v>
      </c>
      <c r="Y9" s="17">
        <v>0.63795488487654795</v>
      </c>
      <c r="Z9" s="17">
        <v>0.537308498210885</v>
      </c>
      <c r="AA9" s="17">
        <v>0.50330336493037398</v>
      </c>
      <c r="AB9" s="17">
        <v>0.53586023696405505</v>
      </c>
      <c r="AC9" s="17"/>
      <c r="AD9" s="17">
        <v>0.66161425922193795</v>
      </c>
      <c r="AE9" s="17">
        <v>0.52868414546592102</v>
      </c>
      <c r="AF9" s="17">
        <v>0.674126022240364</v>
      </c>
      <c r="AG9" s="17">
        <v>0.54624278762907597</v>
      </c>
      <c r="AH9" s="17"/>
      <c r="AI9" s="17">
        <v>0.66404143988837205</v>
      </c>
      <c r="AJ9" s="17">
        <v>0.49536878197165102</v>
      </c>
      <c r="AK9" s="17">
        <v>0.68347274775848699</v>
      </c>
      <c r="AL9" s="17"/>
      <c r="AM9" s="17">
        <v>0.44792237280904301</v>
      </c>
      <c r="AN9" s="17">
        <v>0.60876826820197005</v>
      </c>
      <c r="AO9" s="17">
        <v>0.58546176660704197</v>
      </c>
      <c r="AP9" s="17"/>
      <c r="AQ9" s="17">
        <v>0.65049018139798298</v>
      </c>
      <c r="AR9" s="17">
        <v>0.528429687399252</v>
      </c>
      <c r="AS9" s="17">
        <v>0.52190284462527303</v>
      </c>
      <c r="AT9" s="17">
        <v>0.51399700920028202</v>
      </c>
      <c r="AU9" s="17">
        <v>0.51773910526181899</v>
      </c>
    </row>
    <row r="10" spans="2:47" ht="43.2" x14ac:dyDescent="0.3">
      <c r="B10" s="18" t="s">
        <v>354</v>
      </c>
      <c r="C10" s="17">
        <v>0.49016982381214003</v>
      </c>
      <c r="D10" s="17">
        <v>0.456958331356353</v>
      </c>
      <c r="E10" s="17">
        <v>0.52137477213414696</v>
      </c>
      <c r="F10" s="17"/>
      <c r="G10" s="17">
        <v>0.47092448559414501</v>
      </c>
      <c r="H10" s="17">
        <v>0.45221330147455902</v>
      </c>
      <c r="I10" s="17">
        <v>0.49867440830230902</v>
      </c>
      <c r="J10" s="17">
        <v>0.49052832866782298</v>
      </c>
      <c r="K10" s="17">
        <v>0.459610733054439</v>
      </c>
      <c r="L10" s="17">
        <v>0.54679546414521696</v>
      </c>
      <c r="M10" s="17"/>
      <c r="N10" s="17">
        <v>0.516552294997078</v>
      </c>
      <c r="O10" s="17">
        <v>0.48571298354294501</v>
      </c>
      <c r="P10" s="17">
        <v>0.46763498978425599</v>
      </c>
      <c r="Q10" s="17">
        <v>0.48354679212841301</v>
      </c>
      <c r="R10" s="17"/>
      <c r="S10" s="17">
        <v>0.48920143324844401</v>
      </c>
      <c r="T10" s="17">
        <v>0.49573473917246902</v>
      </c>
      <c r="U10" s="17">
        <v>0.56307363481181505</v>
      </c>
      <c r="V10" s="17">
        <v>0.54521228825167201</v>
      </c>
      <c r="W10" s="17">
        <v>0.43250282830929299</v>
      </c>
      <c r="X10" s="17">
        <v>0.42002266560226997</v>
      </c>
      <c r="Y10" s="17">
        <v>0.499257539660238</v>
      </c>
      <c r="Z10" s="17">
        <v>0.47650523507603598</v>
      </c>
      <c r="AA10" s="17">
        <v>0.434789881797918</v>
      </c>
      <c r="AB10" s="17">
        <v>0.58901797608215001</v>
      </c>
      <c r="AC10" s="17"/>
      <c r="AD10" s="17">
        <v>0.53827240754037298</v>
      </c>
      <c r="AE10" s="17">
        <v>0.42516665894433697</v>
      </c>
      <c r="AF10" s="17">
        <v>0.55645085487965895</v>
      </c>
      <c r="AG10" s="17">
        <v>0.50183019143656504</v>
      </c>
      <c r="AH10" s="17"/>
      <c r="AI10" s="17">
        <v>0.49875944218908402</v>
      </c>
      <c r="AJ10" s="17">
        <v>0.42712582458058701</v>
      </c>
      <c r="AK10" s="17">
        <v>0.57718798138702099</v>
      </c>
      <c r="AL10" s="17"/>
      <c r="AM10" s="17">
        <v>0.51531687159282402</v>
      </c>
      <c r="AN10" s="17">
        <v>0.49905788936719397</v>
      </c>
      <c r="AO10" s="17">
        <v>0.46631237513106</v>
      </c>
      <c r="AP10" s="17"/>
      <c r="AQ10" s="17">
        <v>0.47543706690268001</v>
      </c>
      <c r="AR10" s="17">
        <v>0.51552956619231205</v>
      </c>
      <c r="AS10" s="17">
        <v>0.43871048089034698</v>
      </c>
      <c r="AT10" s="17">
        <v>0.56271919182403995</v>
      </c>
      <c r="AU10" s="17">
        <v>0.34901012003174198</v>
      </c>
    </row>
    <row r="11" spans="2:47" ht="28.8" x14ac:dyDescent="0.3">
      <c r="B11" s="18" t="s">
        <v>355</v>
      </c>
      <c r="C11" s="17">
        <v>0.39770631230228998</v>
      </c>
      <c r="D11" s="17">
        <v>0.44848377152544</v>
      </c>
      <c r="E11" s="17">
        <v>0.34922321886309299</v>
      </c>
      <c r="F11" s="17"/>
      <c r="G11" s="17">
        <v>0.223808442802373</v>
      </c>
      <c r="H11" s="17">
        <v>0.23588076449995499</v>
      </c>
      <c r="I11" s="17">
        <v>0.345842717949635</v>
      </c>
      <c r="J11" s="17">
        <v>0.43376555376104298</v>
      </c>
      <c r="K11" s="17">
        <v>0.47263952923602998</v>
      </c>
      <c r="L11" s="17">
        <v>0.60481470752744904</v>
      </c>
      <c r="M11" s="17"/>
      <c r="N11" s="17">
        <v>0.39613975029928999</v>
      </c>
      <c r="O11" s="17">
        <v>0.42684257300449202</v>
      </c>
      <c r="P11" s="17">
        <v>0.384044965561889</v>
      </c>
      <c r="Q11" s="17">
        <v>0.381471726617579</v>
      </c>
      <c r="R11" s="17"/>
      <c r="S11" s="17">
        <v>0.33958032678421302</v>
      </c>
      <c r="T11" s="17">
        <v>0.49843653487301098</v>
      </c>
      <c r="U11" s="17">
        <v>0.41556504193014498</v>
      </c>
      <c r="V11" s="17">
        <v>0.43861403425201001</v>
      </c>
      <c r="W11" s="17">
        <v>0.49164076399568402</v>
      </c>
      <c r="X11" s="17">
        <v>0.30787157409070898</v>
      </c>
      <c r="Y11" s="17">
        <v>0.34834640671389799</v>
      </c>
      <c r="Z11" s="17">
        <v>0.34828267785052902</v>
      </c>
      <c r="AA11" s="17">
        <v>0.37042709058385298</v>
      </c>
      <c r="AB11" s="17">
        <v>0.406290369383703</v>
      </c>
      <c r="AC11" s="17"/>
      <c r="AD11" s="17">
        <v>0.40386046308558798</v>
      </c>
      <c r="AE11" s="17">
        <v>0.40133043898112802</v>
      </c>
      <c r="AF11" s="17">
        <v>0.42521952597739499</v>
      </c>
      <c r="AG11" s="17">
        <v>0.33235931865427298</v>
      </c>
      <c r="AH11" s="17"/>
      <c r="AI11" s="17">
        <v>0.35629102214399999</v>
      </c>
      <c r="AJ11" s="17">
        <v>0.35534976748237102</v>
      </c>
      <c r="AK11" s="17">
        <v>0.49617720439965801</v>
      </c>
      <c r="AL11" s="17"/>
      <c r="AM11" s="17">
        <v>0.47708530259257698</v>
      </c>
      <c r="AN11" s="17">
        <v>0.38836693740011302</v>
      </c>
      <c r="AO11" s="17">
        <v>0.39331958580842202</v>
      </c>
      <c r="AP11" s="17"/>
      <c r="AQ11" s="17">
        <v>0.38987565662081097</v>
      </c>
      <c r="AR11" s="17">
        <v>0.38818081335077798</v>
      </c>
      <c r="AS11" s="17">
        <v>0.41070488741692701</v>
      </c>
      <c r="AT11" s="17">
        <v>0.330591090148248</v>
      </c>
      <c r="AU11" s="17">
        <v>0.28513291366485299</v>
      </c>
    </row>
    <row r="12" spans="2:47" ht="28.8" x14ac:dyDescent="0.3">
      <c r="B12" s="18" t="s">
        <v>356</v>
      </c>
      <c r="C12" s="17">
        <v>0.386973698021776</v>
      </c>
      <c r="D12" s="17">
        <v>0.36517090730940799</v>
      </c>
      <c r="E12" s="17">
        <v>0.40892128770243602</v>
      </c>
      <c r="F12" s="17"/>
      <c r="G12" s="17">
        <v>0.37049002972682998</v>
      </c>
      <c r="H12" s="17">
        <v>0.386415830491186</v>
      </c>
      <c r="I12" s="17">
        <v>0.40106839388996901</v>
      </c>
      <c r="J12" s="17">
        <v>0.388686828546639</v>
      </c>
      <c r="K12" s="17">
        <v>0.37934249203871301</v>
      </c>
      <c r="L12" s="17">
        <v>0.39062071292477302</v>
      </c>
      <c r="M12" s="17"/>
      <c r="N12" s="17">
        <v>0.419556520754511</v>
      </c>
      <c r="O12" s="17">
        <v>0.41571189785766399</v>
      </c>
      <c r="P12" s="17">
        <v>0.32653189376355601</v>
      </c>
      <c r="Q12" s="17">
        <v>0.37059252161036399</v>
      </c>
      <c r="R12" s="17"/>
      <c r="S12" s="17">
        <v>0.38483608916241102</v>
      </c>
      <c r="T12" s="17">
        <v>0.361946536339742</v>
      </c>
      <c r="U12" s="17">
        <v>0.46915784102194602</v>
      </c>
      <c r="V12" s="17">
        <v>0.44245808130707798</v>
      </c>
      <c r="W12" s="17">
        <v>0.35508805463658599</v>
      </c>
      <c r="X12" s="17">
        <v>0.442694441498796</v>
      </c>
      <c r="Y12" s="17">
        <v>0.25438849751960502</v>
      </c>
      <c r="Z12" s="17">
        <v>0.30776218782909398</v>
      </c>
      <c r="AA12" s="17">
        <v>0.38806889762330199</v>
      </c>
      <c r="AB12" s="17">
        <v>0.44362024841140402</v>
      </c>
      <c r="AC12" s="17"/>
      <c r="AD12" s="17">
        <v>0.39207379798915998</v>
      </c>
      <c r="AE12" s="17">
        <v>0.40699175905588397</v>
      </c>
      <c r="AF12" s="17">
        <v>0.35457368955576601</v>
      </c>
      <c r="AG12" s="17">
        <v>0.33274004519467698</v>
      </c>
      <c r="AH12" s="17"/>
      <c r="AI12" s="17">
        <v>0.399803742777666</v>
      </c>
      <c r="AJ12" s="17">
        <v>0.41164570733897199</v>
      </c>
      <c r="AK12" s="17">
        <v>0.348447548287594</v>
      </c>
      <c r="AL12" s="17"/>
      <c r="AM12" s="17">
        <v>0.44054927490714102</v>
      </c>
      <c r="AN12" s="17">
        <v>0.38044538194615402</v>
      </c>
      <c r="AO12" s="17">
        <v>0.34794493831934997</v>
      </c>
      <c r="AP12" s="17"/>
      <c r="AQ12" s="17">
        <v>0.35385692877977998</v>
      </c>
      <c r="AR12" s="17">
        <v>0.44942487109036799</v>
      </c>
      <c r="AS12" s="17">
        <v>0.39078771071287099</v>
      </c>
      <c r="AT12" s="17">
        <v>0.339025628475288</v>
      </c>
      <c r="AU12" s="17">
        <v>0.45043573275245102</v>
      </c>
    </row>
    <row r="13" spans="2:47" ht="28.8" x14ac:dyDescent="0.3">
      <c r="B13" s="18" t="s">
        <v>357</v>
      </c>
      <c r="C13" s="17">
        <v>0.33015772805474197</v>
      </c>
      <c r="D13" s="17">
        <v>0.31338409568004499</v>
      </c>
      <c r="E13" s="17">
        <v>0.34710849231783902</v>
      </c>
      <c r="F13" s="17"/>
      <c r="G13" s="17">
        <v>0.29211849078857999</v>
      </c>
      <c r="H13" s="17">
        <v>0.294805840569273</v>
      </c>
      <c r="I13" s="17">
        <v>0.30878056586240699</v>
      </c>
      <c r="J13" s="17">
        <v>0.31404732020148202</v>
      </c>
      <c r="K13" s="17">
        <v>0.35069084314844901</v>
      </c>
      <c r="L13" s="17">
        <v>0.40018123379524401</v>
      </c>
      <c r="M13" s="17"/>
      <c r="N13" s="17">
        <v>0.254199046207086</v>
      </c>
      <c r="O13" s="17">
        <v>0.31461670346086501</v>
      </c>
      <c r="P13" s="17">
        <v>0.40420424698415403</v>
      </c>
      <c r="Q13" s="17">
        <v>0.361544076147228</v>
      </c>
      <c r="R13" s="17"/>
      <c r="S13" s="17">
        <v>0.32452637875069001</v>
      </c>
      <c r="T13" s="17">
        <v>0.278215552217141</v>
      </c>
      <c r="U13" s="17">
        <v>0.33351576066243699</v>
      </c>
      <c r="V13" s="17">
        <v>0.39617943392961902</v>
      </c>
      <c r="W13" s="17">
        <v>0.31675068502194997</v>
      </c>
      <c r="X13" s="17">
        <v>0.26608980999421999</v>
      </c>
      <c r="Y13" s="17">
        <v>0.356703404948224</v>
      </c>
      <c r="Z13" s="17">
        <v>0.40879694472283401</v>
      </c>
      <c r="AA13" s="17">
        <v>0.28872617116000998</v>
      </c>
      <c r="AB13" s="17">
        <v>0.47632046722141103</v>
      </c>
      <c r="AC13" s="17"/>
      <c r="AD13" s="17">
        <v>0.35684950881883798</v>
      </c>
      <c r="AE13" s="17">
        <v>0.27465975674995402</v>
      </c>
      <c r="AF13" s="17">
        <v>0.41433060113868803</v>
      </c>
      <c r="AG13" s="17">
        <v>0.37431488263790202</v>
      </c>
      <c r="AH13" s="17"/>
      <c r="AI13" s="17">
        <v>0.358655228997734</v>
      </c>
      <c r="AJ13" s="17">
        <v>0.276149033610191</v>
      </c>
      <c r="AK13" s="17">
        <v>0.40700080186190801</v>
      </c>
      <c r="AL13" s="17"/>
      <c r="AM13" s="17">
        <v>0.236609404945792</v>
      </c>
      <c r="AN13" s="17">
        <v>0.33127909134018002</v>
      </c>
      <c r="AO13" s="17">
        <v>0.35810657534550799</v>
      </c>
      <c r="AP13" s="17"/>
      <c r="AQ13" s="17">
        <v>0.37926104177115599</v>
      </c>
      <c r="AR13" s="17">
        <v>0.34609762788524501</v>
      </c>
      <c r="AS13" s="17">
        <v>0.32668349085411003</v>
      </c>
      <c r="AT13" s="17">
        <v>0.20722998675582199</v>
      </c>
      <c r="AU13" s="17">
        <v>0.23495160809420401</v>
      </c>
    </row>
    <row r="14" spans="2:47" ht="43.2" x14ac:dyDescent="0.3">
      <c r="B14" s="18" t="s">
        <v>358</v>
      </c>
      <c r="C14" s="17">
        <v>0.274308672558082</v>
      </c>
      <c r="D14" s="17">
        <v>0.266667725125735</v>
      </c>
      <c r="E14" s="17">
        <v>0.28228134612252298</v>
      </c>
      <c r="F14" s="17"/>
      <c r="G14" s="17">
        <v>0.32734540341988699</v>
      </c>
      <c r="H14" s="17">
        <v>0.28597974215209598</v>
      </c>
      <c r="I14" s="17">
        <v>0.30102746117793699</v>
      </c>
      <c r="J14" s="17">
        <v>0.251617702371014</v>
      </c>
      <c r="K14" s="17">
        <v>0.23738405305485399</v>
      </c>
      <c r="L14" s="17">
        <v>0.25163715895378203</v>
      </c>
      <c r="M14" s="17"/>
      <c r="N14" s="17">
        <v>0.34793424653661298</v>
      </c>
      <c r="O14" s="17">
        <v>0.245075117424679</v>
      </c>
      <c r="P14" s="17">
        <v>0.22655358650166099</v>
      </c>
      <c r="Q14" s="17">
        <v>0.26428582203065898</v>
      </c>
      <c r="R14" s="17"/>
      <c r="S14" s="17">
        <v>0.37152610523576302</v>
      </c>
      <c r="T14" s="17">
        <v>0.31194168237458902</v>
      </c>
      <c r="U14" s="17">
        <v>0.210340082177086</v>
      </c>
      <c r="V14" s="17">
        <v>0.230239146987371</v>
      </c>
      <c r="W14" s="17">
        <v>0.29438107264691799</v>
      </c>
      <c r="X14" s="17">
        <v>0.22308604744997099</v>
      </c>
      <c r="Y14" s="17">
        <v>0.19011416961730801</v>
      </c>
      <c r="Z14" s="17">
        <v>0.19563063774224701</v>
      </c>
      <c r="AA14" s="17">
        <v>0.285868781941509</v>
      </c>
      <c r="AB14" s="17">
        <v>0.32242140334784702</v>
      </c>
      <c r="AC14" s="17"/>
      <c r="AD14" s="17">
        <v>0.238630276352405</v>
      </c>
      <c r="AE14" s="17">
        <v>0.32204822281551498</v>
      </c>
      <c r="AF14" s="17">
        <v>0.22035712969587601</v>
      </c>
      <c r="AG14" s="17">
        <v>0.23408137352462399</v>
      </c>
      <c r="AH14" s="17"/>
      <c r="AI14" s="17">
        <v>0.27305121229339102</v>
      </c>
      <c r="AJ14" s="17">
        <v>0.34097076726627701</v>
      </c>
      <c r="AK14" s="17">
        <v>0.206328555992599</v>
      </c>
      <c r="AL14" s="17"/>
      <c r="AM14" s="17">
        <v>0.37130826652029902</v>
      </c>
      <c r="AN14" s="17">
        <v>0.258783819938393</v>
      </c>
      <c r="AO14" s="17">
        <v>0.247494789200742</v>
      </c>
      <c r="AP14" s="17"/>
      <c r="AQ14" s="17">
        <v>0.25884602882566699</v>
      </c>
      <c r="AR14" s="17">
        <v>0.25909590808805699</v>
      </c>
      <c r="AS14" s="17">
        <v>0.29738849353762398</v>
      </c>
      <c r="AT14" s="17">
        <v>0.39280170755472799</v>
      </c>
      <c r="AU14" s="17">
        <v>0.14570376913665001</v>
      </c>
    </row>
    <row r="15" spans="2:47" ht="28.8" x14ac:dyDescent="0.3">
      <c r="B15" s="18" t="s">
        <v>359</v>
      </c>
      <c r="C15" s="17">
        <v>0.21237371670882599</v>
      </c>
      <c r="D15" s="17">
        <v>0.22467532427727699</v>
      </c>
      <c r="E15" s="17">
        <v>0.19883706512191099</v>
      </c>
      <c r="F15" s="17"/>
      <c r="G15" s="17">
        <v>0.219403726493509</v>
      </c>
      <c r="H15" s="17">
        <v>0.20710192626465099</v>
      </c>
      <c r="I15" s="17">
        <v>0.18899989636376699</v>
      </c>
      <c r="J15" s="17">
        <v>0.20537329293031401</v>
      </c>
      <c r="K15" s="17">
        <v>0.22722352522060599</v>
      </c>
      <c r="L15" s="17">
        <v>0.22656809875699299</v>
      </c>
      <c r="M15" s="17"/>
      <c r="N15" s="17">
        <v>0.215969871351612</v>
      </c>
      <c r="O15" s="17">
        <v>0.23197937806711399</v>
      </c>
      <c r="P15" s="17">
        <v>0.19911630171502101</v>
      </c>
      <c r="Q15" s="17">
        <v>0.187992331365301</v>
      </c>
      <c r="R15" s="17"/>
      <c r="S15" s="17">
        <v>0.19000322025635699</v>
      </c>
      <c r="T15" s="17">
        <v>0.214042275566491</v>
      </c>
      <c r="U15" s="17">
        <v>0.23647370993191699</v>
      </c>
      <c r="V15" s="17">
        <v>0.21587162788876399</v>
      </c>
      <c r="W15" s="17">
        <v>0.24345176662370699</v>
      </c>
      <c r="X15" s="17">
        <v>0.20920776511883801</v>
      </c>
      <c r="Y15" s="17">
        <v>0.17399827664737999</v>
      </c>
      <c r="Z15" s="17">
        <v>0.191460172893613</v>
      </c>
      <c r="AA15" s="17">
        <v>0.22479658284637</v>
      </c>
      <c r="AB15" s="17">
        <v>0.23885019595152501</v>
      </c>
      <c r="AC15" s="17"/>
      <c r="AD15" s="17">
        <v>0.23460427477108201</v>
      </c>
      <c r="AE15" s="17">
        <v>0.210370374379271</v>
      </c>
      <c r="AF15" s="17">
        <v>0.20983006867349599</v>
      </c>
      <c r="AG15" s="17">
        <v>0.16161566908625299</v>
      </c>
      <c r="AH15" s="17"/>
      <c r="AI15" s="17">
        <v>0.2397519684277</v>
      </c>
      <c r="AJ15" s="17">
        <v>0.22720833913358701</v>
      </c>
      <c r="AK15" s="17">
        <v>0.18906964560582901</v>
      </c>
      <c r="AL15" s="17"/>
      <c r="AM15" s="17">
        <v>0.214350534464499</v>
      </c>
      <c r="AN15" s="17">
        <v>0.183607439689466</v>
      </c>
      <c r="AO15" s="17">
        <v>0.24023275457137899</v>
      </c>
      <c r="AP15" s="17"/>
      <c r="AQ15" s="17">
        <v>0.20042120152069001</v>
      </c>
      <c r="AR15" s="17">
        <v>0.18789895885482499</v>
      </c>
      <c r="AS15" s="17">
        <v>0.23576354475518899</v>
      </c>
      <c r="AT15" s="17">
        <v>0.20770811736016301</v>
      </c>
      <c r="AU15" s="17">
        <v>0.205995252328843</v>
      </c>
    </row>
    <row r="16" spans="2:47" ht="28.8" x14ac:dyDescent="0.3">
      <c r="B16" s="18" t="s">
        <v>360</v>
      </c>
      <c r="C16" s="17">
        <v>0.130629652364389</v>
      </c>
      <c r="D16" s="17">
        <v>0.15698797985361401</v>
      </c>
      <c r="E16" s="17">
        <v>0.105308716182345</v>
      </c>
      <c r="F16" s="17"/>
      <c r="G16" s="17">
        <v>0.22096484702087299</v>
      </c>
      <c r="H16" s="17">
        <v>0.212688792978911</v>
      </c>
      <c r="I16" s="17">
        <v>0.124627079331715</v>
      </c>
      <c r="J16" s="17">
        <v>0.122187405976854</v>
      </c>
      <c r="K16" s="17">
        <v>7.6602696374201404E-2</v>
      </c>
      <c r="L16" s="17">
        <v>5.3081833971196701E-2</v>
      </c>
      <c r="M16" s="17"/>
      <c r="N16" s="17">
        <v>0.18339707243043299</v>
      </c>
      <c r="O16" s="17">
        <v>0.12178330691337</v>
      </c>
      <c r="P16" s="17">
        <v>0.120466162522552</v>
      </c>
      <c r="Q16" s="17">
        <v>9.4397502070225098E-2</v>
      </c>
      <c r="R16" s="17"/>
      <c r="S16" s="17">
        <v>0.224392237738892</v>
      </c>
      <c r="T16" s="17">
        <v>9.4483027476696999E-2</v>
      </c>
      <c r="U16" s="17">
        <v>6.06236834788004E-2</v>
      </c>
      <c r="V16" s="17">
        <v>6.28478043170006E-2</v>
      </c>
      <c r="W16" s="17">
        <v>0.18346096969978101</v>
      </c>
      <c r="X16" s="17">
        <v>0.14731261123890199</v>
      </c>
      <c r="Y16" s="17">
        <v>0.13098085741448101</v>
      </c>
      <c r="Z16" s="17">
        <v>0.15787042762131601</v>
      </c>
      <c r="AA16" s="17">
        <v>0.12682677616301299</v>
      </c>
      <c r="AB16" s="17">
        <v>7.7204531885903205E-2</v>
      </c>
      <c r="AC16" s="17"/>
      <c r="AD16" s="17">
        <v>0.12903077037788099</v>
      </c>
      <c r="AE16" s="17">
        <v>0.167933594774753</v>
      </c>
      <c r="AF16" s="17">
        <v>0.111140289431041</v>
      </c>
      <c r="AG16" s="17">
        <v>8.3349456625052901E-2</v>
      </c>
      <c r="AH16" s="17"/>
      <c r="AI16" s="17">
        <v>0.133310772965539</v>
      </c>
      <c r="AJ16" s="17">
        <v>0.19430199667897699</v>
      </c>
      <c r="AK16" s="17">
        <v>9.2940824007912398E-2</v>
      </c>
      <c r="AL16" s="17"/>
      <c r="AM16" s="17">
        <v>0.14120461559491601</v>
      </c>
      <c r="AN16" s="17">
        <v>0.125426433499638</v>
      </c>
      <c r="AO16" s="17">
        <v>0.13886567715439499</v>
      </c>
      <c r="AP16" s="17"/>
      <c r="AQ16" s="17">
        <v>6.8986504613064797E-2</v>
      </c>
      <c r="AR16" s="17">
        <v>0.14126682948890901</v>
      </c>
      <c r="AS16" s="17">
        <v>0.169760620266833</v>
      </c>
      <c r="AT16" s="17">
        <v>0.16678131396111101</v>
      </c>
      <c r="AU16" s="17">
        <v>0.304953672523463</v>
      </c>
    </row>
    <row r="17" spans="2:47" x14ac:dyDescent="0.3">
      <c r="B17" s="18" t="s">
        <v>173</v>
      </c>
      <c r="C17" s="17">
        <v>4.6481625796771599E-2</v>
      </c>
      <c r="D17" s="17">
        <v>3.5421988232174399E-2</v>
      </c>
      <c r="E17" s="17">
        <v>5.7311199062668301E-2</v>
      </c>
      <c r="F17" s="17"/>
      <c r="G17" s="17">
        <v>5.6009483416009399E-2</v>
      </c>
      <c r="H17" s="17">
        <v>3.8232381290577398E-2</v>
      </c>
      <c r="I17" s="17">
        <v>2.4318373122268099E-2</v>
      </c>
      <c r="J17" s="17">
        <v>6.4415362593977593E-2</v>
      </c>
      <c r="K17" s="17">
        <v>4.9921661856344002E-2</v>
      </c>
      <c r="L17" s="17">
        <v>4.7927357306774498E-2</v>
      </c>
      <c r="M17" s="17"/>
      <c r="N17" s="17">
        <v>2.6399328284480099E-2</v>
      </c>
      <c r="O17" s="17">
        <v>3.8121501022224301E-2</v>
      </c>
      <c r="P17" s="17">
        <v>7.0218508027645302E-2</v>
      </c>
      <c r="Q17" s="17">
        <v>5.6906213028342097E-2</v>
      </c>
      <c r="R17" s="17"/>
      <c r="S17" s="17">
        <v>2.6189525688661501E-2</v>
      </c>
      <c r="T17" s="17">
        <v>6.0811369463333799E-2</v>
      </c>
      <c r="U17" s="17">
        <v>5.8657479508971599E-2</v>
      </c>
      <c r="V17" s="17">
        <v>3.6662988355111503E-2</v>
      </c>
      <c r="W17" s="17">
        <v>5.1610593207835002E-2</v>
      </c>
      <c r="X17" s="17">
        <v>5.6740309055427499E-2</v>
      </c>
      <c r="Y17" s="17">
        <v>2.9414094180246399E-2</v>
      </c>
      <c r="Z17" s="17">
        <v>4.0013793270547798E-2</v>
      </c>
      <c r="AA17" s="17">
        <v>5.2581739384505902E-2</v>
      </c>
      <c r="AB17" s="17">
        <v>5.7815480899376E-2</v>
      </c>
      <c r="AC17" s="17"/>
      <c r="AD17" s="17">
        <v>2.48663940737207E-2</v>
      </c>
      <c r="AE17" s="17">
        <v>3.1606195625581403E-2</v>
      </c>
      <c r="AF17" s="17">
        <v>1.5740770730863499E-2</v>
      </c>
      <c r="AG17" s="17">
        <v>0.13251575116855099</v>
      </c>
      <c r="AH17" s="17"/>
      <c r="AI17" s="17">
        <v>3.0987675813863601E-2</v>
      </c>
      <c r="AJ17" s="17">
        <v>1.9005932070485801E-2</v>
      </c>
      <c r="AK17" s="17">
        <v>2.3076740189167801E-2</v>
      </c>
      <c r="AL17" s="17"/>
      <c r="AM17" s="17">
        <v>2.0532257682077702E-2</v>
      </c>
      <c r="AN17" s="17">
        <v>6.1434107842516301E-2</v>
      </c>
      <c r="AO17" s="17">
        <v>1.5249200305180999E-2</v>
      </c>
      <c r="AP17" s="17"/>
      <c r="AQ17" s="17">
        <v>5.2633287404379003E-2</v>
      </c>
      <c r="AR17" s="17">
        <v>6.3513847402485099E-2</v>
      </c>
      <c r="AS17" s="17">
        <v>3.2700075588103297E-2</v>
      </c>
      <c r="AT17" s="17">
        <v>4.0488045202727301E-2</v>
      </c>
      <c r="AU17" s="17">
        <v>0</v>
      </c>
    </row>
    <row r="18" spans="2:47" x14ac:dyDescent="0.3">
      <c r="B18" s="18" t="s">
        <v>77</v>
      </c>
      <c r="C18" s="19">
        <v>1.0591002403664901E-2</v>
      </c>
      <c r="D18" s="19">
        <v>1.0681577200167301E-2</v>
      </c>
      <c r="E18" s="19">
        <v>1.05245397708108E-2</v>
      </c>
      <c r="F18" s="19"/>
      <c r="G18" s="19">
        <v>1.9314527822499799E-2</v>
      </c>
      <c r="H18" s="19">
        <v>1.1124552485086E-2</v>
      </c>
      <c r="I18" s="19">
        <v>9.4890339159065598E-3</v>
      </c>
      <c r="J18" s="19">
        <v>1.0426071319408099E-2</v>
      </c>
      <c r="K18" s="19">
        <v>1.8696768466364599E-2</v>
      </c>
      <c r="L18" s="19">
        <v>0</v>
      </c>
      <c r="M18" s="19"/>
      <c r="N18" s="19">
        <v>2.4885591354533499E-3</v>
      </c>
      <c r="O18" s="19">
        <v>1.34489040839134E-2</v>
      </c>
      <c r="P18" s="19">
        <v>4.0935710050676996E-3</v>
      </c>
      <c r="Q18" s="19">
        <v>2.22989830647136E-2</v>
      </c>
      <c r="R18" s="19"/>
      <c r="S18" s="19">
        <v>1.77982099299735E-2</v>
      </c>
      <c r="T18" s="19">
        <v>1.2617074841074801E-2</v>
      </c>
      <c r="U18" s="19">
        <v>0</v>
      </c>
      <c r="V18" s="19">
        <v>0</v>
      </c>
      <c r="W18" s="19">
        <v>0</v>
      </c>
      <c r="X18" s="19">
        <v>2.6269681160021398E-2</v>
      </c>
      <c r="Y18" s="19">
        <v>0</v>
      </c>
      <c r="Z18" s="19">
        <v>2.0621454164618001E-2</v>
      </c>
      <c r="AA18" s="19">
        <v>1.8069797778099701E-2</v>
      </c>
      <c r="AB18" s="19">
        <v>0</v>
      </c>
      <c r="AC18" s="19"/>
      <c r="AD18" s="19">
        <v>0</v>
      </c>
      <c r="AE18" s="19">
        <v>5.3777564468707904E-3</v>
      </c>
      <c r="AF18" s="19">
        <v>1.3359679746424E-2</v>
      </c>
      <c r="AG18" s="19">
        <v>1.26267559525152E-2</v>
      </c>
      <c r="AH18" s="19"/>
      <c r="AI18" s="19">
        <v>0</v>
      </c>
      <c r="AJ18" s="19">
        <v>3.4350178225967601E-3</v>
      </c>
      <c r="AK18" s="19">
        <v>1.24325540385084E-2</v>
      </c>
      <c r="AL18" s="19"/>
      <c r="AM18" s="19">
        <v>1.4597801330364601E-2</v>
      </c>
      <c r="AN18" s="19">
        <v>2.3978873342249398E-3</v>
      </c>
      <c r="AO18" s="19">
        <v>1.0152805119937099E-2</v>
      </c>
      <c r="AP18" s="19"/>
      <c r="AQ18" s="19">
        <v>1.5569885832379201E-2</v>
      </c>
      <c r="AR18" s="19">
        <v>1.74957631641704E-2</v>
      </c>
      <c r="AS18" s="19">
        <v>6.4504862722006302E-3</v>
      </c>
      <c r="AT18" s="19">
        <v>0</v>
      </c>
      <c r="AU18" s="19">
        <v>0</v>
      </c>
    </row>
    <row r="19" spans="2:47" x14ac:dyDescent="0.3">
      <c r="B19" s="16"/>
    </row>
    <row r="20" spans="2:47" x14ac:dyDescent="0.3">
      <c r="B20" t="s">
        <v>482</v>
      </c>
    </row>
    <row r="21" spans="2:47" x14ac:dyDescent="0.3">
      <c r="B21" t="s">
        <v>80</v>
      </c>
    </row>
    <row r="23" spans="2:47" x14ac:dyDescent="0.3">
      <c r="B23"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362</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264</v>
      </c>
      <c r="C9" s="17">
        <v>4.6128366212524398E-2</v>
      </c>
      <c r="D9" s="17">
        <v>5.8474512814304803E-2</v>
      </c>
      <c r="E9" s="17">
        <v>3.42376231102463E-2</v>
      </c>
      <c r="F9" s="17"/>
      <c r="G9" s="17">
        <v>4.3503232943197502E-2</v>
      </c>
      <c r="H9" s="17">
        <v>0.10606040305091501</v>
      </c>
      <c r="I9" s="17">
        <v>6.6693172165412207E-2</v>
      </c>
      <c r="J9" s="17">
        <v>4.7929960654525601E-2</v>
      </c>
      <c r="K9" s="17">
        <v>5.7315922070051003E-3</v>
      </c>
      <c r="L9" s="17">
        <v>8.6331863727367592E-3</v>
      </c>
      <c r="M9" s="17"/>
      <c r="N9" s="17">
        <v>6.8707751360083003E-2</v>
      </c>
      <c r="O9" s="17">
        <v>4.2161920000460103E-2</v>
      </c>
      <c r="P9" s="17">
        <v>6.3615215926016697E-2</v>
      </c>
      <c r="Q9" s="17">
        <v>1.14018738900853E-2</v>
      </c>
      <c r="R9" s="17"/>
      <c r="S9" s="17">
        <v>0.116869863880024</v>
      </c>
      <c r="T9" s="17">
        <v>1.3059935050318701E-2</v>
      </c>
      <c r="U9" s="17">
        <v>0</v>
      </c>
      <c r="V9" s="17">
        <v>7.5486444381242399E-2</v>
      </c>
      <c r="W9" s="17">
        <v>2.56066792969421E-2</v>
      </c>
      <c r="X9" s="17">
        <v>5.1656844710297502E-2</v>
      </c>
      <c r="Y9" s="17">
        <v>2.9251733639171999E-2</v>
      </c>
      <c r="Z9" s="17">
        <v>2.5919678894942198E-2</v>
      </c>
      <c r="AA9" s="17">
        <v>4.3673004942747402E-2</v>
      </c>
      <c r="AB9" s="17">
        <v>2.1466019908211099E-2</v>
      </c>
      <c r="AC9" s="17"/>
      <c r="AD9" s="17">
        <v>3.69796138982217E-2</v>
      </c>
      <c r="AE9" s="17">
        <v>7.8999775668309194E-2</v>
      </c>
      <c r="AF9" s="17">
        <v>1.53815524757026E-2</v>
      </c>
      <c r="AG9" s="17">
        <v>2.51269026485644E-2</v>
      </c>
      <c r="AH9" s="17"/>
      <c r="AI9" s="17">
        <v>3.8260961434793302E-2</v>
      </c>
      <c r="AJ9" s="17">
        <v>0.100364467650357</v>
      </c>
      <c r="AK9" s="17">
        <v>1.8477292997121898E-2</v>
      </c>
      <c r="AL9" s="17"/>
      <c r="AM9" s="17">
        <v>7.4103558728412094E-2</v>
      </c>
      <c r="AN9" s="17">
        <v>2.4179947102668801E-2</v>
      </c>
      <c r="AO9" s="17">
        <v>6.3192767437757896E-2</v>
      </c>
      <c r="AP9" s="17"/>
      <c r="AQ9" s="17">
        <v>1.9019937496934401E-2</v>
      </c>
      <c r="AR9" s="17">
        <v>1.23149432015985E-2</v>
      </c>
      <c r="AS9" s="17">
        <v>7.5066137276931399E-2</v>
      </c>
      <c r="AT9" s="17">
        <v>0.13672264758719799</v>
      </c>
      <c r="AU9" s="17">
        <v>0.10579499411594601</v>
      </c>
    </row>
    <row r="10" spans="2:47" x14ac:dyDescent="0.3">
      <c r="B10" s="18" t="s">
        <v>265</v>
      </c>
      <c r="C10" s="17">
        <v>0.235913807446572</v>
      </c>
      <c r="D10" s="17">
        <v>0.27691407156050502</v>
      </c>
      <c r="E10" s="17">
        <v>0.19659348985886699</v>
      </c>
      <c r="F10" s="17"/>
      <c r="G10" s="17">
        <v>0.273644123445759</v>
      </c>
      <c r="H10" s="17">
        <v>0.453204464980416</v>
      </c>
      <c r="I10" s="17">
        <v>0.26925518928002701</v>
      </c>
      <c r="J10" s="17">
        <v>0.18262004982336899</v>
      </c>
      <c r="K10" s="17">
        <v>0.12462327348774099</v>
      </c>
      <c r="L10" s="17">
        <v>0.12700861022312601</v>
      </c>
      <c r="M10" s="17"/>
      <c r="N10" s="17">
        <v>0.36917550613428202</v>
      </c>
      <c r="O10" s="17">
        <v>0.23218433710394501</v>
      </c>
      <c r="P10" s="17">
        <v>0.159086371195749</v>
      </c>
      <c r="Q10" s="17">
        <v>0.168196242069832</v>
      </c>
      <c r="R10" s="17"/>
      <c r="S10" s="17">
        <v>0.35274444475038202</v>
      </c>
      <c r="T10" s="17">
        <v>0.21186534932668799</v>
      </c>
      <c r="U10" s="17">
        <v>0.15000983300016801</v>
      </c>
      <c r="V10" s="17">
        <v>0.17699798274988801</v>
      </c>
      <c r="W10" s="17">
        <v>0.24714885322722499</v>
      </c>
      <c r="X10" s="17">
        <v>0.245451679805399</v>
      </c>
      <c r="Y10" s="17">
        <v>0.233165477935768</v>
      </c>
      <c r="Z10" s="17">
        <v>0.26298002437691298</v>
      </c>
      <c r="AA10" s="17">
        <v>0.23209048685765099</v>
      </c>
      <c r="AB10" s="17">
        <v>0.17212259055670301</v>
      </c>
      <c r="AC10" s="17"/>
      <c r="AD10" s="17">
        <v>0.16820460537577001</v>
      </c>
      <c r="AE10" s="17">
        <v>0.33500981933803198</v>
      </c>
      <c r="AF10" s="17">
        <v>0.16962586633576801</v>
      </c>
      <c r="AG10" s="17">
        <v>0.18497421134939801</v>
      </c>
      <c r="AH10" s="17"/>
      <c r="AI10" s="17">
        <v>0.20922852281394799</v>
      </c>
      <c r="AJ10" s="17">
        <v>0.38286411309355201</v>
      </c>
      <c r="AK10" s="17">
        <v>0.13843298990250999</v>
      </c>
      <c r="AL10" s="17"/>
      <c r="AM10" s="17">
        <v>0.332516296339671</v>
      </c>
      <c r="AN10" s="17">
        <v>0.17729653085504499</v>
      </c>
      <c r="AO10" s="17">
        <v>0.272857521953978</v>
      </c>
      <c r="AP10" s="17"/>
      <c r="AQ10" s="17">
        <v>0.16793330774325901</v>
      </c>
      <c r="AR10" s="17">
        <v>0.18972926885447899</v>
      </c>
      <c r="AS10" s="17">
        <v>0.32980074869779102</v>
      </c>
      <c r="AT10" s="17">
        <v>0.38028095370303</v>
      </c>
      <c r="AU10" s="17">
        <v>0.39549542864363502</v>
      </c>
    </row>
    <row r="11" spans="2:47" x14ac:dyDescent="0.3">
      <c r="B11" s="18" t="s">
        <v>266</v>
      </c>
      <c r="C11" s="17">
        <v>0.229529568266957</v>
      </c>
      <c r="D11" s="17">
        <v>0.21141539451251301</v>
      </c>
      <c r="E11" s="17">
        <v>0.24555176042509799</v>
      </c>
      <c r="F11" s="17"/>
      <c r="G11" s="17">
        <v>0.31016074120100801</v>
      </c>
      <c r="H11" s="17">
        <v>0.14618592455367599</v>
      </c>
      <c r="I11" s="17">
        <v>0.21432015131600099</v>
      </c>
      <c r="J11" s="17">
        <v>0.271218465414513</v>
      </c>
      <c r="K11" s="17">
        <v>0.198216555442044</v>
      </c>
      <c r="L11" s="17">
        <v>0.24323460226593799</v>
      </c>
      <c r="M11" s="17"/>
      <c r="N11" s="17">
        <v>0.202459493887582</v>
      </c>
      <c r="O11" s="17">
        <v>0.230860609284851</v>
      </c>
      <c r="P11" s="17">
        <v>0.19195925858632901</v>
      </c>
      <c r="Q11" s="17">
        <v>0.29503342982236502</v>
      </c>
      <c r="R11" s="17"/>
      <c r="S11" s="17">
        <v>0.17981551246657099</v>
      </c>
      <c r="T11" s="17">
        <v>0.22819364304081399</v>
      </c>
      <c r="U11" s="17">
        <v>0.221568758982816</v>
      </c>
      <c r="V11" s="17">
        <v>0.17449539461132499</v>
      </c>
      <c r="W11" s="17">
        <v>0.303095195908547</v>
      </c>
      <c r="X11" s="17">
        <v>0.228069042610412</v>
      </c>
      <c r="Y11" s="17">
        <v>0.25839884309366301</v>
      </c>
      <c r="Z11" s="17">
        <v>0.38054058109661199</v>
      </c>
      <c r="AA11" s="17">
        <v>0.228465835371924</v>
      </c>
      <c r="AB11" s="17">
        <v>0.21854877495555999</v>
      </c>
      <c r="AC11" s="17"/>
      <c r="AD11" s="17">
        <v>0.26595137231529398</v>
      </c>
      <c r="AE11" s="17">
        <v>0.17553285507845401</v>
      </c>
      <c r="AF11" s="17">
        <v>0.15895838745049201</v>
      </c>
      <c r="AG11" s="17">
        <v>0.32910581552444401</v>
      </c>
      <c r="AH11" s="17"/>
      <c r="AI11" s="17">
        <v>0.265146613409179</v>
      </c>
      <c r="AJ11" s="17">
        <v>0.17283376178235499</v>
      </c>
      <c r="AK11" s="17">
        <v>0.17400892072503901</v>
      </c>
      <c r="AL11" s="17"/>
      <c r="AM11" s="17">
        <v>0.19871935776747801</v>
      </c>
      <c r="AN11" s="17">
        <v>0.31243813623241701</v>
      </c>
      <c r="AO11" s="17">
        <v>0.15029739065311601</v>
      </c>
      <c r="AP11" s="17"/>
      <c r="AQ11" s="17">
        <v>0.24389736434077899</v>
      </c>
      <c r="AR11" s="17">
        <v>0.28763861945013502</v>
      </c>
      <c r="AS11" s="17">
        <v>0.176793357714918</v>
      </c>
      <c r="AT11" s="17">
        <v>0.176565268388407</v>
      </c>
      <c r="AU11" s="17">
        <v>0.26223469395223198</v>
      </c>
    </row>
    <row r="12" spans="2:47" x14ac:dyDescent="0.3">
      <c r="B12" s="18" t="s">
        <v>267</v>
      </c>
      <c r="C12" s="17">
        <v>0.23395591597672</v>
      </c>
      <c r="D12" s="17">
        <v>0.19539846066956901</v>
      </c>
      <c r="E12" s="17">
        <v>0.27185697079488402</v>
      </c>
      <c r="F12" s="17"/>
      <c r="G12" s="17">
        <v>0.236644498527456</v>
      </c>
      <c r="H12" s="17">
        <v>0.145578516542193</v>
      </c>
      <c r="I12" s="17">
        <v>0.24411282005464799</v>
      </c>
      <c r="J12" s="17">
        <v>0.20110197967000801</v>
      </c>
      <c r="K12" s="17">
        <v>0.28872980290660799</v>
      </c>
      <c r="L12" s="17">
        <v>0.28501010294727203</v>
      </c>
      <c r="M12" s="17"/>
      <c r="N12" s="17">
        <v>0.19993501848369399</v>
      </c>
      <c r="O12" s="17">
        <v>0.27043086143756101</v>
      </c>
      <c r="P12" s="17">
        <v>0.28901201160856199</v>
      </c>
      <c r="Q12" s="17">
        <v>0.176564584159312</v>
      </c>
      <c r="R12" s="17"/>
      <c r="S12" s="17">
        <v>0.18117081245313399</v>
      </c>
      <c r="T12" s="17">
        <v>0.31085382407936202</v>
      </c>
      <c r="U12" s="17">
        <v>0.27689942297472597</v>
      </c>
      <c r="V12" s="17">
        <v>0.31801089522729498</v>
      </c>
      <c r="W12" s="17">
        <v>0.249644656266927</v>
      </c>
      <c r="X12" s="17">
        <v>0.172040253364766</v>
      </c>
      <c r="Y12" s="17">
        <v>0.16796728022247201</v>
      </c>
      <c r="Z12" s="17">
        <v>0.116153421337732</v>
      </c>
      <c r="AA12" s="17">
        <v>0.21615829333581599</v>
      </c>
      <c r="AB12" s="17">
        <v>0.291504213914622</v>
      </c>
      <c r="AC12" s="17"/>
      <c r="AD12" s="17">
        <v>0.23136513024993499</v>
      </c>
      <c r="AE12" s="17">
        <v>0.21685427107990601</v>
      </c>
      <c r="AF12" s="17">
        <v>0.20919929226307199</v>
      </c>
      <c r="AG12" s="17">
        <v>0.21450402230421001</v>
      </c>
      <c r="AH12" s="17"/>
      <c r="AI12" s="17">
        <v>0.23951428616675199</v>
      </c>
      <c r="AJ12" s="17">
        <v>0.18696041690548301</v>
      </c>
      <c r="AK12" s="17">
        <v>0.24698268237038301</v>
      </c>
      <c r="AL12" s="17"/>
      <c r="AM12" s="17">
        <v>0.23145538184911399</v>
      </c>
      <c r="AN12" s="17">
        <v>0.237438976106568</v>
      </c>
      <c r="AO12" s="17">
        <v>0.22529027024444601</v>
      </c>
      <c r="AP12" s="17"/>
      <c r="AQ12" s="17">
        <v>0.27228505965772998</v>
      </c>
      <c r="AR12" s="17">
        <v>0.25281657361196402</v>
      </c>
      <c r="AS12" s="17">
        <v>0.21489764105363901</v>
      </c>
      <c r="AT12" s="17">
        <v>0.172536307772615</v>
      </c>
      <c r="AU12" s="17">
        <v>8.5043143207055402E-2</v>
      </c>
    </row>
    <row r="13" spans="2:47" x14ac:dyDescent="0.3">
      <c r="B13" s="18" t="s">
        <v>268</v>
      </c>
      <c r="C13" s="17">
        <v>0.200896855837917</v>
      </c>
      <c r="D13" s="17">
        <v>0.224032097127073</v>
      </c>
      <c r="E13" s="17">
        <v>0.178846872723155</v>
      </c>
      <c r="F13" s="17"/>
      <c r="G13" s="17">
        <v>0.11058954410914899</v>
      </c>
      <c r="H13" s="17">
        <v>0.13254950809348001</v>
      </c>
      <c r="I13" s="17">
        <v>0.154064761573834</v>
      </c>
      <c r="J13" s="17">
        <v>0.22089784047814501</v>
      </c>
      <c r="K13" s="17">
        <v>0.29477429060501598</v>
      </c>
      <c r="L13" s="17">
        <v>0.27390516255317998</v>
      </c>
      <c r="M13" s="17"/>
      <c r="N13" s="17">
        <v>0.141683202604035</v>
      </c>
      <c r="O13" s="17">
        <v>0.18830203479664301</v>
      </c>
      <c r="P13" s="17">
        <v>0.23302894588256301</v>
      </c>
      <c r="Q13" s="17">
        <v>0.246117625085016</v>
      </c>
      <c r="R13" s="17"/>
      <c r="S13" s="17">
        <v>0.13619660101921999</v>
      </c>
      <c r="T13" s="17">
        <v>0.18436826239896401</v>
      </c>
      <c r="U13" s="17">
        <v>0.27663118949222798</v>
      </c>
      <c r="V13" s="17">
        <v>0.210457938943237</v>
      </c>
      <c r="W13" s="17">
        <v>9.97609080305292E-2</v>
      </c>
      <c r="X13" s="17">
        <v>0.248217132481974</v>
      </c>
      <c r="Y13" s="17">
        <v>0.28185129395649799</v>
      </c>
      <c r="Z13" s="17">
        <v>0.194333939194125</v>
      </c>
      <c r="AA13" s="17">
        <v>0.18841672096280601</v>
      </c>
      <c r="AB13" s="17">
        <v>0.24720686230376901</v>
      </c>
      <c r="AC13" s="17"/>
      <c r="AD13" s="17">
        <v>0.25630077550518698</v>
      </c>
      <c r="AE13" s="17">
        <v>0.14223026265097399</v>
      </c>
      <c r="AF13" s="17">
        <v>0.43343162264246199</v>
      </c>
      <c r="AG13" s="17">
        <v>0.121496488917286</v>
      </c>
      <c r="AH13" s="17"/>
      <c r="AI13" s="17">
        <v>0.21659083996527201</v>
      </c>
      <c r="AJ13" s="17">
        <v>0.12384690417707001</v>
      </c>
      <c r="AK13" s="17">
        <v>0.39191120027110499</v>
      </c>
      <c r="AL13" s="17"/>
      <c r="AM13" s="17">
        <v>0.13412983182242899</v>
      </c>
      <c r="AN13" s="17">
        <v>0.18652839719740399</v>
      </c>
      <c r="AO13" s="17">
        <v>0.27159599287187203</v>
      </c>
      <c r="AP13" s="17"/>
      <c r="AQ13" s="17">
        <v>0.22591083178770899</v>
      </c>
      <c r="AR13" s="17">
        <v>0.20908060376045901</v>
      </c>
      <c r="AS13" s="17">
        <v>0.16161726773955701</v>
      </c>
      <c r="AT13" s="17">
        <v>9.28475773728E-2</v>
      </c>
      <c r="AU13" s="17">
        <v>0.102319592496929</v>
      </c>
    </row>
    <row r="14" spans="2:47" x14ac:dyDescent="0.3">
      <c r="B14" s="18" t="s">
        <v>94</v>
      </c>
      <c r="C14" s="17">
        <v>5.35754862593101E-2</v>
      </c>
      <c r="D14" s="17">
        <v>3.3765463316035402E-2</v>
      </c>
      <c r="E14" s="17">
        <v>7.2913283087749997E-2</v>
      </c>
      <c r="F14" s="17"/>
      <c r="G14" s="17">
        <v>2.54578597734306E-2</v>
      </c>
      <c r="H14" s="17">
        <v>1.64211827793199E-2</v>
      </c>
      <c r="I14" s="17">
        <v>5.1553905610077999E-2</v>
      </c>
      <c r="J14" s="17">
        <v>7.62317039594399E-2</v>
      </c>
      <c r="K14" s="17">
        <v>8.7924485351586798E-2</v>
      </c>
      <c r="L14" s="17">
        <v>6.2208335637748198E-2</v>
      </c>
      <c r="M14" s="17"/>
      <c r="N14" s="17">
        <v>1.8039027530323101E-2</v>
      </c>
      <c r="O14" s="17">
        <v>3.6060237376539898E-2</v>
      </c>
      <c r="P14" s="17">
        <v>6.3298196800779596E-2</v>
      </c>
      <c r="Q14" s="17">
        <v>0.10268624497339</v>
      </c>
      <c r="R14" s="17"/>
      <c r="S14" s="17">
        <v>3.3202765430670203E-2</v>
      </c>
      <c r="T14" s="17">
        <v>5.1658986103852798E-2</v>
      </c>
      <c r="U14" s="17">
        <v>7.4890795550062006E-2</v>
      </c>
      <c r="V14" s="17">
        <v>4.4551344087011703E-2</v>
      </c>
      <c r="W14" s="17">
        <v>7.4743707269829998E-2</v>
      </c>
      <c r="X14" s="17">
        <v>5.4565047027151502E-2</v>
      </c>
      <c r="Y14" s="17">
        <v>2.9365371152427398E-2</v>
      </c>
      <c r="Z14" s="17">
        <v>2.0072355099676201E-2</v>
      </c>
      <c r="AA14" s="17">
        <v>9.1195658529055507E-2</v>
      </c>
      <c r="AB14" s="17">
        <v>4.9151538361134797E-2</v>
      </c>
      <c r="AC14" s="17"/>
      <c r="AD14" s="17">
        <v>4.1198502655593001E-2</v>
      </c>
      <c r="AE14" s="17">
        <v>5.1373016184324702E-2</v>
      </c>
      <c r="AF14" s="17">
        <v>1.34032788325033E-2</v>
      </c>
      <c r="AG14" s="17">
        <v>0.124792559256097</v>
      </c>
      <c r="AH14" s="17"/>
      <c r="AI14" s="17">
        <v>3.12587762100551E-2</v>
      </c>
      <c r="AJ14" s="17">
        <v>3.3130336391182999E-2</v>
      </c>
      <c r="AK14" s="17">
        <v>3.0186913733841501E-2</v>
      </c>
      <c r="AL14" s="17"/>
      <c r="AM14" s="17">
        <v>2.9075573492896099E-2</v>
      </c>
      <c r="AN14" s="17">
        <v>6.2118012505897602E-2</v>
      </c>
      <c r="AO14" s="17">
        <v>1.6766056838830298E-2</v>
      </c>
      <c r="AP14" s="17"/>
      <c r="AQ14" s="17">
        <v>7.0953498973588894E-2</v>
      </c>
      <c r="AR14" s="17">
        <v>4.8419991121364601E-2</v>
      </c>
      <c r="AS14" s="17">
        <v>4.1824847517162901E-2</v>
      </c>
      <c r="AT14" s="17">
        <v>4.1047245175949897E-2</v>
      </c>
      <c r="AU14" s="17">
        <v>4.9112147584203E-2</v>
      </c>
    </row>
    <row r="15" spans="2:47" x14ac:dyDescent="0.3">
      <c r="B15" s="18" t="s">
        <v>269</v>
      </c>
      <c r="C15" s="21">
        <v>0.28204217365909601</v>
      </c>
      <c r="D15" s="21">
        <v>0.33538858437481001</v>
      </c>
      <c r="E15" s="21">
        <v>0.23083111296911299</v>
      </c>
      <c r="F15" s="21"/>
      <c r="G15" s="21">
        <v>0.31714735638895702</v>
      </c>
      <c r="H15" s="21">
        <v>0.55926486803133102</v>
      </c>
      <c r="I15" s="21">
        <v>0.33594836144543899</v>
      </c>
      <c r="J15" s="21">
        <v>0.230550010477895</v>
      </c>
      <c r="K15" s="21">
        <v>0.130354865694746</v>
      </c>
      <c r="L15" s="21">
        <v>0.13564179659586301</v>
      </c>
      <c r="M15" s="21"/>
      <c r="N15" s="21">
        <v>0.43788325749436502</v>
      </c>
      <c r="O15" s="21">
        <v>0.27434625710440602</v>
      </c>
      <c r="P15" s="21">
        <v>0.22270158712176499</v>
      </c>
      <c r="Q15" s="21">
        <v>0.17959811595991701</v>
      </c>
      <c r="R15" s="21"/>
      <c r="S15" s="21">
        <v>0.46961430863040599</v>
      </c>
      <c r="T15" s="21">
        <v>0.22492528437700701</v>
      </c>
      <c r="U15" s="21">
        <v>0.15000983300016801</v>
      </c>
      <c r="V15" s="21">
        <v>0.25248442713113101</v>
      </c>
      <c r="W15" s="21">
        <v>0.27275553252416701</v>
      </c>
      <c r="X15" s="21">
        <v>0.29710852451569603</v>
      </c>
      <c r="Y15" s="21">
        <v>0.26241721157494002</v>
      </c>
      <c r="Z15" s="21">
        <v>0.28889970327185499</v>
      </c>
      <c r="AA15" s="21">
        <v>0.275763491800399</v>
      </c>
      <c r="AB15" s="21">
        <v>0.19358861046491399</v>
      </c>
      <c r="AC15" s="21"/>
      <c r="AD15" s="21">
        <v>0.205184219273991</v>
      </c>
      <c r="AE15" s="21">
        <v>0.41400959500634099</v>
      </c>
      <c r="AF15" s="21">
        <v>0.18500741881147101</v>
      </c>
      <c r="AG15" s="21">
        <v>0.210101113997963</v>
      </c>
      <c r="AH15" s="21"/>
      <c r="AI15" s="21">
        <v>0.24748948424874201</v>
      </c>
      <c r="AJ15" s="21">
        <v>0.48322858074390901</v>
      </c>
      <c r="AK15" s="21">
        <v>0.15691028289963099</v>
      </c>
      <c r="AL15" s="21"/>
      <c r="AM15" s="21">
        <v>0.40661985506808301</v>
      </c>
      <c r="AN15" s="21">
        <v>0.20147647795771401</v>
      </c>
      <c r="AO15" s="21">
        <v>0.33605028939173598</v>
      </c>
      <c r="AP15" s="21"/>
      <c r="AQ15" s="21">
        <v>0.18695324524019299</v>
      </c>
      <c r="AR15" s="21">
        <v>0.202044212056077</v>
      </c>
      <c r="AS15" s="21">
        <v>0.40486688597472298</v>
      </c>
      <c r="AT15" s="21">
        <v>0.51700360129022804</v>
      </c>
      <c r="AU15" s="21">
        <v>0.50129042275958102</v>
      </c>
    </row>
    <row r="16" spans="2:47" x14ac:dyDescent="0.3">
      <c r="B16" s="18" t="s">
        <v>270</v>
      </c>
      <c r="C16" s="21">
        <v>0.434852771814636</v>
      </c>
      <c r="D16" s="21">
        <v>0.41943055779664201</v>
      </c>
      <c r="E16" s="21">
        <v>0.45070384351803899</v>
      </c>
      <c r="F16" s="21"/>
      <c r="G16" s="21">
        <v>0.34723404263660501</v>
      </c>
      <c r="H16" s="21">
        <v>0.27812802463567299</v>
      </c>
      <c r="I16" s="21">
        <v>0.39817758162848299</v>
      </c>
      <c r="J16" s="21">
        <v>0.42199982014815202</v>
      </c>
      <c r="K16" s="21">
        <v>0.58350409351162402</v>
      </c>
      <c r="L16" s="21">
        <v>0.55891526550045101</v>
      </c>
      <c r="M16" s="21"/>
      <c r="N16" s="21">
        <v>0.34161822108772899</v>
      </c>
      <c r="O16" s="21">
        <v>0.45873289623420399</v>
      </c>
      <c r="P16" s="21">
        <v>0.522040957491126</v>
      </c>
      <c r="Q16" s="21">
        <v>0.42268220924432798</v>
      </c>
      <c r="R16" s="21"/>
      <c r="S16" s="21">
        <v>0.31736741347235298</v>
      </c>
      <c r="T16" s="21">
        <v>0.495222086478326</v>
      </c>
      <c r="U16" s="21">
        <v>0.55353061246695501</v>
      </c>
      <c r="V16" s="21">
        <v>0.52846883417053303</v>
      </c>
      <c r="W16" s="21">
        <v>0.34940556429745601</v>
      </c>
      <c r="X16" s="21">
        <v>0.42025738584673999</v>
      </c>
      <c r="Y16" s="21">
        <v>0.44981857417896998</v>
      </c>
      <c r="Z16" s="21">
        <v>0.31048736053185699</v>
      </c>
      <c r="AA16" s="21">
        <v>0.40457501429862203</v>
      </c>
      <c r="AB16" s="21">
        <v>0.53871107621839098</v>
      </c>
      <c r="AC16" s="21"/>
      <c r="AD16" s="21">
        <v>0.48766590575512198</v>
      </c>
      <c r="AE16" s="21">
        <v>0.35908453373088001</v>
      </c>
      <c r="AF16" s="21">
        <v>0.64263091490553403</v>
      </c>
      <c r="AG16" s="21">
        <v>0.33600051122149599</v>
      </c>
      <c r="AH16" s="21"/>
      <c r="AI16" s="21">
        <v>0.45610512613202397</v>
      </c>
      <c r="AJ16" s="21">
        <v>0.31080732108255299</v>
      </c>
      <c r="AK16" s="21">
        <v>0.63889388264148805</v>
      </c>
      <c r="AL16" s="21"/>
      <c r="AM16" s="21">
        <v>0.36558521367154201</v>
      </c>
      <c r="AN16" s="21">
        <v>0.42396737330397199</v>
      </c>
      <c r="AO16" s="21">
        <v>0.49688626311631701</v>
      </c>
      <c r="AP16" s="21"/>
      <c r="AQ16" s="21">
        <v>0.49819589144543902</v>
      </c>
      <c r="AR16" s="21">
        <v>0.46189717737242297</v>
      </c>
      <c r="AS16" s="21">
        <v>0.37651490879319699</v>
      </c>
      <c r="AT16" s="21">
        <v>0.265383885145415</v>
      </c>
      <c r="AU16" s="21">
        <v>0.18736273570398401</v>
      </c>
    </row>
    <row r="17" spans="2:47" x14ac:dyDescent="0.3">
      <c r="B17" s="18" t="s">
        <v>143</v>
      </c>
      <c r="C17" s="22">
        <v>-0.15281059815553999</v>
      </c>
      <c r="D17" s="22">
        <v>-8.4041973421831506E-2</v>
      </c>
      <c r="E17" s="22">
        <v>-0.21987273054892501</v>
      </c>
      <c r="F17" s="22"/>
      <c r="G17" s="22">
        <v>-3.0086686247648101E-2</v>
      </c>
      <c r="H17" s="22">
        <v>0.28113684339565698</v>
      </c>
      <c r="I17" s="22">
        <v>-6.2229220183043901E-2</v>
      </c>
      <c r="J17" s="22">
        <v>-0.19144980967025799</v>
      </c>
      <c r="K17" s="22">
        <v>-0.453149227816878</v>
      </c>
      <c r="L17" s="22">
        <v>-0.423273468904589</v>
      </c>
      <c r="M17" s="22"/>
      <c r="N17" s="22">
        <v>9.6265036406636306E-2</v>
      </c>
      <c r="O17" s="22">
        <v>-0.184386639129799</v>
      </c>
      <c r="P17" s="22">
        <v>-0.29933937036935998</v>
      </c>
      <c r="Q17" s="22">
        <v>-0.243084093284411</v>
      </c>
      <c r="R17" s="22"/>
      <c r="S17" s="22">
        <v>0.15224689515805201</v>
      </c>
      <c r="T17" s="22">
        <v>-0.27029680210131901</v>
      </c>
      <c r="U17" s="22">
        <v>-0.40352077946678699</v>
      </c>
      <c r="V17" s="22">
        <v>-0.27598440703940202</v>
      </c>
      <c r="W17" s="22">
        <v>-7.6650031773289204E-2</v>
      </c>
      <c r="X17" s="22">
        <v>-0.123148861331044</v>
      </c>
      <c r="Y17" s="22">
        <v>-0.18740136260403101</v>
      </c>
      <c r="Z17" s="22">
        <v>-2.1587657260001801E-2</v>
      </c>
      <c r="AA17" s="22">
        <v>-0.128811522498223</v>
      </c>
      <c r="AB17" s="22">
        <v>-0.34512246575347599</v>
      </c>
      <c r="AC17" s="22"/>
      <c r="AD17" s="22">
        <v>-0.28248168648112998</v>
      </c>
      <c r="AE17" s="22">
        <v>5.4925061275461401E-2</v>
      </c>
      <c r="AF17" s="22">
        <v>-0.457623496094063</v>
      </c>
      <c r="AG17" s="22">
        <v>-0.12589939722353299</v>
      </c>
      <c r="AH17" s="22"/>
      <c r="AI17" s="22">
        <v>-0.20861564188328299</v>
      </c>
      <c r="AJ17" s="22">
        <v>0.17242125966135599</v>
      </c>
      <c r="AK17" s="22">
        <v>-0.48198359974185601</v>
      </c>
      <c r="AL17" s="22"/>
      <c r="AM17" s="22">
        <v>4.1034641396540901E-2</v>
      </c>
      <c r="AN17" s="22">
        <v>-0.22249089534625799</v>
      </c>
      <c r="AO17" s="22">
        <v>-0.160835973724582</v>
      </c>
      <c r="AP17" s="22"/>
      <c r="AQ17" s="22">
        <v>-0.311242646205246</v>
      </c>
      <c r="AR17" s="22">
        <v>-0.259852965316346</v>
      </c>
      <c r="AS17" s="22">
        <v>2.8351977181526201E-2</v>
      </c>
      <c r="AT17" s="22">
        <v>0.25161971614481299</v>
      </c>
      <c r="AU17" s="22">
        <v>0.31392768705559698</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U25"/>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373</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43.2" x14ac:dyDescent="0.3">
      <c r="B9" s="18" t="s">
        <v>363</v>
      </c>
      <c r="C9" s="17">
        <v>0.49533683213181701</v>
      </c>
      <c r="D9" s="17">
        <v>0.45905132292477402</v>
      </c>
      <c r="E9" s="17">
        <v>0.52953614484614198</v>
      </c>
      <c r="F9" s="17"/>
      <c r="G9" s="17">
        <v>0.55835300122007803</v>
      </c>
      <c r="H9" s="17">
        <v>0.43752201279960201</v>
      </c>
      <c r="I9" s="17">
        <v>0.50984678580225595</v>
      </c>
      <c r="J9" s="17">
        <v>0.50715821159796104</v>
      </c>
      <c r="K9" s="17">
        <v>0.50029789372442302</v>
      </c>
      <c r="L9" s="17">
        <v>0.475860850732444</v>
      </c>
      <c r="M9" s="17"/>
      <c r="N9" s="17">
        <v>0.53502933968822697</v>
      </c>
      <c r="O9" s="17">
        <v>0.48312849026003102</v>
      </c>
      <c r="P9" s="17">
        <v>0.468687581474168</v>
      </c>
      <c r="Q9" s="17">
        <v>0.486124549634181</v>
      </c>
      <c r="R9" s="17"/>
      <c r="S9" s="17">
        <v>0.50203740191225599</v>
      </c>
      <c r="T9" s="17">
        <v>0.52742051778822296</v>
      </c>
      <c r="U9" s="17">
        <v>0.51434749569141802</v>
      </c>
      <c r="V9" s="17">
        <v>0.51765478740261905</v>
      </c>
      <c r="W9" s="17">
        <v>0.53574826950541699</v>
      </c>
      <c r="X9" s="17">
        <v>0.48910399803611998</v>
      </c>
      <c r="Y9" s="17">
        <v>0.37391810342661302</v>
      </c>
      <c r="Z9" s="17">
        <v>0.57119278784726701</v>
      </c>
      <c r="AA9" s="17">
        <v>0.479721716372351</v>
      </c>
      <c r="AB9" s="17">
        <v>0.444181511990629</v>
      </c>
      <c r="AC9" s="17"/>
      <c r="AD9" s="17">
        <v>0.43984523749781002</v>
      </c>
      <c r="AE9" s="17">
        <v>0.568013012941599</v>
      </c>
      <c r="AF9" s="17">
        <v>0.35621675854024698</v>
      </c>
      <c r="AG9" s="17">
        <v>0.48762682706183003</v>
      </c>
      <c r="AH9" s="17"/>
      <c r="AI9" s="17">
        <v>0.45599337125022099</v>
      </c>
      <c r="AJ9" s="17">
        <v>0.56250485910779502</v>
      </c>
      <c r="AK9" s="17">
        <v>0.42927680652113198</v>
      </c>
      <c r="AL9" s="17"/>
      <c r="AM9" s="17">
        <v>0.62359050903083102</v>
      </c>
      <c r="AN9" s="17">
        <v>0.48080057869882098</v>
      </c>
      <c r="AO9" s="17">
        <v>0.446614758730837</v>
      </c>
      <c r="AP9" s="17"/>
      <c r="AQ9" s="17">
        <v>0.43654729850746399</v>
      </c>
      <c r="AR9" s="17">
        <v>0.47225398432546301</v>
      </c>
      <c r="AS9" s="17">
        <v>0.54579258505003903</v>
      </c>
      <c r="AT9" s="17">
        <v>0.61119532917050301</v>
      </c>
      <c r="AU9" s="17">
        <v>0.36346275821576202</v>
      </c>
    </row>
    <row r="10" spans="2:47" ht="28.8" x14ac:dyDescent="0.3">
      <c r="B10" s="18" t="s">
        <v>364</v>
      </c>
      <c r="C10" s="17">
        <v>0.41090301580601002</v>
      </c>
      <c r="D10" s="17">
        <v>0.44533506805908601</v>
      </c>
      <c r="E10" s="17">
        <v>0.37628692371210398</v>
      </c>
      <c r="F10" s="17"/>
      <c r="G10" s="17">
        <v>0.431533160318191</v>
      </c>
      <c r="H10" s="17">
        <v>0.43465134707412001</v>
      </c>
      <c r="I10" s="17">
        <v>0.39299457298732499</v>
      </c>
      <c r="J10" s="17">
        <v>0.38782880270481601</v>
      </c>
      <c r="K10" s="17">
        <v>0.371188525836948</v>
      </c>
      <c r="L10" s="17">
        <v>0.43804054860720498</v>
      </c>
      <c r="M10" s="17"/>
      <c r="N10" s="17">
        <v>0.45463910752388598</v>
      </c>
      <c r="O10" s="17">
        <v>0.41907972212237599</v>
      </c>
      <c r="P10" s="17">
        <v>0.35550831820079398</v>
      </c>
      <c r="Q10" s="17">
        <v>0.39583136771016902</v>
      </c>
      <c r="R10" s="17"/>
      <c r="S10" s="17">
        <v>0.48100529483543403</v>
      </c>
      <c r="T10" s="17">
        <v>0.45968116844674201</v>
      </c>
      <c r="U10" s="17">
        <v>0.48508460060436398</v>
      </c>
      <c r="V10" s="17">
        <v>0.39588220576677502</v>
      </c>
      <c r="W10" s="17">
        <v>0.47300006197323202</v>
      </c>
      <c r="X10" s="17">
        <v>0.34640400297073398</v>
      </c>
      <c r="Y10" s="17">
        <v>0.35284881746441099</v>
      </c>
      <c r="Z10" s="17">
        <v>0.35076805212822898</v>
      </c>
      <c r="AA10" s="17">
        <v>0.34261379463508401</v>
      </c>
      <c r="AB10" s="17">
        <v>0.31760651389850802</v>
      </c>
      <c r="AC10" s="17"/>
      <c r="AD10" s="17">
        <v>0.35080637397223202</v>
      </c>
      <c r="AE10" s="17">
        <v>0.43888851811804402</v>
      </c>
      <c r="AF10" s="17">
        <v>0.30902019605257303</v>
      </c>
      <c r="AG10" s="17">
        <v>0.44841818636525199</v>
      </c>
      <c r="AH10" s="17"/>
      <c r="AI10" s="17">
        <v>0.373834525150681</v>
      </c>
      <c r="AJ10" s="17">
        <v>0.44187640189588701</v>
      </c>
      <c r="AK10" s="17">
        <v>0.36650088646383799</v>
      </c>
      <c r="AL10" s="17"/>
      <c r="AM10" s="17">
        <v>0.52357485327945197</v>
      </c>
      <c r="AN10" s="17">
        <v>0.397821551596865</v>
      </c>
      <c r="AO10" s="17">
        <v>0.37183066169389301</v>
      </c>
      <c r="AP10" s="17"/>
      <c r="AQ10" s="17">
        <v>0.423381236889182</v>
      </c>
      <c r="AR10" s="17">
        <v>0.35056082290188501</v>
      </c>
      <c r="AS10" s="17">
        <v>0.443267630952416</v>
      </c>
      <c r="AT10" s="17">
        <v>0.48035215992699398</v>
      </c>
      <c r="AU10" s="17">
        <v>0.434927130895082</v>
      </c>
    </row>
    <row r="11" spans="2:47" ht="43.2" x14ac:dyDescent="0.3">
      <c r="B11" s="18" t="s">
        <v>365</v>
      </c>
      <c r="C11" s="17">
        <v>0.38452221538794801</v>
      </c>
      <c r="D11" s="17">
        <v>0.36145828574012401</v>
      </c>
      <c r="E11" s="17">
        <v>0.40566305897955202</v>
      </c>
      <c r="F11" s="17"/>
      <c r="G11" s="17">
        <v>0.48039276448175799</v>
      </c>
      <c r="H11" s="17">
        <v>0.48287211870826202</v>
      </c>
      <c r="I11" s="17">
        <v>0.41570211083056602</v>
      </c>
      <c r="J11" s="17">
        <v>0.39926723998967001</v>
      </c>
      <c r="K11" s="17">
        <v>0.29239793381059298</v>
      </c>
      <c r="L11" s="17">
        <v>0.26699563543330501</v>
      </c>
      <c r="M11" s="17"/>
      <c r="N11" s="17">
        <v>0.49992800245378499</v>
      </c>
      <c r="O11" s="17">
        <v>0.38922241714813599</v>
      </c>
      <c r="P11" s="17">
        <v>0.33581942125154202</v>
      </c>
      <c r="Q11" s="17">
        <v>0.301676081987934</v>
      </c>
      <c r="R11" s="17"/>
      <c r="S11" s="17">
        <v>0.49571889266749197</v>
      </c>
      <c r="T11" s="17">
        <v>0.35494402534776198</v>
      </c>
      <c r="U11" s="17">
        <v>0.36680837078152301</v>
      </c>
      <c r="V11" s="17">
        <v>0.37506627297888701</v>
      </c>
      <c r="W11" s="17">
        <v>0.49266485348215699</v>
      </c>
      <c r="X11" s="17">
        <v>0.362956645778446</v>
      </c>
      <c r="Y11" s="17">
        <v>0.32359989029625802</v>
      </c>
      <c r="Z11" s="17">
        <v>0.31998571242299001</v>
      </c>
      <c r="AA11" s="17">
        <v>0.32956957727643899</v>
      </c>
      <c r="AB11" s="17">
        <v>0.352439550778744</v>
      </c>
      <c r="AC11" s="17"/>
      <c r="AD11" s="17">
        <v>0.34348636582874098</v>
      </c>
      <c r="AE11" s="17">
        <v>0.441318243881549</v>
      </c>
      <c r="AF11" s="17">
        <v>0.27218449681510898</v>
      </c>
      <c r="AG11" s="17">
        <v>0.38409591984269797</v>
      </c>
      <c r="AH11" s="17"/>
      <c r="AI11" s="17">
        <v>0.34235631959582902</v>
      </c>
      <c r="AJ11" s="17">
        <v>0.482878607362906</v>
      </c>
      <c r="AK11" s="17">
        <v>0.29156760775317198</v>
      </c>
      <c r="AL11" s="17"/>
      <c r="AM11" s="17">
        <v>0.56452484292083305</v>
      </c>
      <c r="AN11" s="17">
        <v>0.33117313173535601</v>
      </c>
      <c r="AO11" s="17">
        <v>0.35157599696057601</v>
      </c>
      <c r="AP11" s="17"/>
      <c r="AQ11" s="17">
        <v>0.28858578205890401</v>
      </c>
      <c r="AR11" s="17">
        <v>0.37217073439716802</v>
      </c>
      <c r="AS11" s="17">
        <v>0.49667382688839101</v>
      </c>
      <c r="AT11" s="17">
        <v>0.48713283888834102</v>
      </c>
      <c r="AU11" s="17">
        <v>0.51112404118056698</v>
      </c>
    </row>
    <row r="12" spans="2:47" x14ac:dyDescent="0.3">
      <c r="B12" s="18" t="s">
        <v>366</v>
      </c>
      <c r="C12" s="17">
        <v>0.15895199633783</v>
      </c>
      <c r="D12" s="17">
        <v>0.19395971105181101</v>
      </c>
      <c r="E12" s="17">
        <v>0.125292625113582</v>
      </c>
      <c r="F12" s="17"/>
      <c r="G12" s="17">
        <v>0.14655653877361799</v>
      </c>
      <c r="H12" s="17">
        <v>0.217606055089022</v>
      </c>
      <c r="I12" s="17">
        <v>0.20034091823814801</v>
      </c>
      <c r="J12" s="17">
        <v>0.138262880531976</v>
      </c>
      <c r="K12" s="17">
        <v>0.107968666930712</v>
      </c>
      <c r="L12" s="17">
        <v>0.13742446959013499</v>
      </c>
      <c r="M12" s="17"/>
      <c r="N12" s="17">
        <v>0.22171289173179501</v>
      </c>
      <c r="O12" s="17">
        <v>0.15419318677289601</v>
      </c>
      <c r="P12" s="17">
        <v>0.14563185346539101</v>
      </c>
      <c r="Q12" s="17">
        <v>0.111020156914382</v>
      </c>
      <c r="R12" s="17"/>
      <c r="S12" s="17">
        <v>0.21887464735777801</v>
      </c>
      <c r="T12" s="17">
        <v>0.12265859929404201</v>
      </c>
      <c r="U12" s="17">
        <v>0.21097969022143501</v>
      </c>
      <c r="V12" s="17">
        <v>0.12176830977887999</v>
      </c>
      <c r="W12" s="17">
        <v>0.10061741932601</v>
      </c>
      <c r="X12" s="17">
        <v>0.203648012741941</v>
      </c>
      <c r="Y12" s="17">
        <v>0.112329000228516</v>
      </c>
      <c r="Z12" s="17">
        <v>0.158231350184738</v>
      </c>
      <c r="AA12" s="17">
        <v>0.14630869639713701</v>
      </c>
      <c r="AB12" s="17">
        <v>0.173194372419262</v>
      </c>
      <c r="AC12" s="17"/>
      <c r="AD12" s="17">
        <v>0.12999233477366301</v>
      </c>
      <c r="AE12" s="17">
        <v>0.19669075810174999</v>
      </c>
      <c r="AF12" s="17">
        <v>0.10818106955078299</v>
      </c>
      <c r="AG12" s="17">
        <v>0.186706377592957</v>
      </c>
      <c r="AH12" s="17"/>
      <c r="AI12" s="17">
        <v>0.12162948876381501</v>
      </c>
      <c r="AJ12" s="17">
        <v>0.20491586429005501</v>
      </c>
      <c r="AK12" s="17">
        <v>0.123206275454674</v>
      </c>
      <c r="AL12" s="17"/>
      <c r="AM12" s="17">
        <v>0.19012526495585699</v>
      </c>
      <c r="AN12" s="17">
        <v>0.15545900130200899</v>
      </c>
      <c r="AO12" s="17">
        <v>0.155132170766351</v>
      </c>
      <c r="AP12" s="17"/>
      <c r="AQ12" s="17">
        <v>0.12549882793898001</v>
      </c>
      <c r="AR12" s="17">
        <v>0.13575852909463201</v>
      </c>
      <c r="AS12" s="17">
        <v>0.221200638319341</v>
      </c>
      <c r="AT12" s="17">
        <v>0.163723046670535</v>
      </c>
      <c r="AU12" s="17">
        <v>0.34778544921214699</v>
      </c>
    </row>
    <row r="13" spans="2:47" ht="28.8" x14ac:dyDescent="0.3">
      <c r="B13" s="18" t="s">
        <v>367</v>
      </c>
      <c r="C13" s="17">
        <v>0.10252831661568899</v>
      </c>
      <c r="D13" s="17">
        <v>0.11005444442873</v>
      </c>
      <c r="E13" s="17">
        <v>9.5430547858315798E-2</v>
      </c>
      <c r="F13" s="17"/>
      <c r="G13" s="17">
        <v>0.11512917808399099</v>
      </c>
      <c r="H13" s="17">
        <v>0.12025299827316201</v>
      </c>
      <c r="I13" s="17">
        <v>0.121850524566431</v>
      </c>
      <c r="J13" s="17">
        <v>0.102521599582512</v>
      </c>
      <c r="K13" s="17">
        <v>5.3677175851719203E-2</v>
      </c>
      <c r="L13" s="17">
        <v>9.7186571355190807E-2</v>
      </c>
      <c r="M13" s="17"/>
      <c r="N13" s="17">
        <v>0.12098761562341299</v>
      </c>
      <c r="O13" s="17">
        <v>0.113195684371533</v>
      </c>
      <c r="P13" s="17">
        <v>7.4902011440086999E-2</v>
      </c>
      <c r="Q13" s="17">
        <v>9.7859926108112602E-2</v>
      </c>
      <c r="R13" s="17"/>
      <c r="S13" s="17">
        <v>0.14940981500571901</v>
      </c>
      <c r="T13" s="17">
        <v>0.103282940696019</v>
      </c>
      <c r="U13" s="17">
        <v>9.3614942766713699E-2</v>
      </c>
      <c r="V13" s="17">
        <v>0.120831904187478</v>
      </c>
      <c r="W13" s="17">
        <v>7.5148168845596205E-2</v>
      </c>
      <c r="X13" s="17">
        <v>6.6722200945210197E-2</v>
      </c>
      <c r="Y13" s="17">
        <v>7.6455246620282996E-2</v>
      </c>
      <c r="Z13" s="17">
        <v>0.112192971862778</v>
      </c>
      <c r="AA13" s="17">
        <v>0.107999159290986</v>
      </c>
      <c r="AB13" s="17">
        <v>7.5017053095996905E-2</v>
      </c>
      <c r="AC13" s="17"/>
      <c r="AD13" s="17">
        <v>6.0829043118939302E-2</v>
      </c>
      <c r="AE13" s="17">
        <v>0.14315431313721899</v>
      </c>
      <c r="AF13" s="17">
        <v>9.1861922651524805E-2</v>
      </c>
      <c r="AG13" s="17">
        <v>0.100694162859968</v>
      </c>
      <c r="AH13" s="17"/>
      <c r="AI13" s="17">
        <v>7.9959724040143398E-2</v>
      </c>
      <c r="AJ13" s="17">
        <v>0.138266225269362</v>
      </c>
      <c r="AK13" s="17">
        <v>9.1956759205059399E-2</v>
      </c>
      <c r="AL13" s="17"/>
      <c r="AM13" s="17">
        <v>0.12732164121799</v>
      </c>
      <c r="AN13" s="17">
        <v>9.5281905305395001E-2</v>
      </c>
      <c r="AO13" s="17">
        <v>0.106755591098744</v>
      </c>
      <c r="AP13" s="17"/>
      <c r="AQ13" s="17">
        <v>8.7568827630982601E-2</v>
      </c>
      <c r="AR13" s="17">
        <v>7.6697969364838206E-2</v>
      </c>
      <c r="AS13" s="17">
        <v>0.126416995853043</v>
      </c>
      <c r="AT13" s="17">
        <v>0.17113233069941999</v>
      </c>
      <c r="AU13" s="17">
        <v>0.120208256618397</v>
      </c>
    </row>
    <row r="14" spans="2:47" ht="43.2" x14ac:dyDescent="0.3">
      <c r="B14" s="18" t="s">
        <v>368</v>
      </c>
      <c r="C14" s="17">
        <v>8.7727654773749997E-2</v>
      </c>
      <c r="D14" s="17">
        <v>0.102307956657465</v>
      </c>
      <c r="E14" s="17">
        <v>7.3752532654636202E-2</v>
      </c>
      <c r="F14" s="17"/>
      <c r="G14" s="17">
        <v>8.86156451266263E-2</v>
      </c>
      <c r="H14" s="17">
        <v>0.169265918378041</v>
      </c>
      <c r="I14" s="17">
        <v>0.10545415041589799</v>
      </c>
      <c r="J14" s="17">
        <v>7.31554747959412E-2</v>
      </c>
      <c r="K14" s="17">
        <v>3.6715790365817E-2</v>
      </c>
      <c r="L14" s="17">
        <v>5.3197540461847298E-2</v>
      </c>
      <c r="M14" s="17"/>
      <c r="N14" s="17">
        <v>0.11612080295824601</v>
      </c>
      <c r="O14" s="17">
        <v>0.111798462167983</v>
      </c>
      <c r="P14" s="17">
        <v>5.6536317854044803E-2</v>
      </c>
      <c r="Q14" s="17">
        <v>6.1232344629307302E-2</v>
      </c>
      <c r="R14" s="17"/>
      <c r="S14" s="17">
        <v>0.115826634742786</v>
      </c>
      <c r="T14" s="17">
        <v>7.6015015480115897E-2</v>
      </c>
      <c r="U14" s="17">
        <v>4.7140332277829003E-2</v>
      </c>
      <c r="V14" s="17">
        <v>8.9646126132250606E-2</v>
      </c>
      <c r="W14" s="17">
        <v>5.91067081860999E-2</v>
      </c>
      <c r="X14" s="17">
        <v>0.102015825189435</v>
      </c>
      <c r="Y14" s="17">
        <v>0.107292344934974</v>
      </c>
      <c r="Z14" s="17">
        <v>8.4322087645798405E-2</v>
      </c>
      <c r="AA14" s="17">
        <v>9.2012997431940496E-2</v>
      </c>
      <c r="AB14" s="17">
        <v>7.7002406071525503E-2</v>
      </c>
      <c r="AC14" s="17"/>
      <c r="AD14" s="17">
        <v>9.2079583977492496E-2</v>
      </c>
      <c r="AE14" s="17">
        <v>9.9656417503882405E-2</v>
      </c>
      <c r="AF14" s="17">
        <v>0.126448309988967</v>
      </c>
      <c r="AG14" s="17">
        <v>6.6209225976715302E-2</v>
      </c>
      <c r="AH14" s="17"/>
      <c r="AI14" s="17">
        <v>8.2078449619142804E-2</v>
      </c>
      <c r="AJ14" s="17">
        <v>0.1243458661427</v>
      </c>
      <c r="AK14" s="17">
        <v>0.103065523819465</v>
      </c>
      <c r="AL14" s="17"/>
      <c r="AM14" s="17">
        <v>7.3183061180301295E-2</v>
      </c>
      <c r="AN14" s="17">
        <v>6.8812593452105997E-2</v>
      </c>
      <c r="AO14" s="17">
        <v>0.13398725714102999</v>
      </c>
      <c r="AP14" s="17"/>
      <c r="AQ14" s="17">
        <v>4.1606895231265803E-2</v>
      </c>
      <c r="AR14" s="17">
        <v>4.2117195161786102E-2</v>
      </c>
      <c r="AS14" s="17">
        <v>0.131493123313069</v>
      </c>
      <c r="AT14" s="17">
        <v>0.21632317051112199</v>
      </c>
      <c r="AU14" s="17">
        <v>0.141477761688166</v>
      </c>
    </row>
    <row r="15" spans="2:47" ht="43.2" x14ac:dyDescent="0.3">
      <c r="B15" s="18" t="s">
        <v>369</v>
      </c>
      <c r="C15" s="17">
        <v>8.7349837466868904E-2</v>
      </c>
      <c r="D15" s="17">
        <v>0.115760477608342</v>
      </c>
      <c r="E15" s="17">
        <v>5.9949073379880702E-2</v>
      </c>
      <c r="F15" s="17"/>
      <c r="G15" s="17">
        <v>0.105755430421862</v>
      </c>
      <c r="H15" s="17">
        <v>0.131912777807391</v>
      </c>
      <c r="I15" s="17">
        <v>0.16217649075356899</v>
      </c>
      <c r="J15" s="17">
        <v>6.4102831273242206E-2</v>
      </c>
      <c r="K15" s="17">
        <v>4.4315568874113899E-2</v>
      </c>
      <c r="L15" s="17">
        <v>2.66447698261294E-2</v>
      </c>
      <c r="M15" s="17"/>
      <c r="N15" s="17">
        <v>0.11134245079380101</v>
      </c>
      <c r="O15" s="17">
        <v>0.10294049191424599</v>
      </c>
      <c r="P15" s="17">
        <v>9.8538191200710307E-2</v>
      </c>
      <c r="Q15" s="17">
        <v>3.7124779912066398E-2</v>
      </c>
      <c r="R15" s="17"/>
      <c r="S15" s="17">
        <v>0.12283120537331101</v>
      </c>
      <c r="T15" s="17">
        <v>6.9959054816915403E-2</v>
      </c>
      <c r="U15" s="17">
        <v>6.80421042422137E-2</v>
      </c>
      <c r="V15" s="17">
        <v>0.108591165281574</v>
      </c>
      <c r="W15" s="17">
        <v>0.13573295411528499</v>
      </c>
      <c r="X15" s="17">
        <v>7.9298512409877703E-2</v>
      </c>
      <c r="Y15" s="17">
        <v>3.11138119513901E-2</v>
      </c>
      <c r="Z15" s="17">
        <v>0.10152607898136801</v>
      </c>
      <c r="AA15" s="17">
        <v>9.4069089383384999E-2</v>
      </c>
      <c r="AB15" s="17">
        <v>3.5469125787056903E-2</v>
      </c>
      <c r="AC15" s="17"/>
      <c r="AD15" s="17">
        <v>7.1209408480058703E-2</v>
      </c>
      <c r="AE15" s="17">
        <v>0.117944604875767</v>
      </c>
      <c r="AF15" s="17">
        <v>5.3157667534470002E-2</v>
      </c>
      <c r="AG15" s="17">
        <v>8.1215000056348199E-2</v>
      </c>
      <c r="AH15" s="17"/>
      <c r="AI15" s="17">
        <v>7.2447367942133897E-2</v>
      </c>
      <c r="AJ15" s="17">
        <v>0.113434505768805</v>
      </c>
      <c r="AK15" s="17">
        <v>5.3461212077749898E-2</v>
      </c>
      <c r="AL15" s="17"/>
      <c r="AM15" s="17">
        <v>0.105145098709053</v>
      </c>
      <c r="AN15" s="17">
        <v>6.6177220307623602E-2</v>
      </c>
      <c r="AO15" s="17">
        <v>0.110071631986584</v>
      </c>
      <c r="AP15" s="17"/>
      <c r="AQ15" s="17">
        <v>5.0850825621627599E-2</v>
      </c>
      <c r="AR15" s="17">
        <v>8.2742733953096198E-2</v>
      </c>
      <c r="AS15" s="17">
        <v>9.4050196924543097E-2</v>
      </c>
      <c r="AT15" s="17">
        <v>0.14426924204185801</v>
      </c>
      <c r="AU15" s="17">
        <v>0.20416577158083901</v>
      </c>
    </row>
    <row r="16" spans="2:47" x14ac:dyDescent="0.3">
      <c r="B16" s="18" t="s">
        <v>94</v>
      </c>
      <c r="C16" s="17">
        <v>7.5347081508414196E-2</v>
      </c>
      <c r="D16" s="17">
        <v>6.9233331253924696E-2</v>
      </c>
      <c r="E16" s="17">
        <v>8.1434245070469494E-2</v>
      </c>
      <c r="F16" s="17"/>
      <c r="G16" s="17">
        <v>6.4819888800331404E-2</v>
      </c>
      <c r="H16" s="17">
        <v>3.5118526346753297E-2</v>
      </c>
      <c r="I16" s="17">
        <v>5.9499321413800897E-2</v>
      </c>
      <c r="J16" s="17">
        <v>9.6046607153741997E-2</v>
      </c>
      <c r="K16" s="17">
        <v>9.3986649499984601E-2</v>
      </c>
      <c r="L16" s="17">
        <v>9.81991640343641E-2</v>
      </c>
      <c r="M16" s="17"/>
      <c r="N16" s="17">
        <v>3.4995332436937601E-2</v>
      </c>
      <c r="O16" s="17">
        <v>5.9241974924654703E-2</v>
      </c>
      <c r="P16" s="17">
        <v>0.10483209575388</v>
      </c>
      <c r="Q16" s="17">
        <v>0.111236410446878</v>
      </c>
      <c r="R16" s="17"/>
      <c r="S16" s="17">
        <v>4.1404582751881303E-2</v>
      </c>
      <c r="T16" s="17">
        <v>9.0660376881117596E-2</v>
      </c>
      <c r="U16" s="17">
        <v>8.6819275486844899E-2</v>
      </c>
      <c r="V16" s="17">
        <v>2.7104006406085401E-2</v>
      </c>
      <c r="W16" s="17">
        <v>7.7193397140153094E-2</v>
      </c>
      <c r="X16" s="17">
        <v>7.3144019116359593E-2</v>
      </c>
      <c r="Y16" s="17">
        <v>5.27858329343633E-2</v>
      </c>
      <c r="Z16" s="17">
        <v>7.89167440664678E-2</v>
      </c>
      <c r="AA16" s="17">
        <v>0.113578281139676</v>
      </c>
      <c r="AB16" s="17">
        <v>0.149944039288714</v>
      </c>
      <c r="AC16" s="17"/>
      <c r="AD16" s="17">
        <v>9.4539832093884196E-2</v>
      </c>
      <c r="AE16" s="17">
        <v>4.3547648095631199E-2</v>
      </c>
      <c r="AF16" s="17">
        <v>2.9958624187405899E-2</v>
      </c>
      <c r="AG16" s="17">
        <v>0.16181201913642099</v>
      </c>
      <c r="AH16" s="17"/>
      <c r="AI16" s="17">
        <v>9.2406044451874794E-2</v>
      </c>
      <c r="AJ16" s="17">
        <v>2.9092829643692201E-2</v>
      </c>
      <c r="AK16" s="17">
        <v>4.7180875958124202E-2</v>
      </c>
      <c r="AL16" s="17"/>
      <c r="AM16" s="17">
        <v>4.6612499923726597E-2</v>
      </c>
      <c r="AN16" s="17">
        <v>8.3508647515620094E-2</v>
      </c>
      <c r="AO16" s="17">
        <v>4.5239135246861802E-2</v>
      </c>
      <c r="AP16" s="17"/>
      <c r="AQ16" s="17">
        <v>9.7370027041052895E-2</v>
      </c>
      <c r="AR16" s="17">
        <v>9.7407350654262301E-2</v>
      </c>
      <c r="AS16" s="17">
        <v>4.4026541945979498E-2</v>
      </c>
      <c r="AT16" s="17">
        <v>3.2713060772352399E-2</v>
      </c>
      <c r="AU16" s="17">
        <v>5.0867848583992702E-2</v>
      </c>
    </row>
    <row r="17" spans="2:47" ht="43.2" x14ac:dyDescent="0.3">
      <c r="B17" s="18" t="s">
        <v>370</v>
      </c>
      <c r="C17" s="17">
        <v>5.32209678642361E-2</v>
      </c>
      <c r="D17" s="17">
        <v>6.4444908219667904E-2</v>
      </c>
      <c r="E17" s="17">
        <v>4.2433900701261601E-2</v>
      </c>
      <c r="F17" s="17"/>
      <c r="G17" s="17">
        <v>7.0186119241050199E-2</v>
      </c>
      <c r="H17" s="17">
        <v>0.15193938267931401</v>
      </c>
      <c r="I17" s="17">
        <v>4.8233216807290299E-2</v>
      </c>
      <c r="J17" s="17">
        <v>4.2373995352873103E-2</v>
      </c>
      <c r="K17" s="17">
        <v>1.18302326927865E-2</v>
      </c>
      <c r="L17" s="17">
        <v>3.1342924270767502E-3</v>
      </c>
      <c r="M17" s="17"/>
      <c r="N17" s="17">
        <v>7.0883930937627099E-2</v>
      </c>
      <c r="O17" s="17">
        <v>6.6733499356668197E-2</v>
      </c>
      <c r="P17" s="17">
        <v>3.9444015502814803E-2</v>
      </c>
      <c r="Q17" s="17">
        <v>3.3280072428179701E-2</v>
      </c>
      <c r="R17" s="17"/>
      <c r="S17" s="17">
        <v>6.6469265927993307E-2</v>
      </c>
      <c r="T17" s="17">
        <v>1.4215249427196E-2</v>
      </c>
      <c r="U17" s="17">
        <v>1.0503480454872999E-2</v>
      </c>
      <c r="V17" s="17">
        <v>4.8937660783478401E-2</v>
      </c>
      <c r="W17" s="17">
        <v>0.10037171517285701</v>
      </c>
      <c r="X17" s="17">
        <v>6.4818051256688006E-2</v>
      </c>
      <c r="Y17" s="17">
        <v>2.82085872119857E-2</v>
      </c>
      <c r="Z17" s="17">
        <v>7.6265735749027799E-2</v>
      </c>
      <c r="AA17" s="17">
        <v>8.7617533595777494E-2</v>
      </c>
      <c r="AB17" s="17">
        <v>5.15128260174069E-2</v>
      </c>
      <c r="AC17" s="17"/>
      <c r="AD17" s="17">
        <v>3.3955013074273101E-2</v>
      </c>
      <c r="AE17" s="17">
        <v>6.9089070725311799E-2</v>
      </c>
      <c r="AF17" s="17">
        <v>5.3837146021271702E-2</v>
      </c>
      <c r="AG17" s="17">
        <v>4.11626972600668E-2</v>
      </c>
      <c r="AH17" s="17"/>
      <c r="AI17" s="17">
        <v>5.0999846933471503E-2</v>
      </c>
      <c r="AJ17" s="17">
        <v>8.0536322471524494E-2</v>
      </c>
      <c r="AK17" s="17">
        <v>2.4118074404263098E-2</v>
      </c>
      <c r="AL17" s="17"/>
      <c r="AM17" s="17">
        <v>3.41357590118401E-2</v>
      </c>
      <c r="AN17" s="17">
        <v>4.4829514871004901E-2</v>
      </c>
      <c r="AO17" s="17">
        <v>7.9073693669190107E-2</v>
      </c>
      <c r="AP17" s="17"/>
      <c r="AQ17" s="17">
        <v>4.2042158960335398E-2</v>
      </c>
      <c r="AR17" s="17">
        <v>4.5649596400690599E-2</v>
      </c>
      <c r="AS17" s="17">
        <v>6.9542751731451594E-2</v>
      </c>
      <c r="AT17" s="17">
        <v>0.106178151162597</v>
      </c>
      <c r="AU17" s="17">
        <v>0.123804484539304</v>
      </c>
    </row>
    <row r="18" spans="2:47" ht="28.8" x14ac:dyDescent="0.3">
      <c r="B18" s="18" t="s">
        <v>371</v>
      </c>
      <c r="C18" s="17">
        <v>3.9627203362790998E-2</v>
      </c>
      <c r="D18" s="17">
        <v>5.1518052548681498E-2</v>
      </c>
      <c r="E18" s="17">
        <v>2.8165238793843601E-2</v>
      </c>
      <c r="F18" s="17"/>
      <c r="G18" s="17">
        <v>8.5941811532767198E-2</v>
      </c>
      <c r="H18" s="17">
        <v>6.7562930276196004E-2</v>
      </c>
      <c r="I18" s="17">
        <v>5.9529863421899101E-2</v>
      </c>
      <c r="J18" s="17">
        <v>2.6367558744464101E-2</v>
      </c>
      <c r="K18" s="17">
        <v>1.18302326927865E-2</v>
      </c>
      <c r="L18" s="17">
        <v>0</v>
      </c>
      <c r="M18" s="17"/>
      <c r="N18" s="17">
        <v>5.2520169964151701E-2</v>
      </c>
      <c r="O18" s="17">
        <v>3.1667485073160598E-2</v>
      </c>
      <c r="P18" s="17">
        <v>5.9254833035248602E-2</v>
      </c>
      <c r="Q18" s="17">
        <v>1.7501136410030298E-2</v>
      </c>
      <c r="R18" s="17"/>
      <c r="S18" s="17">
        <v>6.9936868587873596E-2</v>
      </c>
      <c r="T18" s="17">
        <v>1.6414810685270301E-2</v>
      </c>
      <c r="U18" s="17">
        <v>3.3893199188543999E-2</v>
      </c>
      <c r="V18" s="17">
        <v>3.2175776359400603E-2</v>
      </c>
      <c r="W18" s="17">
        <v>1.1313852758641701E-2</v>
      </c>
      <c r="X18" s="17">
        <v>4.3183098786602502E-2</v>
      </c>
      <c r="Y18" s="17">
        <v>6.4958192966208597E-2</v>
      </c>
      <c r="Z18" s="17">
        <v>2.6387383163485999E-2</v>
      </c>
      <c r="AA18" s="17">
        <v>4.9854784894213203E-2</v>
      </c>
      <c r="AB18" s="17">
        <v>1.8418745651888599E-2</v>
      </c>
      <c r="AC18" s="17"/>
      <c r="AD18" s="17">
        <v>2.34118420849443E-2</v>
      </c>
      <c r="AE18" s="17">
        <v>3.9077113937063597E-2</v>
      </c>
      <c r="AF18" s="17">
        <v>5.7014479506245497E-2</v>
      </c>
      <c r="AG18" s="17">
        <v>2.54203000164205E-2</v>
      </c>
      <c r="AH18" s="17"/>
      <c r="AI18" s="17">
        <v>2.8176636441351901E-2</v>
      </c>
      <c r="AJ18" s="17">
        <v>4.8855340549646797E-2</v>
      </c>
      <c r="AK18" s="17">
        <v>3.6638105070716097E-2</v>
      </c>
      <c r="AL18" s="17"/>
      <c r="AM18" s="17">
        <v>2.4049950513167901E-2</v>
      </c>
      <c r="AN18" s="17">
        <v>3.0165325017857798E-2</v>
      </c>
      <c r="AO18" s="17">
        <v>6.8757899091699506E-2</v>
      </c>
      <c r="AP18" s="17"/>
      <c r="AQ18" s="17">
        <v>3.00363661716734E-2</v>
      </c>
      <c r="AR18" s="17">
        <v>1.9361291009449201E-2</v>
      </c>
      <c r="AS18" s="17">
        <v>5.1064063385851698E-2</v>
      </c>
      <c r="AT18" s="17">
        <v>7.1654229520870194E-2</v>
      </c>
      <c r="AU18" s="17">
        <v>0</v>
      </c>
    </row>
    <row r="19" spans="2:47" ht="28.8" x14ac:dyDescent="0.3">
      <c r="B19" s="18" t="s">
        <v>372</v>
      </c>
      <c r="C19" s="17">
        <v>3.9419746738722103E-2</v>
      </c>
      <c r="D19" s="17">
        <v>4.5598894342501098E-2</v>
      </c>
      <c r="E19" s="17">
        <v>3.3501614450335802E-2</v>
      </c>
      <c r="F19" s="17"/>
      <c r="G19" s="17">
        <v>8.8837271882138899E-2</v>
      </c>
      <c r="H19" s="17">
        <v>7.4806217948247697E-2</v>
      </c>
      <c r="I19" s="17">
        <v>4.5966721375723697E-2</v>
      </c>
      <c r="J19" s="17">
        <v>2.4602746837853198E-2</v>
      </c>
      <c r="K19" s="17">
        <v>5.9151163463932602E-3</v>
      </c>
      <c r="L19" s="17">
        <v>7.6316599212937902E-3</v>
      </c>
      <c r="M19" s="17"/>
      <c r="N19" s="17">
        <v>4.8524439287603999E-2</v>
      </c>
      <c r="O19" s="17">
        <v>3.1914235855050099E-2</v>
      </c>
      <c r="P19" s="17">
        <v>3.5850404084576598E-2</v>
      </c>
      <c r="Q19" s="17">
        <v>4.1321826575371E-2</v>
      </c>
      <c r="R19" s="17"/>
      <c r="S19" s="17">
        <v>5.0788774730714199E-2</v>
      </c>
      <c r="T19" s="17">
        <v>4.0654963086049697E-2</v>
      </c>
      <c r="U19" s="17">
        <v>3.1870761513530202E-2</v>
      </c>
      <c r="V19" s="17">
        <v>4.3924413017186303E-2</v>
      </c>
      <c r="W19" s="17">
        <v>2.6432722873794799E-2</v>
      </c>
      <c r="X19" s="17">
        <v>4.3299052538104399E-2</v>
      </c>
      <c r="Y19" s="17">
        <v>2.6367588502599602E-2</v>
      </c>
      <c r="Z19" s="17">
        <v>0.10521179537068701</v>
      </c>
      <c r="AA19" s="17">
        <v>2.8342365113391301E-2</v>
      </c>
      <c r="AB19" s="17">
        <v>1.16280604573072E-2</v>
      </c>
      <c r="AC19" s="17"/>
      <c r="AD19" s="17">
        <v>3.14825028020667E-2</v>
      </c>
      <c r="AE19" s="17">
        <v>5.6727840575974103E-2</v>
      </c>
      <c r="AF19" s="17">
        <v>2.8142114920317599E-2</v>
      </c>
      <c r="AG19" s="17">
        <v>2.8968948905846399E-2</v>
      </c>
      <c r="AH19" s="17"/>
      <c r="AI19" s="17">
        <v>3.2573374857182397E-2</v>
      </c>
      <c r="AJ19" s="17">
        <v>6.0513029876479399E-2</v>
      </c>
      <c r="AK19" s="17">
        <v>1.62212077149676E-2</v>
      </c>
      <c r="AL19" s="17"/>
      <c r="AM19" s="17">
        <v>2.5079812694087902E-2</v>
      </c>
      <c r="AN19" s="17">
        <v>2.5262025042562801E-2</v>
      </c>
      <c r="AO19" s="17">
        <v>7.3319295906176904E-2</v>
      </c>
      <c r="AP19" s="17"/>
      <c r="AQ19" s="17">
        <v>1.5078528907399601E-2</v>
      </c>
      <c r="AR19" s="17">
        <v>3.4691089662745297E-2</v>
      </c>
      <c r="AS19" s="17">
        <v>5.24336812867605E-2</v>
      </c>
      <c r="AT19" s="17">
        <v>0.114385874147793</v>
      </c>
      <c r="AU19" s="17">
        <v>0</v>
      </c>
    </row>
    <row r="20" spans="2:47" x14ac:dyDescent="0.3">
      <c r="B20" s="18" t="s">
        <v>77</v>
      </c>
      <c r="C20" s="19">
        <v>0.16199730959112199</v>
      </c>
      <c r="D20" s="19">
        <v>0.15114703819117301</v>
      </c>
      <c r="E20" s="19">
        <v>0.17285768316594299</v>
      </c>
      <c r="F20" s="19"/>
      <c r="G20" s="19">
        <v>7.26835584149014E-2</v>
      </c>
      <c r="H20" s="19">
        <v>7.7973556035490693E-2</v>
      </c>
      <c r="I20" s="19">
        <v>0.134990222383264</v>
      </c>
      <c r="J20" s="19">
        <v>0.17320387320889499</v>
      </c>
      <c r="K20" s="19">
        <v>0.25546973220613001</v>
      </c>
      <c r="L20" s="19">
        <v>0.23836938357415</v>
      </c>
      <c r="M20" s="19"/>
      <c r="N20" s="19">
        <v>9.6982710560341398E-2</v>
      </c>
      <c r="O20" s="19">
        <v>0.16042159334508199</v>
      </c>
      <c r="P20" s="19">
        <v>0.183247459779212</v>
      </c>
      <c r="Q20" s="19">
        <v>0.21468992414677401</v>
      </c>
      <c r="R20" s="19"/>
      <c r="S20" s="19">
        <v>0.11895918893146901</v>
      </c>
      <c r="T20" s="19">
        <v>0.14518998089700999</v>
      </c>
      <c r="U20" s="19">
        <v>0.178152482258014</v>
      </c>
      <c r="V20" s="19">
        <v>0.22828778430809599</v>
      </c>
      <c r="W20" s="19">
        <v>0.131837563968006</v>
      </c>
      <c r="X20" s="19">
        <v>0.155780682999623</v>
      </c>
      <c r="Y20" s="19">
        <v>0.23863254323064201</v>
      </c>
      <c r="Z20" s="19">
        <v>0.100463239395724</v>
      </c>
      <c r="AA20" s="19">
        <v>0.16095696343369201</v>
      </c>
      <c r="AB20" s="19">
        <v>0.16389395014421701</v>
      </c>
      <c r="AC20" s="19"/>
      <c r="AD20" s="19">
        <v>0.23983486881388599</v>
      </c>
      <c r="AE20" s="19">
        <v>0.11066123755754401</v>
      </c>
      <c r="AF20" s="19">
        <v>0.29786214884724799</v>
      </c>
      <c r="AG20" s="19">
        <v>0.110367225044325</v>
      </c>
      <c r="AH20" s="19"/>
      <c r="AI20" s="19">
        <v>0.203836193420151</v>
      </c>
      <c r="AJ20" s="19">
        <v>9.6412968863184997E-2</v>
      </c>
      <c r="AK20" s="19">
        <v>0.278070538959585</v>
      </c>
      <c r="AL20" s="19"/>
      <c r="AM20" s="19">
        <v>7.7666528083664199E-2</v>
      </c>
      <c r="AN20" s="19">
        <v>0.18867423850131099</v>
      </c>
      <c r="AO20" s="19">
        <v>0.18392573836092099</v>
      </c>
      <c r="AP20" s="19"/>
      <c r="AQ20" s="19">
        <v>0.219784115303957</v>
      </c>
      <c r="AR20" s="19">
        <v>0.17708049709340801</v>
      </c>
      <c r="AS20" s="19">
        <v>0.110322454676168</v>
      </c>
      <c r="AT20" s="19">
        <v>4.94428076447537E-2</v>
      </c>
      <c r="AU20" s="19">
        <v>0.102319592496929</v>
      </c>
    </row>
    <row r="21" spans="2:47" x14ac:dyDescent="0.3">
      <c r="B21" s="16"/>
    </row>
    <row r="22" spans="2:47" x14ac:dyDescent="0.3">
      <c r="B22" t="s">
        <v>482</v>
      </c>
    </row>
    <row r="23" spans="2:47" x14ac:dyDescent="0.3">
      <c r="B23" t="s">
        <v>80</v>
      </c>
    </row>
    <row r="25" spans="2:47" x14ac:dyDescent="0.3">
      <c r="B25"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U24"/>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383</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28.8" x14ac:dyDescent="0.3">
      <c r="B9" s="18" t="s">
        <v>374</v>
      </c>
      <c r="C9" s="17">
        <v>0.35649759654032398</v>
      </c>
      <c r="D9" s="17">
        <v>0.35969633496995201</v>
      </c>
      <c r="E9" s="17">
        <v>0.35411487982071499</v>
      </c>
      <c r="F9" s="17"/>
      <c r="G9" s="17">
        <v>0.32607999834997897</v>
      </c>
      <c r="H9" s="17">
        <v>0.32353623812104298</v>
      </c>
      <c r="I9" s="17">
        <v>0.39559261829764403</v>
      </c>
      <c r="J9" s="17">
        <v>0.378156539277758</v>
      </c>
      <c r="K9" s="17">
        <v>0.31927424903856699</v>
      </c>
      <c r="L9" s="17">
        <v>0.37896332860666199</v>
      </c>
      <c r="M9" s="17"/>
      <c r="N9" s="17">
        <v>0.40773327693123801</v>
      </c>
      <c r="O9" s="17">
        <v>0.36936379111272899</v>
      </c>
      <c r="P9" s="17">
        <v>0.31187533871447698</v>
      </c>
      <c r="Q9" s="17">
        <v>0.32564920776176098</v>
      </c>
      <c r="R9" s="17"/>
      <c r="S9" s="17">
        <v>0.40927446800476402</v>
      </c>
      <c r="T9" s="17">
        <v>0.38937847316102298</v>
      </c>
      <c r="U9" s="17">
        <v>0.357445917562145</v>
      </c>
      <c r="V9" s="17">
        <v>0.36622118604430498</v>
      </c>
      <c r="W9" s="17">
        <v>0.25390008464554098</v>
      </c>
      <c r="X9" s="17">
        <v>0.41551454584904601</v>
      </c>
      <c r="Y9" s="17">
        <v>0.251098231381648</v>
      </c>
      <c r="Z9" s="17">
        <v>0.34291603032467399</v>
      </c>
      <c r="AA9" s="17">
        <v>0.28780102231619198</v>
      </c>
      <c r="AB9" s="17">
        <v>0.47218672464681499</v>
      </c>
      <c r="AC9" s="17"/>
      <c r="AD9" s="17">
        <v>0.373994683278075</v>
      </c>
      <c r="AE9" s="17">
        <v>0.35796762758263001</v>
      </c>
      <c r="AF9" s="17">
        <v>0.30631343866039101</v>
      </c>
      <c r="AG9" s="17">
        <v>0.34957314236445602</v>
      </c>
      <c r="AH9" s="17"/>
      <c r="AI9" s="17">
        <v>0.37512344252955498</v>
      </c>
      <c r="AJ9" s="17">
        <v>0.35356195088523801</v>
      </c>
      <c r="AK9" s="17">
        <v>0.335958795834084</v>
      </c>
      <c r="AL9" s="17"/>
      <c r="AM9" s="17">
        <v>0.41901583776085299</v>
      </c>
      <c r="AN9" s="17">
        <v>0.34157019752905499</v>
      </c>
      <c r="AO9" s="17">
        <v>0.34618939160197598</v>
      </c>
      <c r="AP9" s="17"/>
      <c r="AQ9" s="17">
        <v>0.35432498938018098</v>
      </c>
      <c r="AR9" s="17">
        <v>0.35641362600298498</v>
      </c>
      <c r="AS9" s="17">
        <v>0.41493347979072898</v>
      </c>
      <c r="AT9" s="17">
        <v>0.37445572573497199</v>
      </c>
      <c r="AU9" s="17">
        <v>0.23406190332057</v>
      </c>
    </row>
    <row r="10" spans="2:47" ht="43.2" x14ac:dyDescent="0.3">
      <c r="B10" s="18" t="s">
        <v>375</v>
      </c>
      <c r="C10" s="17">
        <v>0.35094771559979998</v>
      </c>
      <c r="D10" s="17">
        <v>0.34320025933867698</v>
      </c>
      <c r="E10" s="17">
        <v>0.35917904204281498</v>
      </c>
      <c r="F10" s="17"/>
      <c r="G10" s="17">
        <v>0.325016267627736</v>
      </c>
      <c r="H10" s="17">
        <v>0.42597202108262899</v>
      </c>
      <c r="I10" s="17">
        <v>0.37875141175500399</v>
      </c>
      <c r="J10" s="17">
        <v>0.35521432297433603</v>
      </c>
      <c r="K10" s="17">
        <v>0.27742331185980401</v>
      </c>
      <c r="L10" s="17">
        <v>0.33103703264363599</v>
      </c>
      <c r="M10" s="17"/>
      <c r="N10" s="17">
        <v>0.39813705304811198</v>
      </c>
      <c r="O10" s="17">
        <v>0.31910312721322698</v>
      </c>
      <c r="P10" s="17">
        <v>0.35255627670863798</v>
      </c>
      <c r="Q10" s="17">
        <v>0.33483644692776798</v>
      </c>
      <c r="R10" s="17"/>
      <c r="S10" s="17">
        <v>0.40847461648913602</v>
      </c>
      <c r="T10" s="17">
        <v>0.332610628730242</v>
      </c>
      <c r="U10" s="17">
        <v>0.30969770935699098</v>
      </c>
      <c r="V10" s="17">
        <v>0.41673760041063401</v>
      </c>
      <c r="W10" s="17">
        <v>0.39191972588302898</v>
      </c>
      <c r="X10" s="17">
        <v>0.264170801086902</v>
      </c>
      <c r="Y10" s="17">
        <v>0.37480382257297101</v>
      </c>
      <c r="Z10" s="17">
        <v>0.29616487892127802</v>
      </c>
      <c r="AA10" s="17">
        <v>0.32017701015529598</v>
      </c>
      <c r="AB10" s="17">
        <v>0.35735506469435702</v>
      </c>
      <c r="AC10" s="17"/>
      <c r="AD10" s="17">
        <v>0.323132587579886</v>
      </c>
      <c r="AE10" s="17">
        <v>0.33610285087729302</v>
      </c>
      <c r="AF10" s="17">
        <v>0.34116568597584002</v>
      </c>
      <c r="AG10" s="17">
        <v>0.42463379121485101</v>
      </c>
      <c r="AH10" s="17"/>
      <c r="AI10" s="17">
        <v>0.34231952218095302</v>
      </c>
      <c r="AJ10" s="17">
        <v>0.32838382599603899</v>
      </c>
      <c r="AK10" s="17">
        <v>0.37210834898741002</v>
      </c>
      <c r="AL10" s="17"/>
      <c r="AM10" s="17">
        <v>0.35415456293988301</v>
      </c>
      <c r="AN10" s="17">
        <v>0.36279559028205799</v>
      </c>
      <c r="AO10" s="17">
        <v>0.33960316950039099</v>
      </c>
      <c r="AP10" s="17"/>
      <c r="AQ10" s="17">
        <v>0.32515835207759503</v>
      </c>
      <c r="AR10" s="17">
        <v>0.37914944467384198</v>
      </c>
      <c r="AS10" s="17">
        <v>0.35272311325244499</v>
      </c>
      <c r="AT10" s="17">
        <v>0.443272065104236</v>
      </c>
      <c r="AU10" s="17">
        <v>0.38764839846174898</v>
      </c>
    </row>
    <row r="11" spans="2:47" ht="43.2" x14ac:dyDescent="0.3">
      <c r="B11" s="18" t="s">
        <v>376</v>
      </c>
      <c r="C11" s="17">
        <v>0.253754670312139</v>
      </c>
      <c r="D11" s="17">
        <v>0.29149761277708203</v>
      </c>
      <c r="E11" s="17">
        <v>0.21763232463833401</v>
      </c>
      <c r="F11" s="17"/>
      <c r="G11" s="17">
        <v>0.26498505241764198</v>
      </c>
      <c r="H11" s="17">
        <v>0.28130640765513099</v>
      </c>
      <c r="I11" s="17">
        <v>0.34260901329849203</v>
      </c>
      <c r="J11" s="17">
        <v>0.19537783924437399</v>
      </c>
      <c r="K11" s="17">
        <v>0.23209058077915501</v>
      </c>
      <c r="L11" s="17">
        <v>0.21424031943525099</v>
      </c>
      <c r="M11" s="17"/>
      <c r="N11" s="17">
        <v>0.27773874035035501</v>
      </c>
      <c r="O11" s="17">
        <v>0.24823473364009399</v>
      </c>
      <c r="P11" s="17">
        <v>0.28944730944828301</v>
      </c>
      <c r="Q11" s="17">
        <v>0.20725817977623001</v>
      </c>
      <c r="R11" s="17"/>
      <c r="S11" s="17">
        <v>0.317096003724335</v>
      </c>
      <c r="T11" s="17">
        <v>0.28949239614750799</v>
      </c>
      <c r="U11" s="17">
        <v>0.21323455953544901</v>
      </c>
      <c r="V11" s="17">
        <v>0.24146853402803301</v>
      </c>
      <c r="W11" s="17">
        <v>0.25747307856922802</v>
      </c>
      <c r="X11" s="17">
        <v>0.29271422697759802</v>
      </c>
      <c r="Y11" s="17">
        <v>0.23082418350233</v>
      </c>
      <c r="Z11" s="17">
        <v>0.17526806198874101</v>
      </c>
      <c r="AA11" s="17">
        <v>0.23421874869267201</v>
      </c>
      <c r="AB11" s="17">
        <v>0.137527796095125</v>
      </c>
      <c r="AC11" s="17"/>
      <c r="AD11" s="17">
        <v>0.254566869265903</v>
      </c>
      <c r="AE11" s="17">
        <v>0.29060289346495699</v>
      </c>
      <c r="AF11" s="17">
        <v>0.175956347157117</v>
      </c>
      <c r="AG11" s="17">
        <v>0.27591801982558301</v>
      </c>
      <c r="AH11" s="17"/>
      <c r="AI11" s="17">
        <v>0.289779087568038</v>
      </c>
      <c r="AJ11" s="17">
        <v>0.26714664614793399</v>
      </c>
      <c r="AK11" s="17">
        <v>0.230993419959235</v>
      </c>
      <c r="AL11" s="17"/>
      <c r="AM11" s="17">
        <v>0.26164440060476901</v>
      </c>
      <c r="AN11" s="17">
        <v>0.23713344462923799</v>
      </c>
      <c r="AO11" s="17">
        <v>0.26835142579210097</v>
      </c>
      <c r="AP11" s="17"/>
      <c r="AQ11" s="17">
        <v>0.222862830423907</v>
      </c>
      <c r="AR11" s="17">
        <v>0.23482485775703901</v>
      </c>
      <c r="AS11" s="17">
        <v>0.27696858326697898</v>
      </c>
      <c r="AT11" s="17">
        <v>0.283531501367144</v>
      </c>
      <c r="AU11" s="17">
        <v>0.20179316821520801</v>
      </c>
    </row>
    <row r="12" spans="2:47" ht="57.6" x14ac:dyDescent="0.3">
      <c r="B12" s="18" t="s">
        <v>377</v>
      </c>
      <c r="C12" s="17">
        <v>0.249436796854311</v>
      </c>
      <c r="D12" s="17">
        <v>0.27511628444675201</v>
      </c>
      <c r="E12" s="17">
        <v>0.22501549597434001</v>
      </c>
      <c r="F12" s="17"/>
      <c r="G12" s="17">
        <v>0.25698833004618998</v>
      </c>
      <c r="H12" s="17">
        <v>0.23548609464548201</v>
      </c>
      <c r="I12" s="17">
        <v>0.246610539773362</v>
      </c>
      <c r="J12" s="17">
        <v>0.26214010909623697</v>
      </c>
      <c r="K12" s="17">
        <v>0.19562865236063001</v>
      </c>
      <c r="L12" s="17">
        <v>0.28387000288676201</v>
      </c>
      <c r="M12" s="17"/>
      <c r="N12" s="17">
        <v>0.29590730869416798</v>
      </c>
      <c r="O12" s="17">
        <v>0.24264590263897101</v>
      </c>
      <c r="P12" s="17">
        <v>0.216224082257818</v>
      </c>
      <c r="Q12" s="17">
        <v>0.23597489836916799</v>
      </c>
      <c r="R12" s="17"/>
      <c r="S12" s="17">
        <v>0.27443142098887202</v>
      </c>
      <c r="T12" s="17">
        <v>0.268064228635229</v>
      </c>
      <c r="U12" s="17">
        <v>0.23402812446017801</v>
      </c>
      <c r="V12" s="17">
        <v>0.27457217796519801</v>
      </c>
      <c r="W12" s="17">
        <v>0.29080256335787402</v>
      </c>
      <c r="X12" s="17">
        <v>0.24647292312058799</v>
      </c>
      <c r="Y12" s="17">
        <v>0.18026340540729999</v>
      </c>
      <c r="Z12" s="17">
        <v>0.19675477158956101</v>
      </c>
      <c r="AA12" s="17">
        <v>0.26942341221426702</v>
      </c>
      <c r="AB12" s="17">
        <v>0.16618041738582401</v>
      </c>
      <c r="AC12" s="17"/>
      <c r="AD12" s="17">
        <v>0.20611452221628801</v>
      </c>
      <c r="AE12" s="17">
        <v>0.278702739554057</v>
      </c>
      <c r="AF12" s="17">
        <v>0.20270971433112001</v>
      </c>
      <c r="AG12" s="17">
        <v>0.26067382779968601</v>
      </c>
      <c r="AH12" s="17"/>
      <c r="AI12" s="17">
        <v>0.217990163990785</v>
      </c>
      <c r="AJ12" s="17">
        <v>0.27820606460635999</v>
      </c>
      <c r="AK12" s="17">
        <v>0.20757698271734901</v>
      </c>
      <c r="AL12" s="17"/>
      <c r="AM12" s="17">
        <v>0.30362652277003499</v>
      </c>
      <c r="AN12" s="17">
        <v>0.24800150144316799</v>
      </c>
      <c r="AO12" s="17">
        <v>0.200441711952423</v>
      </c>
      <c r="AP12" s="17"/>
      <c r="AQ12" s="17">
        <v>0.22135775709696201</v>
      </c>
      <c r="AR12" s="17">
        <v>0.247351214935673</v>
      </c>
      <c r="AS12" s="17">
        <v>0.241579423762422</v>
      </c>
      <c r="AT12" s="17">
        <v>0.30685649794171299</v>
      </c>
      <c r="AU12" s="17">
        <v>0.276151998619449</v>
      </c>
    </row>
    <row r="13" spans="2:47" ht="43.2" x14ac:dyDescent="0.3">
      <c r="B13" s="18" t="s">
        <v>378</v>
      </c>
      <c r="C13" s="17">
        <v>0.22958367414510999</v>
      </c>
      <c r="D13" s="17">
        <v>0.23362311420482401</v>
      </c>
      <c r="E13" s="17">
        <v>0.22612778177057299</v>
      </c>
      <c r="F13" s="17"/>
      <c r="G13" s="17">
        <v>0.232358848416127</v>
      </c>
      <c r="H13" s="17">
        <v>0.222863947431545</v>
      </c>
      <c r="I13" s="17">
        <v>0.22463127986245199</v>
      </c>
      <c r="J13" s="17">
        <v>0.222830086153608</v>
      </c>
      <c r="K13" s="17">
        <v>0.227649755625072</v>
      </c>
      <c r="L13" s="17">
        <v>0.24394421351125301</v>
      </c>
      <c r="M13" s="17"/>
      <c r="N13" s="17">
        <v>0.23179108547507099</v>
      </c>
      <c r="O13" s="17">
        <v>0.20824750360653899</v>
      </c>
      <c r="P13" s="17">
        <v>0.24826883124257301</v>
      </c>
      <c r="Q13" s="17">
        <v>0.237538022506003</v>
      </c>
      <c r="R13" s="17"/>
      <c r="S13" s="17">
        <v>0.189483091722597</v>
      </c>
      <c r="T13" s="17">
        <v>0.28049593554360303</v>
      </c>
      <c r="U13" s="17">
        <v>0.22474988663777801</v>
      </c>
      <c r="V13" s="17">
        <v>0.25349995049106699</v>
      </c>
      <c r="W13" s="17">
        <v>0.24115888496660501</v>
      </c>
      <c r="X13" s="17">
        <v>0.218133373167714</v>
      </c>
      <c r="Y13" s="17">
        <v>0.145814103985518</v>
      </c>
      <c r="Z13" s="17">
        <v>0.300434388808343</v>
      </c>
      <c r="AA13" s="17">
        <v>0.21473803628603499</v>
      </c>
      <c r="AB13" s="17">
        <v>0.28824895101157699</v>
      </c>
      <c r="AC13" s="17"/>
      <c r="AD13" s="17">
        <v>0.193212100256099</v>
      </c>
      <c r="AE13" s="17">
        <v>0.25323690935632498</v>
      </c>
      <c r="AF13" s="17">
        <v>0.215490723106016</v>
      </c>
      <c r="AG13" s="17">
        <v>0.185630366994956</v>
      </c>
      <c r="AH13" s="17"/>
      <c r="AI13" s="17">
        <v>0.20674935469295</v>
      </c>
      <c r="AJ13" s="17">
        <v>0.246112293298893</v>
      </c>
      <c r="AK13" s="17">
        <v>0.21766099942761899</v>
      </c>
      <c r="AL13" s="17"/>
      <c r="AM13" s="17">
        <v>0.269861108359914</v>
      </c>
      <c r="AN13" s="17">
        <v>0.21673271362817301</v>
      </c>
      <c r="AO13" s="17">
        <v>0.23543075973355301</v>
      </c>
      <c r="AP13" s="17"/>
      <c r="AQ13" s="17">
        <v>0.22475613263518099</v>
      </c>
      <c r="AR13" s="17">
        <v>0.219225013198139</v>
      </c>
      <c r="AS13" s="17">
        <v>0.242280521165364</v>
      </c>
      <c r="AT13" s="17">
        <v>0.28382315012290699</v>
      </c>
      <c r="AU13" s="17">
        <v>0.24318044772406999</v>
      </c>
    </row>
    <row r="14" spans="2:47" ht="43.2" x14ac:dyDescent="0.3">
      <c r="B14" s="18" t="s">
        <v>379</v>
      </c>
      <c r="C14" s="17">
        <v>0.199633027902512</v>
      </c>
      <c r="D14" s="17">
        <v>0.187351394032851</v>
      </c>
      <c r="E14" s="17">
        <v>0.20993310300599199</v>
      </c>
      <c r="F14" s="17"/>
      <c r="G14" s="17">
        <v>0.24177475949225299</v>
      </c>
      <c r="H14" s="17">
        <v>0.19046557599705899</v>
      </c>
      <c r="I14" s="17">
        <v>0.19477892672136199</v>
      </c>
      <c r="J14" s="17">
        <v>0.15213438233941701</v>
      </c>
      <c r="K14" s="17">
        <v>0.22199380102386701</v>
      </c>
      <c r="L14" s="17">
        <v>0.206672166708782</v>
      </c>
      <c r="M14" s="17"/>
      <c r="N14" s="17">
        <v>0.18880434601719601</v>
      </c>
      <c r="O14" s="17">
        <v>0.190777940213853</v>
      </c>
      <c r="P14" s="17">
        <v>0.20086286562390099</v>
      </c>
      <c r="Q14" s="17">
        <v>0.21170161068191201</v>
      </c>
      <c r="R14" s="17"/>
      <c r="S14" s="17">
        <v>0.14941079350793199</v>
      </c>
      <c r="T14" s="17">
        <v>0.233440824650959</v>
      </c>
      <c r="U14" s="17">
        <v>0.21101015943284199</v>
      </c>
      <c r="V14" s="17">
        <v>0.21266920226172101</v>
      </c>
      <c r="W14" s="17">
        <v>0.26125792843113199</v>
      </c>
      <c r="X14" s="17">
        <v>0.199004347127168</v>
      </c>
      <c r="Y14" s="17">
        <v>0.162573094269438</v>
      </c>
      <c r="Z14" s="17">
        <v>0.14883077690841401</v>
      </c>
      <c r="AA14" s="17">
        <v>0.225256888981586</v>
      </c>
      <c r="AB14" s="17">
        <v>0.169307676951401</v>
      </c>
      <c r="AC14" s="17"/>
      <c r="AD14" s="17">
        <v>0.22128227517860399</v>
      </c>
      <c r="AE14" s="17">
        <v>0.19454248819959799</v>
      </c>
      <c r="AF14" s="17">
        <v>0.22661161944061201</v>
      </c>
      <c r="AG14" s="17">
        <v>0.118019730137142</v>
      </c>
      <c r="AH14" s="17"/>
      <c r="AI14" s="17">
        <v>0.23331052595545901</v>
      </c>
      <c r="AJ14" s="17">
        <v>0.207086866652857</v>
      </c>
      <c r="AK14" s="17">
        <v>0.184546399308785</v>
      </c>
      <c r="AL14" s="17"/>
      <c r="AM14" s="17">
        <v>0.21876900121258799</v>
      </c>
      <c r="AN14" s="17">
        <v>0.18523493886952</v>
      </c>
      <c r="AO14" s="17">
        <v>0.222193764694982</v>
      </c>
      <c r="AP14" s="17"/>
      <c r="AQ14" s="17">
        <v>0.21920635360993401</v>
      </c>
      <c r="AR14" s="17">
        <v>0.208141944201304</v>
      </c>
      <c r="AS14" s="17">
        <v>0.183780530746181</v>
      </c>
      <c r="AT14" s="17">
        <v>0.17252834831632799</v>
      </c>
      <c r="AU14" s="17">
        <v>0.25694372694520201</v>
      </c>
    </row>
    <row r="15" spans="2:47" ht="28.8" x14ac:dyDescent="0.3">
      <c r="B15" s="18" t="s">
        <v>380</v>
      </c>
      <c r="C15" s="17">
        <v>0.190887172120738</v>
      </c>
      <c r="D15" s="17">
        <v>0.18886979624198599</v>
      </c>
      <c r="E15" s="17">
        <v>0.19120618614805801</v>
      </c>
      <c r="F15" s="17"/>
      <c r="G15" s="17">
        <v>0.19187457689492399</v>
      </c>
      <c r="H15" s="17">
        <v>0.15203871416321099</v>
      </c>
      <c r="I15" s="17">
        <v>0.25711266721592801</v>
      </c>
      <c r="J15" s="17">
        <v>0.13881051283245499</v>
      </c>
      <c r="K15" s="17">
        <v>0.23939980527685401</v>
      </c>
      <c r="L15" s="17">
        <v>0.17763449168710899</v>
      </c>
      <c r="M15" s="17"/>
      <c r="N15" s="17">
        <v>0.14760642463626</v>
      </c>
      <c r="O15" s="17">
        <v>0.23344814236674299</v>
      </c>
      <c r="P15" s="17">
        <v>0.20544763120252499</v>
      </c>
      <c r="Q15" s="17">
        <v>0.17584095937994501</v>
      </c>
      <c r="R15" s="17"/>
      <c r="S15" s="17">
        <v>0.23271689718483099</v>
      </c>
      <c r="T15" s="17">
        <v>0.181618699849912</v>
      </c>
      <c r="U15" s="17">
        <v>0.19127500252670601</v>
      </c>
      <c r="V15" s="17">
        <v>0.226889013846752</v>
      </c>
      <c r="W15" s="17">
        <v>0.148717595776132</v>
      </c>
      <c r="X15" s="17">
        <v>0.105659000487224</v>
      </c>
      <c r="Y15" s="17">
        <v>0.188026722644657</v>
      </c>
      <c r="Z15" s="17">
        <v>0.186748495626299</v>
      </c>
      <c r="AA15" s="17">
        <v>0.19356107496511199</v>
      </c>
      <c r="AB15" s="17">
        <v>0.247073942087155</v>
      </c>
      <c r="AC15" s="17"/>
      <c r="AD15" s="17">
        <v>0.15864508197958099</v>
      </c>
      <c r="AE15" s="17">
        <v>0.225433706650568</v>
      </c>
      <c r="AF15" s="17">
        <v>0.18812533696977099</v>
      </c>
      <c r="AG15" s="17">
        <v>0.17191337388014999</v>
      </c>
      <c r="AH15" s="17"/>
      <c r="AI15" s="17">
        <v>0.191185884309023</v>
      </c>
      <c r="AJ15" s="17">
        <v>0.176239023482823</v>
      </c>
      <c r="AK15" s="17">
        <v>0.20779335607042301</v>
      </c>
      <c r="AL15" s="17"/>
      <c r="AM15" s="17">
        <v>0.23574763034395599</v>
      </c>
      <c r="AN15" s="17">
        <v>0.175458374202107</v>
      </c>
      <c r="AO15" s="17">
        <v>0.19436503486586601</v>
      </c>
      <c r="AP15" s="17"/>
      <c r="AQ15" s="17">
        <v>0.16613232300470199</v>
      </c>
      <c r="AR15" s="17">
        <v>0.18992307833977801</v>
      </c>
      <c r="AS15" s="17">
        <v>0.22995402602553799</v>
      </c>
      <c r="AT15" s="17">
        <v>0.187304499408146</v>
      </c>
      <c r="AU15" s="17">
        <v>8.0546278524882206E-2</v>
      </c>
    </row>
    <row r="16" spans="2:47" ht="43.2" x14ac:dyDescent="0.3">
      <c r="B16" s="18" t="s">
        <v>381</v>
      </c>
      <c r="C16" s="17">
        <v>0.18529790207225699</v>
      </c>
      <c r="D16" s="17">
        <v>0.19842355978314299</v>
      </c>
      <c r="E16" s="17">
        <v>0.17293245060248899</v>
      </c>
      <c r="F16" s="17"/>
      <c r="G16" s="17">
        <v>0.193832400664364</v>
      </c>
      <c r="H16" s="17">
        <v>0.25112127664321898</v>
      </c>
      <c r="I16" s="17">
        <v>0.17103484034355601</v>
      </c>
      <c r="J16" s="17">
        <v>0.212310872019533</v>
      </c>
      <c r="K16" s="17">
        <v>0.113948493703538</v>
      </c>
      <c r="L16" s="17">
        <v>0.16422741132258101</v>
      </c>
      <c r="M16" s="17"/>
      <c r="N16" s="17">
        <v>0.245430945794575</v>
      </c>
      <c r="O16" s="17">
        <v>0.217806055721532</v>
      </c>
      <c r="P16" s="17">
        <v>0.13451579936414701</v>
      </c>
      <c r="Q16" s="17">
        <v>0.13104078190600399</v>
      </c>
      <c r="R16" s="17"/>
      <c r="S16" s="17">
        <v>0.20327415591970899</v>
      </c>
      <c r="T16" s="17">
        <v>0.18708340380652799</v>
      </c>
      <c r="U16" s="17">
        <v>0.22536346684032799</v>
      </c>
      <c r="V16" s="17">
        <v>0.14917250484406699</v>
      </c>
      <c r="W16" s="17">
        <v>0.15244445773877499</v>
      </c>
      <c r="X16" s="17">
        <v>0.190266177737554</v>
      </c>
      <c r="Y16" s="17">
        <v>0.16153164039034101</v>
      </c>
      <c r="Z16" s="17">
        <v>0.23780530708887601</v>
      </c>
      <c r="AA16" s="17">
        <v>0.18616566973336701</v>
      </c>
      <c r="AB16" s="17">
        <v>0.16236219189610299</v>
      </c>
      <c r="AC16" s="17"/>
      <c r="AD16" s="17">
        <v>0.177022203971826</v>
      </c>
      <c r="AE16" s="17">
        <v>0.21050085946953001</v>
      </c>
      <c r="AF16" s="17">
        <v>0.16928071305672199</v>
      </c>
      <c r="AG16" s="17">
        <v>0.16277640095505899</v>
      </c>
      <c r="AH16" s="17"/>
      <c r="AI16" s="17">
        <v>0.19464915129326801</v>
      </c>
      <c r="AJ16" s="17">
        <v>0.234250889424645</v>
      </c>
      <c r="AK16" s="17">
        <v>0.133533498896442</v>
      </c>
      <c r="AL16" s="17"/>
      <c r="AM16" s="17">
        <v>0.203131576187113</v>
      </c>
      <c r="AN16" s="17">
        <v>0.16401921303014</v>
      </c>
      <c r="AO16" s="17">
        <v>0.21328430956287001</v>
      </c>
      <c r="AP16" s="17"/>
      <c r="AQ16" s="17">
        <v>0.14267753402799599</v>
      </c>
      <c r="AR16" s="17">
        <v>0.16789581599361</v>
      </c>
      <c r="AS16" s="17">
        <v>0.23544527509523799</v>
      </c>
      <c r="AT16" s="17">
        <v>0.216916521521652</v>
      </c>
      <c r="AU16" s="17">
        <v>0.437280201264863</v>
      </c>
    </row>
    <row r="17" spans="2:47" ht="57.6" x14ac:dyDescent="0.3">
      <c r="B17" s="18" t="s">
        <v>382</v>
      </c>
      <c r="C17" s="17">
        <v>0.15002663827288401</v>
      </c>
      <c r="D17" s="17">
        <v>0.13098055590847199</v>
      </c>
      <c r="E17" s="17">
        <v>0.16679234979989399</v>
      </c>
      <c r="F17" s="17"/>
      <c r="G17" s="17">
        <v>0.27296629378895398</v>
      </c>
      <c r="H17" s="17">
        <v>0.18822284108252499</v>
      </c>
      <c r="I17" s="17">
        <v>0.15266336927829</v>
      </c>
      <c r="J17" s="17">
        <v>0.14750534614507099</v>
      </c>
      <c r="K17" s="17">
        <v>8.9797622580617104E-2</v>
      </c>
      <c r="L17" s="17">
        <v>7.8781906820397499E-2</v>
      </c>
      <c r="M17" s="17"/>
      <c r="N17" s="17">
        <v>0.18813375261135501</v>
      </c>
      <c r="O17" s="17">
        <v>0.15622736367662801</v>
      </c>
      <c r="P17" s="17">
        <v>9.0036953279043305E-2</v>
      </c>
      <c r="Q17" s="17">
        <v>0.154345079241369</v>
      </c>
      <c r="R17" s="17"/>
      <c r="S17" s="17">
        <v>0.176662840579144</v>
      </c>
      <c r="T17" s="17">
        <v>0.13686636309658501</v>
      </c>
      <c r="U17" s="17">
        <v>0.117690503292428</v>
      </c>
      <c r="V17" s="17">
        <v>0.101839382858373</v>
      </c>
      <c r="W17" s="17">
        <v>0.11736000770537899</v>
      </c>
      <c r="X17" s="17">
        <v>0.187574297890126</v>
      </c>
      <c r="Y17" s="17">
        <v>0.14652048724352601</v>
      </c>
      <c r="Z17" s="17">
        <v>0.19975033033994599</v>
      </c>
      <c r="AA17" s="17">
        <v>0.191845975064664</v>
      </c>
      <c r="AB17" s="17">
        <v>9.9342562102706797E-2</v>
      </c>
      <c r="AC17" s="17"/>
      <c r="AD17" s="17">
        <v>0.11868554190455199</v>
      </c>
      <c r="AE17" s="17">
        <v>0.17405424122211</v>
      </c>
      <c r="AF17" s="17">
        <v>0.121595312561217</v>
      </c>
      <c r="AG17" s="17">
        <v>0.13744102365153599</v>
      </c>
      <c r="AH17" s="17"/>
      <c r="AI17" s="17">
        <v>0.12242696768502601</v>
      </c>
      <c r="AJ17" s="17">
        <v>0.19750357265296201</v>
      </c>
      <c r="AK17" s="17">
        <v>0.111754649230251</v>
      </c>
      <c r="AL17" s="17"/>
      <c r="AM17" s="17">
        <v>0.19021582744992599</v>
      </c>
      <c r="AN17" s="17">
        <v>0.14857983361431801</v>
      </c>
      <c r="AO17" s="17">
        <v>0.13647498399357899</v>
      </c>
      <c r="AP17" s="17"/>
      <c r="AQ17" s="17">
        <v>0.111055862507848</v>
      </c>
      <c r="AR17" s="17">
        <v>0.114640028913434</v>
      </c>
      <c r="AS17" s="17">
        <v>0.184247664887006</v>
      </c>
      <c r="AT17" s="17">
        <v>0.20625191968972101</v>
      </c>
      <c r="AU17" s="17">
        <v>0.37444750401188498</v>
      </c>
    </row>
    <row r="18" spans="2:47" x14ac:dyDescent="0.3">
      <c r="B18" s="18" t="s">
        <v>94</v>
      </c>
      <c r="C18" s="17">
        <v>5.8047264763917999E-2</v>
      </c>
      <c r="D18" s="17">
        <v>4.4991772496337998E-2</v>
      </c>
      <c r="E18" s="17">
        <v>7.0837611950600496E-2</v>
      </c>
      <c r="F18" s="17"/>
      <c r="G18" s="17">
        <v>4.2271574090212698E-2</v>
      </c>
      <c r="H18" s="17">
        <v>5.61233388892017E-2</v>
      </c>
      <c r="I18" s="17">
        <v>4.6371425903823899E-2</v>
      </c>
      <c r="J18" s="17">
        <v>8.0881766292925095E-2</v>
      </c>
      <c r="K18" s="17">
        <v>6.8443082490396198E-2</v>
      </c>
      <c r="L18" s="17">
        <v>5.3921232180171898E-2</v>
      </c>
      <c r="M18" s="17"/>
      <c r="N18" s="17">
        <v>1.7512319385451901E-2</v>
      </c>
      <c r="O18" s="17">
        <v>6.1773483876108301E-2</v>
      </c>
      <c r="P18" s="17">
        <v>7.4183657202653505E-2</v>
      </c>
      <c r="Q18" s="17">
        <v>8.4910657845174806E-2</v>
      </c>
      <c r="R18" s="17"/>
      <c r="S18" s="17">
        <v>3.9266265332931399E-2</v>
      </c>
      <c r="T18" s="17">
        <v>5.3218678130019903E-2</v>
      </c>
      <c r="U18" s="17">
        <v>8.0947800000099907E-2</v>
      </c>
      <c r="V18" s="17">
        <v>2.7059224091281101E-2</v>
      </c>
      <c r="W18" s="17">
        <v>9.9922928506532893E-2</v>
      </c>
      <c r="X18" s="17">
        <v>4.7541365130412502E-2</v>
      </c>
      <c r="Y18" s="17">
        <v>7.1812369816217594E-2</v>
      </c>
      <c r="Z18" s="17">
        <v>8.7867547963824094E-2</v>
      </c>
      <c r="AA18" s="17">
        <v>5.34516049806859E-2</v>
      </c>
      <c r="AB18" s="17">
        <v>6.7088265713108899E-2</v>
      </c>
      <c r="AC18" s="17"/>
      <c r="AD18" s="17">
        <v>6.4610348864344497E-2</v>
      </c>
      <c r="AE18" s="17">
        <v>3.1421548635908403E-2</v>
      </c>
      <c r="AF18" s="17">
        <v>3.67392903711206E-2</v>
      </c>
      <c r="AG18" s="17">
        <v>0.133166855716227</v>
      </c>
      <c r="AH18" s="17"/>
      <c r="AI18" s="17">
        <v>7.1176969870909199E-2</v>
      </c>
      <c r="AJ18" s="17">
        <v>3.1287628756709499E-2</v>
      </c>
      <c r="AK18" s="17">
        <v>3.1684810115453897E-2</v>
      </c>
      <c r="AL18" s="17"/>
      <c r="AM18" s="17">
        <v>2.6123403963181802E-2</v>
      </c>
      <c r="AN18" s="17">
        <v>6.8823211597094397E-2</v>
      </c>
      <c r="AO18" s="17">
        <v>3.3945476367227702E-2</v>
      </c>
      <c r="AP18" s="17"/>
      <c r="AQ18" s="17">
        <v>6.37929091161724E-2</v>
      </c>
      <c r="AR18" s="17">
        <v>6.9837780412813202E-2</v>
      </c>
      <c r="AS18" s="17">
        <v>4.42839974849637E-2</v>
      </c>
      <c r="AT18" s="17">
        <v>4.4469537494916403E-2</v>
      </c>
      <c r="AU18" s="17">
        <v>0</v>
      </c>
    </row>
    <row r="19" spans="2:47" x14ac:dyDescent="0.3">
      <c r="B19" s="18" t="s">
        <v>77</v>
      </c>
      <c r="C19" s="19">
        <v>0.107163935641143</v>
      </c>
      <c r="D19" s="19">
        <v>9.7809862521358995E-2</v>
      </c>
      <c r="E19" s="19">
        <v>0.116460885285467</v>
      </c>
      <c r="F19" s="19"/>
      <c r="G19" s="19">
        <v>2.4975026973496201E-2</v>
      </c>
      <c r="H19" s="19">
        <v>5.8077179940541103E-2</v>
      </c>
      <c r="I19" s="19">
        <v>7.0303501252304806E-2</v>
      </c>
      <c r="J19" s="19">
        <v>0.12029816618509299</v>
      </c>
      <c r="K19" s="19">
        <v>0.177898551396758</v>
      </c>
      <c r="L19" s="19">
        <v>0.17237163623888699</v>
      </c>
      <c r="M19" s="19"/>
      <c r="N19" s="19">
        <v>7.7852473096559502E-2</v>
      </c>
      <c r="O19" s="19">
        <v>8.9948798734522398E-2</v>
      </c>
      <c r="P19" s="19">
        <v>0.13739307738548601</v>
      </c>
      <c r="Q19" s="19">
        <v>0.12856398023020499</v>
      </c>
      <c r="R19" s="19"/>
      <c r="S19" s="19">
        <v>6.74363869963827E-2</v>
      </c>
      <c r="T19" s="19">
        <v>6.4737507857586502E-2</v>
      </c>
      <c r="U19" s="19">
        <v>0.157396674863227</v>
      </c>
      <c r="V19" s="19">
        <v>0.14618700993633801</v>
      </c>
      <c r="W19" s="19">
        <v>7.2742911864708604E-2</v>
      </c>
      <c r="X19" s="19">
        <v>8.9753053177492895E-2</v>
      </c>
      <c r="Y19" s="19">
        <v>0.17458187018479801</v>
      </c>
      <c r="Z19" s="19">
        <v>7.8596060509058902E-2</v>
      </c>
      <c r="AA19" s="19">
        <v>0.109320818864963</v>
      </c>
      <c r="AB19" s="19">
        <v>0.168465318114318</v>
      </c>
      <c r="AC19" s="19"/>
      <c r="AD19" s="19">
        <v>0.16051872845326701</v>
      </c>
      <c r="AE19" s="19">
        <v>7.7115397147620099E-2</v>
      </c>
      <c r="AF19" s="19">
        <v>0.19894750592052399</v>
      </c>
      <c r="AG19" s="19">
        <v>6.7304741466510096E-2</v>
      </c>
      <c r="AH19" s="19"/>
      <c r="AI19" s="19">
        <v>0.10536657718957999</v>
      </c>
      <c r="AJ19" s="19">
        <v>7.9911923710639293E-2</v>
      </c>
      <c r="AK19" s="19">
        <v>0.18573273431353499</v>
      </c>
      <c r="AL19" s="19"/>
      <c r="AM19" s="19">
        <v>6.0172092842788703E-2</v>
      </c>
      <c r="AN19" s="19">
        <v>0.124981258386786</v>
      </c>
      <c r="AO19" s="19">
        <v>0.120038295777305</v>
      </c>
      <c r="AP19" s="19"/>
      <c r="AQ19" s="19">
        <v>0.161689826925036</v>
      </c>
      <c r="AR19" s="19">
        <v>0.106494692011566</v>
      </c>
      <c r="AS19" s="19">
        <v>6.2355792246777397E-2</v>
      </c>
      <c r="AT19" s="19">
        <v>3.8753593052716397E-2</v>
      </c>
      <c r="AU19" s="19">
        <v>0</v>
      </c>
    </row>
    <row r="20" spans="2:47" x14ac:dyDescent="0.3">
      <c r="B20" s="16"/>
    </row>
    <row r="21" spans="2:47" x14ac:dyDescent="0.3">
      <c r="B21" t="s">
        <v>482</v>
      </c>
    </row>
    <row r="22" spans="2:47" x14ac:dyDescent="0.3">
      <c r="B22" t="s">
        <v>80</v>
      </c>
    </row>
    <row r="24" spans="2:47" x14ac:dyDescent="0.3">
      <c r="B24"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2" t="s">
        <v>384</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264</v>
      </c>
      <c r="C9" s="17">
        <v>0.106568974240021</v>
      </c>
      <c r="D9" s="17">
        <v>0.111849605593073</v>
      </c>
      <c r="E9" s="17">
        <v>0.101659057249809</v>
      </c>
      <c r="F9" s="17"/>
      <c r="G9" s="17">
        <v>0.136332419908887</v>
      </c>
      <c r="H9" s="17">
        <v>0.18728029903299001</v>
      </c>
      <c r="I9" s="17">
        <v>0.17373068970934399</v>
      </c>
      <c r="J9" s="17">
        <v>8.5119213888905795E-2</v>
      </c>
      <c r="K9" s="17">
        <v>3.9539533654776401E-2</v>
      </c>
      <c r="L9" s="17">
        <v>3.01225001343444E-2</v>
      </c>
      <c r="M9" s="17"/>
      <c r="N9" s="17">
        <v>0.14645892962478299</v>
      </c>
      <c r="O9" s="17">
        <v>9.6310439168893203E-2</v>
      </c>
      <c r="P9" s="17">
        <v>0.11624454817451001</v>
      </c>
      <c r="Q9" s="17">
        <v>6.7773573320900199E-2</v>
      </c>
      <c r="R9" s="17"/>
      <c r="S9" s="17">
        <v>0.159100433841808</v>
      </c>
      <c r="T9" s="17">
        <v>7.3177019315448705E-2</v>
      </c>
      <c r="U9" s="17">
        <v>4.6999996403621E-2</v>
      </c>
      <c r="V9" s="17">
        <v>9.1934782661521303E-2</v>
      </c>
      <c r="W9" s="17">
        <v>0.18887891295232401</v>
      </c>
      <c r="X9" s="17">
        <v>9.93510251250245E-2</v>
      </c>
      <c r="Y9" s="17">
        <v>0.11526365517531301</v>
      </c>
      <c r="Z9" s="17">
        <v>5.1321815325503298E-2</v>
      </c>
      <c r="AA9" s="17">
        <v>9.9284548800849207E-2</v>
      </c>
      <c r="AB9" s="17">
        <v>0.111689615633551</v>
      </c>
      <c r="AC9" s="17"/>
      <c r="AD9" s="17">
        <v>6.4175298428448796E-2</v>
      </c>
      <c r="AE9" s="17">
        <v>0.139895878353926</v>
      </c>
      <c r="AF9" s="17">
        <v>8.7061631844567097E-2</v>
      </c>
      <c r="AG9" s="17">
        <v>7.4226063804698997E-2</v>
      </c>
      <c r="AH9" s="17"/>
      <c r="AI9" s="17">
        <v>5.0860196638878703E-2</v>
      </c>
      <c r="AJ9" s="17">
        <v>0.16415954018265699</v>
      </c>
      <c r="AK9" s="17">
        <v>7.2470169720339497E-2</v>
      </c>
      <c r="AL9" s="17"/>
      <c r="AM9" s="17">
        <v>0.15319860434048299</v>
      </c>
      <c r="AN9" s="17">
        <v>9.0541862528902506E-2</v>
      </c>
      <c r="AO9" s="17">
        <v>0.103787487607919</v>
      </c>
      <c r="AP9" s="17"/>
      <c r="AQ9" s="17">
        <v>7.3951056305476798E-2</v>
      </c>
      <c r="AR9" s="17">
        <v>7.2131347768680104E-2</v>
      </c>
      <c r="AS9" s="17">
        <v>0.14757228218115601</v>
      </c>
      <c r="AT9" s="17">
        <v>0.206893434848679</v>
      </c>
      <c r="AU9" s="17">
        <v>8.7046754284902397E-2</v>
      </c>
    </row>
    <row r="10" spans="2:47" x14ac:dyDescent="0.3">
      <c r="B10" s="18" t="s">
        <v>265</v>
      </c>
      <c r="C10" s="17">
        <v>0.30270599459456399</v>
      </c>
      <c r="D10" s="17">
        <v>0.31061526517322402</v>
      </c>
      <c r="E10" s="17">
        <v>0.29361591888794403</v>
      </c>
      <c r="F10" s="17"/>
      <c r="G10" s="17">
        <v>0.37190677604901701</v>
      </c>
      <c r="H10" s="17">
        <v>0.40106933887056601</v>
      </c>
      <c r="I10" s="17">
        <v>0.32188344029156202</v>
      </c>
      <c r="J10" s="17">
        <v>0.3146246919081</v>
      </c>
      <c r="K10" s="17">
        <v>0.25725610661568099</v>
      </c>
      <c r="L10" s="17">
        <v>0.18332320510370201</v>
      </c>
      <c r="M10" s="17"/>
      <c r="N10" s="17">
        <v>0.39296177269430599</v>
      </c>
      <c r="O10" s="17">
        <v>0.34239822805456499</v>
      </c>
      <c r="P10" s="17">
        <v>0.226190835598992</v>
      </c>
      <c r="Q10" s="17">
        <v>0.23278509079238499</v>
      </c>
      <c r="R10" s="17"/>
      <c r="S10" s="17">
        <v>0.35583375624883401</v>
      </c>
      <c r="T10" s="17">
        <v>0.30366196024426101</v>
      </c>
      <c r="U10" s="17">
        <v>0.22951387752694399</v>
      </c>
      <c r="V10" s="17">
        <v>0.36254010398771302</v>
      </c>
      <c r="W10" s="17">
        <v>0.312755251380334</v>
      </c>
      <c r="X10" s="17">
        <v>0.36324017679696602</v>
      </c>
      <c r="Y10" s="17">
        <v>0.19937130318134999</v>
      </c>
      <c r="Z10" s="17">
        <v>0.35561448727930201</v>
      </c>
      <c r="AA10" s="17">
        <v>0.31644617339700198</v>
      </c>
      <c r="AB10" s="17">
        <v>0.12817038706098699</v>
      </c>
      <c r="AC10" s="17"/>
      <c r="AD10" s="17">
        <v>0.27482097302566</v>
      </c>
      <c r="AE10" s="17">
        <v>0.36725542484764301</v>
      </c>
      <c r="AF10" s="17">
        <v>0.199476491506205</v>
      </c>
      <c r="AG10" s="17">
        <v>0.32182766222653902</v>
      </c>
      <c r="AH10" s="17"/>
      <c r="AI10" s="17">
        <v>0.30121632245604901</v>
      </c>
      <c r="AJ10" s="17">
        <v>0.391863360850495</v>
      </c>
      <c r="AK10" s="17">
        <v>0.20601796297938499</v>
      </c>
      <c r="AL10" s="17"/>
      <c r="AM10" s="17">
        <v>0.41689206063081202</v>
      </c>
      <c r="AN10" s="17">
        <v>0.262911108166347</v>
      </c>
      <c r="AO10" s="17">
        <v>0.29981899127337902</v>
      </c>
      <c r="AP10" s="17"/>
      <c r="AQ10" s="17">
        <v>0.20833603240399801</v>
      </c>
      <c r="AR10" s="17">
        <v>0.30317924658240403</v>
      </c>
      <c r="AS10" s="17">
        <v>0.373354537045747</v>
      </c>
      <c r="AT10" s="17">
        <v>0.401463140918074</v>
      </c>
      <c r="AU10" s="17">
        <v>0.56342200444789503</v>
      </c>
    </row>
    <row r="11" spans="2:47" x14ac:dyDescent="0.3">
      <c r="B11" s="18" t="s">
        <v>266</v>
      </c>
      <c r="C11" s="17">
        <v>0.205567243738111</v>
      </c>
      <c r="D11" s="17">
        <v>0.19927091623038901</v>
      </c>
      <c r="E11" s="17">
        <v>0.21209545096405999</v>
      </c>
      <c r="F11" s="17"/>
      <c r="G11" s="17">
        <v>0.26708234099780698</v>
      </c>
      <c r="H11" s="17">
        <v>0.123217465279802</v>
      </c>
      <c r="I11" s="17">
        <v>0.23101583807144799</v>
      </c>
      <c r="J11" s="17">
        <v>0.211319034982038</v>
      </c>
      <c r="K11" s="17">
        <v>0.196152068568445</v>
      </c>
      <c r="L11" s="17">
        <v>0.21259507322252599</v>
      </c>
      <c r="M11" s="17"/>
      <c r="N11" s="17">
        <v>0.152889479674921</v>
      </c>
      <c r="O11" s="17">
        <v>0.179119236450273</v>
      </c>
      <c r="P11" s="17">
        <v>0.20255401820402599</v>
      </c>
      <c r="Q11" s="17">
        <v>0.29672813985046498</v>
      </c>
      <c r="R11" s="17"/>
      <c r="S11" s="17">
        <v>0.206295498812718</v>
      </c>
      <c r="T11" s="17">
        <v>0.22225287929247101</v>
      </c>
      <c r="U11" s="17">
        <v>0.235568686060247</v>
      </c>
      <c r="V11" s="17">
        <v>0.17652143797269801</v>
      </c>
      <c r="W11" s="17">
        <v>0.21502603417889399</v>
      </c>
      <c r="X11" s="17">
        <v>0.15238684120894599</v>
      </c>
      <c r="Y11" s="17">
        <v>0.16283377267443999</v>
      </c>
      <c r="Z11" s="17">
        <v>0.27637810892765302</v>
      </c>
      <c r="AA11" s="17">
        <v>0.23591623762864999</v>
      </c>
      <c r="AB11" s="17">
        <v>0.19177110845564799</v>
      </c>
      <c r="AC11" s="17"/>
      <c r="AD11" s="17">
        <v>0.18335683650286499</v>
      </c>
      <c r="AE11" s="17">
        <v>0.199779622598977</v>
      </c>
      <c r="AF11" s="17">
        <v>0.154285064810118</v>
      </c>
      <c r="AG11" s="17">
        <v>0.25056876826645702</v>
      </c>
      <c r="AH11" s="17"/>
      <c r="AI11" s="17">
        <v>0.19346874334552999</v>
      </c>
      <c r="AJ11" s="17">
        <v>0.19758749927166</v>
      </c>
      <c r="AK11" s="17">
        <v>0.17043027794145699</v>
      </c>
      <c r="AL11" s="17"/>
      <c r="AM11" s="17">
        <v>0.18726699260646401</v>
      </c>
      <c r="AN11" s="17">
        <v>0.23186575982944199</v>
      </c>
      <c r="AO11" s="17">
        <v>0.187865235940336</v>
      </c>
      <c r="AP11" s="17"/>
      <c r="AQ11" s="17">
        <v>0.23834805498116299</v>
      </c>
      <c r="AR11" s="17">
        <v>0.23865353541536899</v>
      </c>
      <c r="AS11" s="17">
        <v>0.14187535712504401</v>
      </c>
      <c r="AT11" s="17">
        <v>0.16474005796382399</v>
      </c>
      <c r="AU11" s="17">
        <v>0.10137181446919601</v>
      </c>
    </row>
    <row r="12" spans="2:47" x14ac:dyDescent="0.3">
      <c r="B12" s="18" t="s">
        <v>267</v>
      </c>
      <c r="C12" s="17">
        <v>0.161984817705142</v>
      </c>
      <c r="D12" s="17">
        <v>0.16237918492647599</v>
      </c>
      <c r="E12" s="17">
        <v>0.16193018455173699</v>
      </c>
      <c r="F12" s="17"/>
      <c r="G12" s="17">
        <v>0.145317069149795</v>
      </c>
      <c r="H12" s="17">
        <v>0.13661678093753599</v>
      </c>
      <c r="I12" s="17">
        <v>0.122941779233481</v>
      </c>
      <c r="J12" s="17">
        <v>0.15541445451633301</v>
      </c>
      <c r="K12" s="17">
        <v>0.14743992606547099</v>
      </c>
      <c r="L12" s="17">
        <v>0.24002312050962499</v>
      </c>
      <c r="M12" s="17"/>
      <c r="N12" s="17">
        <v>0.17918350091164101</v>
      </c>
      <c r="O12" s="17">
        <v>0.13635686032135699</v>
      </c>
      <c r="P12" s="17">
        <v>0.19052645616494501</v>
      </c>
      <c r="Q12" s="17">
        <v>0.14428720845524901</v>
      </c>
      <c r="R12" s="17"/>
      <c r="S12" s="17">
        <v>0.14047969603907701</v>
      </c>
      <c r="T12" s="17">
        <v>0.13880768313929201</v>
      </c>
      <c r="U12" s="17">
        <v>0.21469983413964</v>
      </c>
      <c r="V12" s="17">
        <v>0.18432278552138001</v>
      </c>
      <c r="W12" s="17">
        <v>0.129150126987536</v>
      </c>
      <c r="X12" s="17">
        <v>0.12209730990539901</v>
      </c>
      <c r="Y12" s="17">
        <v>0.21273490660873801</v>
      </c>
      <c r="Z12" s="17">
        <v>0.14103757935306199</v>
      </c>
      <c r="AA12" s="17">
        <v>0.16030505797032299</v>
      </c>
      <c r="AB12" s="17">
        <v>0.215715218790065</v>
      </c>
      <c r="AC12" s="17"/>
      <c r="AD12" s="17">
        <v>0.22400424671612801</v>
      </c>
      <c r="AE12" s="17">
        <v>0.121824387263424</v>
      </c>
      <c r="AF12" s="17">
        <v>0.19735064998742899</v>
      </c>
      <c r="AG12" s="17">
        <v>0.15103499114180799</v>
      </c>
      <c r="AH12" s="17"/>
      <c r="AI12" s="17">
        <v>0.175023928379446</v>
      </c>
      <c r="AJ12" s="17">
        <v>0.130598213324253</v>
      </c>
      <c r="AK12" s="17">
        <v>0.20857503281718801</v>
      </c>
      <c r="AL12" s="17"/>
      <c r="AM12" s="17">
        <v>0.116142462384607</v>
      </c>
      <c r="AN12" s="17">
        <v>0.17882235307543701</v>
      </c>
      <c r="AO12" s="17">
        <v>0.16080049543990399</v>
      </c>
      <c r="AP12" s="17"/>
      <c r="AQ12" s="17">
        <v>0.18645043538818701</v>
      </c>
      <c r="AR12" s="17">
        <v>0.17340344230816801</v>
      </c>
      <c r="AS12" s="17">
        <v>0.15199556266098399</v>
      </c>
      <c r="AT12" s="17">
        <v>9.7483722186465505E-2</v>
      </c>
      <c r="AU12" s="17">
        <v>0.16338358050466001</v>
      </c>
    </row>
    <row r="13" spans="2:47" x14ac:dyDescent="0.3">
      <c r="B13" s="18" t="s">
        <v>268</v>
      </c>
      <c r="C13" s="17">
        <v>0.18567754628239899</v>
      </c>
      <c r="D13" s="17">
        <v>0.188729451447957</v>
      </c>
      <c r="E13" s="17">
        <v>0.18309128596804899</v>
      </c>
      <c r="F13" s="17"/>
      <c r="G13" s="17">
        <v>5.2631427199233298E-2</v>
      </c>
      <c r="H13" s="17">
        <v>0.12664240645590499</v>
      </c>
      <c r="I13" s="17">
        <v>0.13282279404133601</v>
      </c>
      <c r="J13" s="17">
        <v>0.17334385536136501</v>
      </c>
      <c r="K13" s="17">
        <v>0.29011071472402</v>
      </c>
      <c r="L13" s="17">
        <v>0.30324838543862498</v>
      </c>
      <c r="M13" s="17"/>
      <c r="N13" s="17">
        <v>0.121004857365938</v>
      </c>
      <c r="O13" s="17">
        <v>0.192513327153673</v>
      </c>
      <c r="P13" s="17">
        <v>0.225004712745181</v>
      </c>
      <c r="Q13" s="17">
        <v>0.20597184468398799</v>
      </c>
      <c r="R13" s="17"/>
      <c r="S13" s="17">
        <v>0.107543834684956</v>
      </c>
      <c r="T13" s="17">
        <v>0.22396553494129201</v>
      </c>
      <c r="U13" s="17">
        <v>0.230774080838903</v>
      </c>
      <c r="V13" s="17">
        <v>0.17563021365930701</v>
      </c>
      <c r="W13" s="17">
        <v>0.114478648391728</v>
      </c>
      <c r="X13" s="17">
        <v>0.214855422413855</v>
      </c>
      <c r="Y13" s="17">
        <v>0.29098834216592201</v>
      </c>
      <c r="Z13" s="17">
        <v>0.136544117583284</v>
      </c>
      <c r="AA13" s="17">
        <v>0.14126389115962701</v>
      </c>
      <c r="AB13" s="17">
        <v>0.26850979241589101</v>
      </c>
      <c r="AC13" s="17"/>
      <c r="AD13" s="17">
        <v>0.233559734237547</v>
      </c>
      <c r="AE13" s="17">
        <v>0.14847904690653399</v>
      </c>
      <c r="AF13" s="17">
        <v>0.36182616185168198</v>
      </c>
      <c r="AG13" s="17">
        <v>8.5651729869202095E-2</v>
      </c>
      <c r="AH13" s="17"/>
      <c r="AI13" s="17">
        <v>0.24839828644678499</v>
      </c>
      <c r="AJ13" s="17">
        <v>0.108187001840663</v>
      </c>
      <c r="AK13" s="17">
        <v>0.32916766674154502</v>
      </c>
      <c r="AL13" s="17"/>
      <c r="AM13" s="17">
        <v>9.6888018465458095E-2</v>
      </c>
      <c r="AN13" s="17">
        <v>0.19763834121571699</v>
      </c>
      <c r="AO13" s="17">
        <v>0.23925942222633401</v>
      </c>
      <c r="AP13" s="17"/>
      <c r="AQ13" s="17">
        <v>0.25182635805786602</v>
      </c>
      <c r="AR13" s="17">
        <v>0.160638342483267</v>
      </c>
      <c r="AS13" s="17">
        <v>0.16759153774710001</v>
      </c>
      <c r="AT13" s="17">
        <v>9.6417434172576505E-2</v>
      </c>
      <c r="AU13" s="17">
        <v>8.4775846293346099E-2</v>
      </c>
    </row>
    <row r="14" spans="2:47" x14ac:dyDescent="0.3">
      <c r="B14" s="18" t="s">
        <v>94</v>
      </c>
      <c r="C14" s="17">
        <v>3.7495423439763698E-2</v>
      </c>
      <c r="D14" s="17">
        <v>2.7155576628881298E-2</v>
      </c>
      <c r="E14" s="17">
        <v>4.7608102378402198E-2</v>
      </c>
      <c r="F14" s="17"/>
      <c r="G14" s="17">
        <v>2.672996669526E-2</v>
      </c>
      <c r="H14" s="17">
        <v>2.5173709423201698E-2</v>
      </c>
      <c r="I14" s="17">
        <v>1.7605458652828799E-2</v>
      </c>
      <c r="J14" s="17">
        <v>6.01787493432576E-2</v>
      </c>
      <c r="K14" s="17">
        <v>6.9501650371607507E-2</v>
      </c>
      <c r="L14" s="17">
        <v>3.0687715591176501E-2</v>
      </c>
      <c r="M14" s="17"/>
      <c r="N14" s="17">
        <v>7.5014597284113497E-3</v>
      </c>
      <c r="O14" s="17">
        <v>5.3301908851238103E-2</v>
      </c>
      <c r="P14" s="17">
        <v>3.9479429112346601E-2</v>
      </c>
      <c r="Q14" s="17">
        <v>5.2454142897013299E-2</v>
      </c>
      <c r="R14" s="17"/>
      <c r="S14" s="17">
        <v>3.0746780372605999E-2</v>
      </c>
      <c r="T14" s="17">
        <v>3.8134923067235503E-2</v>
      </c>
      <c r="U14" s="17">
        <v>4.24435250306451E-2</v>
      </c>
      <c r="V14" s="17">
        <v>9.0506761973806801E-3</v>
      </c>
      <c r="W14" s="17">
        <v>3.9711026109184699E-2</v>
      </c>
      <c r="X14" s="17">
        <v>4.8069224549810802E-2</v>
      </c>
      <c r="Y14" s="17">
        <v>1.8808020194237499E-2</v>
      </c>
      <c r="Z14" s="17">
        <v>3.9103891531195797E-2</v>
      </c>
      <c r="AA14" s="17">
        <v>4.6784091043549199E-2</v>
      </c>
      <c r="AB14" s="17">
        <v>8.4143877643858597E-2</v>
      </c>
      <c r="AC14" s="17"/>
      <c r="AD14" s="17">
        <v>2.0082911089350598E-2</v>
      </c>
      <c r="AE14" s="17">
        <v>2.27656400294961E-2</v>
      </c>
      <c r="AF14" s="17">
        <v>0</v>
      </c>
      <c r="AG14" s="17">
        <v>0.116690784691295</v>
      </c>
      <c r="AH14" s="17"/>
      <c r="AI14" s="17">
        <v>3.1032522733310801E-2</v>
      </c>
      <c r="AJ14" s="17">
        <v>7.6043845302722997E-3</v>
      </c>
      <c r="AK14" s="17">
        <v>1.33388898000856E-2</v>
      </c>
      <c r="AL14" s="17"/>
      <c r="AM14" s="17">
        <v>2.96118615721764E-2</v>
      </c>
      <c r="AN14" s="17">
        <v>3.8220575184153602E-2</v>
      </c>
      <c r="AO14" s="17">
        <v>8.4683675121279191E-3</v>
      </c>
      <c r="AP14" s="17"/>
      <c r="AQ14" s="17">
        <v>4.1088062863309897E-2</v>
      </c>
      <c r="AR14" s="17">
        <v>5.1994085442111301E-2</v>
      </c>
      <c r="AS14" s="17">
        <v>1.76107232399683E-2</v>
      </c>
      <c r="AT14" s="17">
        <v>3.3002209910380498E-2</v>
      </c>
      <c r="AU14" s="17">
        <v>0</v>
      </c>
    </row>
    <row r="15" spans="2:47" x14ac:dyDescent="0.3">
      <c r="B15" s="18" t="s">
        <v>269</v>
      </c>
      <c r="C15" s="21">
        <v>0.40927496883458497</v>
      </c>
      <c r="D15" s="21">
        <v>0.42246487076629702</v>
      </c>
      <c r="E15" s="21">
        <v>0.39527497613775198</v>
      </c>
      <c r="F15" s="21"/>
      <c r="G15" s="21">
        <v>0.50823919595790401</v>
      </c>
      <c r="H15" s="21">
        <v>0.58834963790355599</v>
      </c>
      <c r="I15" s="21">
        <v>0.49561413000090498</v>
      </c>
      <c r="J15" s="21">
        <v>0.39974390579700603</v>
      </c>
      <c r="K15" s="21">
        <v>0.29679564027045702</v>
      </c>
      <c r="L15" s="21">
        <v>0.21344570523804701</v>
      </c>
      <c r="M15" s="21"/>
      <c r="N15" s="21">
        <v>0.53942070231908901</v>
      </c>
      <c r="O15" s="21">
        <v>0.43870866722345803</v>
      </c>
      <c r="P15" s="21">
        <v>0.34243538377350102</v>
      </c>
      <c r="Q15" s="21">
        <v>0.30055866411328502</v>
      </c>
      <c r="R15" s="21"/>
      <c r="S15" s="21">
        <v>0.51493419009064201</v>
      </c>
      <c r="T15" s="21">
        <v>0.37683897955970902</v>
      </c>
      <c r="U15" s="21">
        <v>0.27651387393056498</v>
      </c>
      <c r="V15" s="21">
        <v>0.45447488664923402</v>
      </c>
      <c r="W15" s="21">
        <v>0.50163416433265795</v>
      </c>
      <c r="X15" s="21">
        <v>0.46259120192198999</v>
      </c>
      <c r="Y15" s="21">
        <v>0.314634958356663</v>
      </c>
      <c r="Z15" s="21">
        <v>0.40693630260480601</v>
      </c>
      <c r="AA15" s="21">
        <v>0.41573072219785201</v>
      </c>
      <c r="AB15" s="21">
        <v>0.239860002694538</v>
      </c>
      <c r="AC15" s="21"/>
      <c r="AD15" s="21">
        <v>0.33899627145410899</v>
      </c>
      <c r="AE15" s="21">
        <v>0.50715130320156898</v>
      </c>
      <c r="AF15" s="21">
        <v>0.286538123350772</v>
      </c>
      <c r="AG15" s="21">
        <v>0.39605372603123801</v>
      </c>
      <c r="AH15" s="21"/>
      <c r="AI15" s="21">
        <v>0.35207651909492799</v>
      </c>
      <c r="AJ15" s="21">
        <v>0.55602290103315199</v>
      </c>
      <c r="AK15" s="21">
        <v>0.278488132699724</v>
      </c>
      <c r="AL15" s="21"/>
      <c r="AM15" s="21">
        <v>0.57009066497129501</v>
      </c>
      <c r="AN15" s="21">
        <v>0.35345297069525</v>
      </c>
      <c r="AO15" s="21">
        <v>0.40360647888129703</v>
      </c>
      <c r="AP15" s="21"/>
      <c r="AQ15" s="21">
        <v>0.282287088709475</v>
      </c>
      <c r="AR15" s="21">
        <v>0.37531059435108399</v>
      </c>
      <c r="AS15" s="21">
        <v>0.52092681922690298</v>
      </c>
      <c r="AT15" s="21">
        <v>0.60835657576675395</v>
      </c>
      <c r="AU15" s="21">
        <v>0.65046875873279797</v>
      </c>
    </row>
    <row r="16" spans="2:47" x14ac:dyDescent="0.3">
      <c r="B16" s="18" t="s">
        <v>270</v>
      </c>
      <c r="C16" s="21">
        <v>0.34766236398754002</v>
      </c>
      <c r="D16" s="21">
        <v>0.35110863637443301</v>
      </c>
      <c r="E16" s="21">
        <v>0.34502147051978599</v>
      </c>
      <c r="F16" s="21"/>
      <c r="G16" s="21">
        <v>0.197948496349029</v>
      </c>
      <c r="H16" s="21">
        <v>0.26325918739344001</v>
      </c>
      <c r="I16" s="21">
        <v>0.255764573274818</v>
      </c>
      <c r="J16" s="21">
        <v>0.328758309877698</v>
      </c>
      <c r="K16" s="21">
        <v>0.43755064078949002</v>
      </c>
      <c r="L16" s="21">
        <v>0.54327150594825002</v>
      </c>
      <c r="M16" s="21"/>
      <c r="N16" s="21">
        <v>0.300188358277579</v>
      </c>
      <c r="O16" s="21">
        <v>0.32887018747503</v>
      </c>
      <c r="P16" s="21">
        <v>0.41553116891012698</v>
      </c>
      <c r="Q16" s="21">
        <v>0.350259053139237</v>
      </c>
      <c r="R16" s="21"/>
      <c r="S16" s="21">
        <v>0.24802353072403299</v>
      </c>
      <c r="T16" s="21">
        <v>0.36277321808058399</v>
      </c>
      <c r="U16" s="21">
        <v>0.445473914978543</v>
      </c>
      <c r="V16" s="21">
        <v>0.35995299918068702</v>
      </c>
      <c r="W16" s="21">
        <v>0.243628775379263</v>
      </c>
      <c r="X16" s="21">
        <v>0.33695273231925399</v>
      </c>
      <c r="Y16" s="21">
        <v>0.50372324877466002</v>
      </c>
      <c r="Z16" s="21">
        <v>0.27758169693634599</v>
      </c>
      <c r="AA16" s="21">
        <v>0.30156894912994903</v>
      </c>
      <c r="AB16" s="21">
        <v>0.48422501120595501</v>
      </c>
      <c r="AC16" s="21"/>
      <c r="AD16" s="21">
        <v>0.45756398095367501</v>
      </c>
      <c r="AE16" s="21">
        <v>0.270303434169958</v>
      </c>
      <c r="AF16" s="21">
        <v>0.55917681183911006</v>
      </c>
      <c r="AG16" s="21">
        <v>0.23668672101100999</v>
      </c>
      <c r="AH16" s="21"/>
      <c r="AI16" s="21">
        <v>0.42342221482623099</v>
      </c>
      <c r="AJ16" s="21">
        <v>0.23878521516491599</v>
      </c>
      <c r="AK16" s="21">
        <v>0.53774269955873299</v>
      </c>
      <c r="AL16" s="21"/>
      <c r="AM16" s="21">
        <v>0.21303048085006501</v>
      </c>
      <c r="AN16" s="21">
        <v>0.37646069429115497</v>
      </c>
      <c r="AO16" s="21">
        <v>0.400059917666238</v>
      </c>
      <c r="AP16" s="21"/>
      <c r="AQ16" s="21">
        <v>0.43827679344605203</v>
      </c>
      <c r="AR16" s="21">
        <v>0.33404178479143598</v>
      </c>
      <c r="AS16" s="21">
        <v>0.31958710040808502</v>
      </c>
      <c r="AT16" s="21">
        <v>0.19390115635904201</v>
      </c>
      <c r="AU16" s="21">
        <v>0.24815942679800601</v>
      </c>
    </row>
    <row r="17" spans="2:47" x14ac:dyDescent="0.3">
      <c r="B17" s="18" t="s">
        <v>143</v>
      </c>
      <c r="C17" s="22">
        <v>6.1612604847044297E-2</v>
      </c>
      <c r="D17" s="22">
        <v>7.1356234391864101E-2</v>
      </c>
      <c r="E17" s="22">
        <v>5.0253505617966703E-2</v>
      </c>
      <c r="F17" s="22"/>
      <c r="G17" s="22">
        <v>0.31029069960887501</v>
      </c>
      <c r="H17" s="22">
        <v>0.32509045051011598</v>
      </c>
      <c r="I17" s="22">
        <v>0.23984955672608799</v>
      </c>
      <c r="J17" s="22">
        <v>7.0985595919307698E-2</v>
      </c>
      <c r="K17" s="22">
        <v>-0.140755000519033</v>
      </c>
      <c r="L17" s="22">
        <v>-0.32982580071020401</v>
      </c>
      <c r="M17" s="22"/>
      <c r="N17" s="22">
        <v>0.23923234404151</v>
      </c>
      <c r="O17" s="22">
        <v>0.109838479748428</v>
      </c>
      <c r="P17" s="22">
        <v>-7.3095785136625305E-2</v>
      </c>
      <c r="Q17" s="22">
        <v>-4.9700389025951801E-2</v>
      </c>
      <c r="R17" s="22"/>
      <c r="S17" s="22">
        <v>0.26691065936660902</v>
      </c>
      <c r="T17" s="22">
        <v>1.40657614791257E-2</v>
      </c>
      <c r="U17" s="22">
        <v>-0.16896004104797699</v>
      </c>
      <c r="V17" s="22">
        <v>9.45218874685467E-2</v>
      </c>
      <c r="W17" s="22">
        <v>0.25800538895339498</v>
      </c>
      <c r="X17" s="22">
        <v>0.125638469602736</v>
      </c>
      <c r="Y17" s="22">
        <v>-0.18908829041799699</v>
      </c>
      <c r="Z17" s="22">
        <v>0.12935460566845999</v>
      </c>
      <c r="AA17" s="22">
        <v>0.114161773067902</v>
      </c>
      <c r="AB17" s="22">
        <v>-0.24436500851141801</v>
      </c>
      <c r="AC17" s="22"/>
      <c r="AD17" s="22">
        <v>-0.11856770949956701</v>
      </c>
      <c r="AE17" s="22">
        <v>0.23684786903161101</v>
      </c>
      <c r="AF17" s="22">
        <v>-0.272638688488338</v>
      </c>
      <c r="AG17" s="22">
        <v>0.15936700502022799</v>
      </c>
      <c r="AH17" s="22"/>
      <c r="AI17" s="22">
        <v>-7.1345695731303296E-2</v>
      </c>
      <c r="AJ17" s="22">
        <v>0.31723768586823597</v>
      </c>
      <c r="AK17" s="22">
        <v>-0.25925456685900899</v>
      </c>
      <c r="AL17" s="22"/>
      <c r="AM17" s="22">
        <v>0.35706018412122997</v>
      </c>
      <c r="AN17" s="22">
        <v>-2.3007723595904798E-2</v>
      </c>
      <c r="AO17" s="22">
        <v>3.54656121505875E-3</v>
      </c>
      <c r="AP17" s="22"/>
      <c r="AQ17" s="22">
        <v>-0.155989704736578</v>
      </c>
      <c r="AR17" s="22">
        <v>4.1268809559648102E-2</v>
      </c>
      <c r="AS17" s="22">
        <v>0.20133971881881799</v>
      </c>
      <c r="AT17" s="22">
        <v>0.41445541940771202</v>
      </c>
      <c r="AU17" s="22">
        <v>0.40230933193479101</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Q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17" width="20.77734375" customWidth="1"/>
  </cols>
  <sheetData>
    <row r="2" spans="2:17" ht="40.049999999999997" customHeight="1" x14ac:dyDescent="0.3">
      <c r="D2" s="41" t="s">
        <v>399</v>
      </c>
      <c r="E2" s="37"/>
      <c r="F2" s="37"/>
      <c r="G2" s="37"/>
      <c r="H2" s="37"/>
      <c r="I2" s="37"/>
      <c r="J2" s="37"/>
      <c r="K2" s="37"/>
      <c r="L2" s="37"/>
      <c r="M2" s="37"/>
      <c r="N2" s="37"/>
      <c r="O2" s="37"/>
      <c r="P2" s="37"/>
      <c r="Q2" s="37"/>
    </row>
    <row r="6" spans="2:17" ht="49.95" customHeight="1" x14ac:dyDescent="0.3">
      <c r="B6" s="20" t="s">
        <v>13</v>
      </c>
      <c r="C6" s="20" t="s">
        <v>385</v>
      </c>
      <c r="D6" s="20" t="s">
        <v>386</v>
      </c>
      <c r="E6" s="20" t="s">
        <v>387</v>
      </c>
      <c r="F6" s="20" t="s">
        <v>388</v>
      </c>
      <c r="G6" s="20" t="s">
        <v>389</v>
      </c>
      <c r="H6" s="20" t="s">
        <v>390</v>
      </c>
      <c r="I6" s="20" t="s">
        <v>391</v>
      </c>
      <c r="J6" s="20" t="s">
        <v>392</v>
      </c>
      <c r="K6" s="20" t="s">
        <v>393</v>
      </c>
      <c r="L6" s="20" t="s">
        <v>394</v>
      </c>
      <c r="M6" s="20" t="s">
        <v>395</v>
      </c>
      <c r="N6" s="20" t="s">
        <v>396</v>
      </c>
      <c r="O6" s="20" t="s">
        <v>397</v>
      </c>
      <c r="P6" s="20" t="s">
        <v>398</v>
      </c>
    </row>
    <row r="7" spans="2:17" x14ac:dyDescent="0.3">
      <c r="B7" s="18" t="s">
        <v>264</v>
      </c>
      <c r="C7" s="17">
        <v>0.42552200767238002</v>
      </c>
      <c r="D7" s="17">
        <v>0.15918869418084</v>
      </c>
      <c r="E7" s="17">
        <v>0.20153018328491401</v>
      </c>
      <c r="F7" s="17">
        <v>0.18015193295932</v>
      </c>
      <c r="G7" s="17">
        <v>0.187301287521246</v>
      </c>
      <c r="H7" s="17">
        <v>0.13288570304831299</v>
      </c>
      <c r="I7" s="17">
        <v>9.7645437643807301E-2</v>
      </c>
      <c r="J7" s="17">
        <v>7.4438328733196502E-2</v>
      </c>
      <c r="K7" s="17">
        <v>6.1593605871560202E-2</v>
      </c>
      <c r="L7" s="17">
        <v>8.1751421504646593E-2</v>
      </c>
      <c r="M7" s="17">
        <v>7.5196829408056207E-2</v>
      </c>
      <c r="N7" s="17">
        <v>5.73148026757581E-2</v>
      </c>
      <c r="O7" s="17">
        <v>6.1820472789270303E-2</v>
      </c>
      <c r="P7" s="17">
        <v>6.4220727073700704E-2</v>
      </c>
    </row>
    <row r="8" spans="2:17" x14ac:dyDescent="0.3">
      <c r="B8" s="18" t="s">
        <v>265</v>
      </c>
      <c r="C8" s="17">
        <v>0.26530522233939802</v>
      </c>
      <c r="D8" s="17">
        <v>0.32352228162214802</v>
      </c>
      <c r="E8" s="17">
        <v>0.358717149404508</v>
      </c>
      <c r="F8" s="17">
        <v>0.295672871806756</v>
      </c>
      <c r="G8" s="17">
        <v>0.26632645097528801</v>
      </c>
      <c r="H8" s="17">
        <v>0.29359820359962602</v>
      </c>
      <c r="I8" s="17">
        <v>0.30656771442805802</v>
      </c>
      <c r="J8" s="17">
        <v>0.214261477683482</v>
      </c>
      <c r="K8" s="17">
        <v>0.152570793664285</v>
      </c>
      <c r="L8" s="17">
        <v>0.16377821888873301</v>
      </c>
      <c r="M8" s="17">
        <v>0.157238434181111</v>
      </c>
      <c r="N8" s="17">
        <v>0.12571372804043701</v>
      </c>
      <c r="O8" s="17">
        <v>0.121306058146554</v>
      </c>
      <c r="P8" s="17">
        <v>8.0663383901456498E-2</v>
      </c>
    </row>
    <row r="9" spans="2:17" x14ac:dyDescent="0.3">
      <c r="B9" s="18" t="s">
        <v>266</v>
      </c>
      <c r="C9" s="17">
        <v>0.148316611302548</v>
      </c>
      <c r="D9" s="17">
        <v>0.25762316276050901</v>
      </c>
      <c r="E9" s="17">
        <v>0.196128298516482</v>
      </c>
      <c r="F9" s="17">
        <v>0.224906415973913</v>
      </c>
      <c r="G9" s="17">
        <v>0.24576537493096401</v>
      </c>
      <c r="H9" s="17">
        <v>0.245437839321102</v>
      </c>
      <c r="I9" s="17">
        <v>0.226198591127097</v>
      </c>
      <c r="J9" s="17">
        <v>0.23363133205714601</v>
      </c>
      <c r="K9" s="17">
        <v>0.21628524735020299</v>
      </c>
      <c r="L9" s="17">
        <v>0.16648585427634699</v>
      </c>
      <c r="M9" s="17">
        <v>0.14875493631658199</v>
      </c>
      <c r="N9" s="17">
        <v>0.14067309690533</v>
      </c>
      <c r="O9" s="17">
        <v>0.135093534554277</v>
      </c>
      <c r="P9" s="17">
        <v>0.128256871948494</v>
      </c>
    </row>
    <row r="10" spans="2:17" x14ac:dyDescent="0.3">
      <c r="B10" s="18" t="s">
        <v>267</v>
      </c>
      <c r="C10" s="17">
        <v>5.0636567986874999E-2</v>
      </c>
      <c r="D10" s="17">
        <v>0.13417933523081399</v>
      </c>
      <c r="E10" s="17">
        <v>0.13833473882164199</v>
      </c>
      <c r="F10" s="17">
        <v>0.158552879979941</v>
      </c>
      <c r="G10" s="17">
        <v>0.13923710811413401</v>
      </c>
      <c r="H10" s="17">
        <v>0.19236342858437</v>
      </c>
      <c r="I10" s="17">
        <v>0.21731268636437201</v>
      </c>
      <c r="J10" s="17">
        <v>0.24920430283360701</v>
      </c>
      <c r="K10" s="17">
        <v>0.32166801594721101</v>
      </c>
      <c r="L10" s="17">
        <v>0.26216083413575197</v>
      </c>
      <c r="M10" s="17">
        <v>0.26087025072922698</v>
      </c>
      <c r="N10" s="17">
        <v>0.30602759913432798</v>
      </c>
      <c r="O10" s="17">
        <v>0.25663481822414203</v>
      </c>
      <c r="P10" s="17">
        <v>0.21093812241867799</v>
      </c>
    </row>
    <row r="11" spans="2:17" x14ac:dyDescent="0.3">
      <c r="B11" s="18" t="s">
        <v>268</v>
      </c>
      <c r="C11" s="17">
        <v>7.8666086573190394E-2</v>
      </c>
      <c r="D11" s="17">
        <v>7.6333687229781594E-2</v>
      </c>
      <c r="E11" s="17">
        <v>7.4166120486191298E-2</v>
      </c>
      <c r="F11" s="17">
        <v>9.9765611596117895E-2</v>
      </c>
      <c r="G11" s="17">
        <v>0.123334208353143</v>
      </c>
      <c r="H11" s="17">
        <v>0.103075627704383</v>
      </c>
      <c r="I11" s="17">
        <v>0.12526461406954101</v>
      </c>
      <c r="J11" s="17">
        <v>0.19468488886570401</v>
      </c>
      <c r="K11" s="17">
        <v>0.21618820856611601</v>
      </c>
      <c r="L11" s="17">
        <v>0.29493627635370201</v>
      </c>
      <c r="M11" s="17">
        <v>0.32806128580909899</v>
      </c>
      <c r="N11" s="17">
        <v>0.32644195943987497</v>
      </c>
      <c r="O11" s="17">
        <v>0.39382163214919302</v>
      </c>
      <c r="P11" s="17">
        <v>0.47475975152365901</v>
      </c>
    </row>
    <row r="12" spans="2:17" x14ac:dyDescent="0.3">
      <c r="B12" s="18" t="s">
        <v>94</v>
      </c>
      <c r="C12" s="17">
        <v>3.1553504125608499E-2</v>
      </c>
      <c r="D12" s="17">
        <v>4.9152838975907102E-2</v>
      </c>
      <c r="E12" s="17">
        <v>3.11235094862637E-2</v>
      </c>
      <c r="F12" s="17">
        <v>4.0950287683951397E-2</v>
      </c>
      <c r="G12" s="17">
        <v>3.8035570105224799E-2</v>
      </c>
      <c r="H12" s="17">
        <v>3.2639197742206E-2</v>
      </c>
      <c r="I12" s="17">
        <v>2.7010956367124899E-2</v>
      </c>
      <c r="J12" s="17">
        <v>3.3779669826865102E-2</v>
      </c>
      <c r="K12" s="17">
        <v>3.1694128600624802E-2</v>
      </c>
      <c r="L12" s="17">
        <v>3.0887394840819201E-2</v>
      </c>
      <c r="M12" s="17">
        <v>2.9878263555924801E-2</v>
      </c>
      <c r="N12" s="17">
        <v>4.3828813804272101E-2</v>
      </c>
      <c r="O12" s="17">
        <v>3.1323484136563197E-2</v>
      </c>
      <c r="P12" s="17">
        <v>4.1161143134012597E-2</v>
      </c>
    </row>
    <row r="13" spans="2:17" x14ac:dyDescent="0.3">
      <c r="B13" s="35" t="s">
        <v>269</v>
      </c>
      <c r="C13" s="21">
        <v>0.69082723001177804</v>
      </c>
      <c r="D13" s="21">
        <v>0.482710975802988</v>
      </c>
      <c r="E13" s="21">
        <v>0.56024733268942195</v>
      </c>
      <c r="F13" s="21">
        <v>0.47582480476607603</v>
      </c>
      <c r="G13" s="21">
        <v>0.45362773849653398</v>
      </c>
      <c r="H13" s="21">
        <v>0.426483906647939</v>
      </c>
      <c r="I13" s="21">
        <v>0.40421315207186498</v>
      </c>
      <c r="J13" s="21">
        <v>0.28869980641667797</v>
      </c>
      <c r="K13" s="21">
        <v>0.21416439953584501</v>
      </c>
      <c r="L13" s="21">
        <v>0.24552964039337999</v>
      </c>
      <c r="M13" s="21">
        <v>0.232435263589168</v>
      </c>
      <c r="N13" s="21">
        <v>0.18302853071619499</v>
      </c>
      <c r="O13" s="21">
        <v>0.18312653093582401</v>
      </c>
      <c r="P13" s="21">
        <v>0.14488411097515699</v>
      </c>
    </row>
    <row r="14" spans="2:17" x14ac:dyDescent="0.3">
      <c r="B14" s="35" t="s">
        <v>270</v>
      </c>
      <c r="C14" s="21">
        <v>0.12930265456006501</v>
      </c>
      <c r="D14" s="21">
        <v>0.210513022460596</v>
      </c>
      <c r="E14" s="21">
        <v>0.212500859307833</v>
      </c>
      <c r="F14" s="21">
        <v>0.25831849157605902</v>
      </c>
      <c r="G14" s="21">
        <v>0.26257131646727699</v>
      </c>
      <c r="H14" s="21">
        <v>0.295439056288752</v>
      </c>
      <c r="I14" s="21">
        <v>0.34257730043391299</v>
      </c>
      <c r="J14" s="21">
        <v>0.44388919169931101</v>
      </c>
      <c r="K14" s="21">
        <v>0.53785622451332704</v>
      </c>
      <c r="L14" s="21">
        <v>0.55709711048945398</v>
      </c>
      <c r="M14" s="21">
        <v>0.58893153653832597</v>
      </c>
      <c r="N14" s="21">
        <v>0.63246955857420295</v>
      </c>
      <c r="O14" s="21">
        <v>0.65045645037333499</v>
      </c>
      <c r="P14" s="21">
        <v>0.68569787394233706</v>
      </c>
    </row>
    <row r="15" spans="2:17" x14ac:dyDescent="0.3">
      <c r="B15" s="35" t="s">
        <v>143</v>
      </c>
      <c r="C15" s="22">
        <v>0.56152457545171297</v>
      </c>
      <c r="D15" s="22">
        <v>0.272197953342393</v>
      </c>
      <c r="E15" s="22">
        <v>0.34774647338158898</v>
      </c>
      <c r="F15" s="22">
        <v>0.21750631319001701</v>
      </c>
      <c r="G15" s="22">
        <v>0.19105642202925699</v>
      </c>
      <c r="H15" s="22">
        <v>0.131044850359187</v>
      </c>
      <c r="I15" s="22">
        <v>6.1635851637951697E-2</v>
      </c>
      <c r="J15" s="22">
        <v>-0.15518938528263301</v>
      </c>
      <c r="K15" s="22">
        <v>-0.323691824977482</v>
      </c>
      <c r="L15" s="22">
        <v>-0.311567470096074</v>
      </c>
      <c r="M15" s="22">
        <v>-0.35649627294915798</v>
      </c>
      <c r="N15" s="22">
        <v>-0.44944102785800799</v>
      </c>
      <c r="O15" s="22">
        <v>-0.46732991943751101</v>
      </c>
      <c r="P15" s="22">
        <v>-0.54081376296717998</v>
      </c>
    </row>
    <row r="16" spans="2:17" x14ac:dyDescent="0.3">
      <c r="B16" s="16"/>
      <c r="C16" s="16"/>
      <c r="D16" s="16"/>
      <c r="E16" s="16"/>
      <c r="F16" s="16"/>
      <c r="G16" s="16"/>
      <c r="H16" s="16"/>
      <c r="I16" s="16"/>
      <c r="J16" s="16"/>
      <c r="K16" s="16"/>
      <c r="L16" s="16"/>
      <c r="M16" s="16"/>
      <c r="N16" s="16"/>
      <c r="O16" s="16"/>
      <c r="P16" s="16"/>
    </row>
    <row r="17" spans="2:2" x14ac:dyDescent="0.3">
      <c r="B17" t="s">
        <v>482</v>
      </c>
    </row>
    <row r="18" spans="2:2" x14ac:dyDescent="0.3">
      <c r="B18" t="s">
        <v>80</v>
      </c>
    </row>
    <row r="22" spans="2:2" x14ac:dyDescent="0.3">
      <c r="B22" s="8" t="str">
        <f>HYPERLINK("#'Contents'!A1", "Return to Contents")</f>
        <v>Return to Contents</v>
      </c>
    </row>
  </sheetData>
  <mergeCells count="1">
    <mergeCell ref="D2:Q2"/>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U22"/>
  <sheetViews>
    <sheetView showGridLines="0" topLeftCell="A6"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400</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264</v>
      </c>
      <c r="C9" s="17">
        <v>9.7645437643807301E-2</v>
      </c>
      <c r="D9" s="17">
        <v>8.8921941883739503E-2</v>
      </c>
      <c r="E9" s="17">
        <v>0.106311012498487</v>
      </c>
      <c r="F9" s="17"/>
      <c r="G9" s="17">
        <v>0.10280681905528199</v>
      </c>
      <c r="H9" s="17">
        <v>0.15935999659890401</v>
      </c>
      <c r="I9" s="17">
        <v>0.16568487135259599</v>
      </c>
      <c r="J9" s="17">
        <v>8.7189994049979694E-2</v>
      </c>
      <c r="K9" s="17">
        <v>4.3476043015673801E-2</v>
      </c>
      <c r="L9" s="17">
        <v>3.4431965929075298E-2</v>
      </c>
      <c r="M9" s="17"/>
      <c r="N9" s="17">
        <v>0.118608215369728</v>
      </c>
      <c r="O9" s="17">
        <v>0.107766352311989</v>
      </c>
      <c r="P9" s="17">
        <v>7.2294089376582493E-2</v>
      </c>
      <c r="Q9" s="17">
        <v>8.8741981672938605E-2</v>
      </c>
      <c r="R9" s="17"/>
      <c r="S9" s="17">
        <v>0.13506838109531899</v>
      </c>
      <c r="T9" s="17">
        <v>6.8114071717415903E-2</v>
      </c>
      <c r="U9" s="17">
        <v>8.2403264522177805E-2</v>
      </c>
      <c r="V9" s="17">
        <v>0.11034607251435501</v>
      </c>
      <c r="W9" s="17">
        <v>8.9564381758304196E-2</v>
      </c>
      <c r="X9" s="17">
        <v>0.100602158650955</v>
      </c>
      <c r="Y9" s="17">
        <v>7.1183590944402894E-2</v>
      </c>
      <c r="Z9" s="17">
        <v>7.7105910424853097E-2</v>
      </c>
      <c r="AA9" s="17">
        <v>0.127749243159927</v>
      </c>
      <c r="AB9" s="17">
        <v>6.9001542397903903E-2</v>
      </c>
      <c r="AC9" s="17"/>
      <c r="AD9" s="17">
        <v>6.2344732849622497E-2</v>
      </c>
      <c r="AE9" s="17">
        <v>0.122363058902139</v>
      </c>
      <c r="AF9" s="17">
        <v>7.6056174468572699E-2</v>
      </c>
      <c r="AG9" s="17">
        <v>8.7117481000228397E-2</v>
      </c>
      <c r="AH9" s="17"/>
      <c r="AI9" s="17">
        <v>6.3512540642033696E-2</v>
      </c>
      <c r="AJ9" s="17">
        <v>0.121957313657257</v>
      </c>
      <c r="AK9" s="17">
        <v>7.0444973936581501E-2</v>
      </c>
      <c r="AL9" s="17"/>
      <c r="AM9" s="17">
        <v>0.134012088199087</v>
      </c>
      <c r="AN9" s="17">
        <v>8.4133556822255706E-2</v>
      </c>
      <c r="AO9" s="17">
        <v>9.7066895063138994E-2</v>
      </c>
      <c r="AP9" s="17"/>
      <c r="AQ9" s="17">
        <v>6.1936633098119802E-2</v>
      </c>
      <c r="AR9" s="17">
        <v>7.4483842969643999E-2</v>
      </c>
      <c r="AS9" s="17">
        <v>0.11850906334845999</v>
      </c>
      <c r="AT9" s="17">
        <v>0.17452536716461201</v>
      </c>
      <c r="AU9" s="17">
        <v>8.7046754284902397E-2</v>
      </c>
    </row>
    <row r="10" spans="2:47" x14ac:dyDescent="0.3">
      <c r="B10" s="18" t="s">
        <v>265</v>
      </c>
      <c r="C10" s="17">
        <v>0.30656771442805802</v>
      </c>
      <c r="D10" s="17">
        <v>0.278371684551803</v>
      </c>
      <c r="E10" s="17">
        <v>0.33253226972101402</v>
      </c>
      <c r="F10" s="17"/>
      <c r="G10" s="17">
        <v>0.446725723730722</v>
      </c>
      <c r="H10" s="17">
        <v>0.38414236275304398</v>
      </c>
      <c r="I10" s="17">
        <v>0.27125435907219902</v>
      </c>
      <c r="J10" s="17">
        <v>0.34868493870744899</v>
      </c>
      <c r="K10" s="17">
        <v>0.21541985658924501</v>
      </c>
      <c r="L10" s="17">
        <v>0.20753820962797701</v>
      </c>
      <c r="M10" s="17"/>
      <c r="N10" s="17">
        <v>0.36087498913876798</v>
      </c>
      <c r="O10" s="17">
        <v>0.31753948541006699</v>
      </c>
      <c r="P10" s="17">
        <v>0.269300448352497</v>
      </c>
      <c r="Q10" s="17">
        <v>0.27156318766814502</v>
      </c>
      <c r="R10" s="17"/>
      <c r="S10" s="17">
        <v>0.37080187293035499</v>
      </c>
      <c r="T10" s="17">
        <v>0.31897323911226999</v>
      </c>
      <c r="U10" s="17">
        <v>0.20111199517285</v>
      </c>
      <c r="V10" s="17">
        <v>0.28776576015148098</v>
      </c>
      <c r="W10" s="17">
        <v>0.38591667882916703</v>
      </c>
      <c r="X10" s="17">
        <v>0.351843823412335</v>
      </c>
      <c r="Y10" s="17">
        <v>0.24286251815259599</v>
      </c>
      <c r="Z10" s="17">
        <v>0.27645701544293699</v>
      </c>
      <c r="AA10" s="17">
        <v>0.23544893537568601</v>
      </c>
      <c r="AB10" s="17">
        <v>0.38629210163619299</v>
      </c>
      <c r="AC10" s="17"/>
      <c r="AD10" s="17">
        <v>0.20417628189493101</v>
      </c>
      <c r="AE10" s="17">
        <v>0.34841453787917498</v>
      </c>
      <c r="AF10" s="17">
        <v>0.27146196927711302</v>
      </c>
      <c r="AG10" s="17">
        <v>0.325870108849315</v>
      </c>
      <c r="AH10" s="17"/>
      <c r="AI10" s="17">
        <v>0.235992419690328</v>
      </c>
      <c r="AJ10" s="17">
        <v>0.37207797910310197</v>
      </c>
      <c r="AK10" s="17">
        <v>0.27487847074216698</v>
      </c>
      <c r="AL10" s="17"/>
      <c r="AM10" s="17">
        <v>0.37488946471532703</v>
      </c>
      <c r="AN10" s="17">
        <v>0.35358704287685</v>
      </c>
      <c r="AO10" s="17">
        <v>0.226212131973032</v>
      </c>
      <c r="AP10" s="17"/>
      <c r="AQ10" s="17">
        <v>0.284806038763879</v>
      </c>
      <c r="AR10" s="17">
        <v>0.28019773584754398</v>
      </c>
      <c r="AS10" s="17">
        <v>0.39835099520637202</v>
      </c>
      <c r="AT10" s="17">
        <v>0.30035950442639398</v>
      </c>
      <c r="AU10" s="17">
        <v>0.355134287170081</v>
      </c>
    </row>
    <row r="11" spans="2:47" x14ac:dyDescent="0.3">
      <c r="B11" s="18" t="s">
        <v>266</v>
      </c>
      <c r="C11" s="17">
        <v>0.226198591127097</v>
      </c>
      <c r="D11" s="17">
        <v>0.23060711930848801</v>
      </c>
      <c r="E11" s="17">
        <v>0.222377573131079</v>
      </c>
      <c r="F11" s="17"/>
      <c r="G11" s="17">
        <v>0.22422576746397399</v>
      </c>
      <c r="H11" s="17">
        <v>0.171866697775098</v>
      </c>
      <c r="I11" s="17">
        <v>0.24867487385221601</v>
      </c>
      <c r="J11" s="17">
        <v>0.20115051187705901</v>
      </c>
      <c r="K11" s="17">
        <v>0.26597206038974702</v>
      </c>
      <c r="L11" s="17">
        <v>0.24668820766803101</v>
      </c>
      <c r="M11" s="17"/>
      <c r="N11" s="17">
        <v>0.24083588020977301</v>
      </c>
      <c r="O11" s="17">
        <v>0.171145230113187</v>
      </c>
      <c r="P11" s="17">
        <v>0.276448378703193</v>
      </c>
      <c r="Q11" s="17">
        <v>0.224050811552366</v>
      </c>
      <c r="R11" s="17"/>
      <c r="S11" s="17">
        <v>0.22721187621837599</v>
      </c>
      <c r="T11" s="17">
        <v>0.21278510787928201</v>
      </c>
      <c r="U11" s="17">
        <v>0.234867321701341</v>
      </c>
      <c r="V11" s="17">
        <v>0.24039194572707201</v>
      </c>
      <c r="W11" s="17">
        <v>0.17111646685349799</v>
      </c>
      <c r="X11" s="17">
        <v>0.237493797950524</v>
      </c>
      <c r="Y11" s="17">
        <v>0.20963739953653199</v>
      </c>
      <c r="Z11" s="17">
        <v>0.22877866010225101</v>
      </c>
      <c r="AA11" s="17">
        <v>0.26033576410211301</v>
      </c>
      <c r="AB11" s="17">
        <v>0.22456439929264699</v>
      </c>
      <c r="AC11" s="17"/>
      <c r="AD11" s="17">
        <v>0.268669483728248</v>
      </c>
      <c r="AE11" s="17">
        <v>0.223344414008492</v>
      </c>
      <c r="AF11" s="17">
        <v>0.15851495724822201</v>
      </c>
      <c r="AG11" s="17">
        <v>0.27875889051860198</v>
      </c>
      <c r="AH11" s="17"/>
      <c r="AI11" s="17">
        <v>0.26411372799183003</v>
      </c>
      <c r="AJ11" s="17">
        <v>0.220626301644268</v>
      </c>
      <c r="AK11" s="17">
        <v>0.17051257254604901</v>
      </c>
      <c r="AL11" s="17"/>
      <c r="AM11" s="17">
        <v>0.206700475253912</v>
      </c>
      <c r="AN11" s="17">
        <v>0.243907200032948</v>
      </c>
      <c r="AO11" s="17">
        <v>0.21599267586702001</v>
      </c>
      <c r="AP11" s="17"/>
      <c r="AQ11" s="17">
        <v>0.25464236089896403</v>
      </c>
      <c r="AR11" s="17">
        <v>0.26147922734302598</v>
      </c>
      <c r="AS11" s="17">
        <v>0.14828057164372499</v>
      </c>
      <c r="AT11" s="17">
        <v>0.240378838022035</v>
      </c>
      <c r="AU11" s="17">
        <v>0.27754729237110998</v>
      </c>
    </row>
    <row r="12" spans="2:47" x14ac:dyDescent="0.3">
      <c r="B12" s="18" t="s">
        <v>267</v>
      </c>
      <c r="C12" s="17">
        <v>0.21731268636437201</v>
      </c>
      <c r="D12" s="17">
        <v>0.24767112848879699</v>
      </c>
      <c r="E12" s="17">
        <v>0.188284521376088</v>
      </c>
      <c r="F12" s="17"/>
      <c r="G12" s="17">
        <v>0.146432095255672</v>
      </c>
      <c r="H12" s="17">
        <v>0.13770509441829101</v>
      </c>
      <c r="I12" s="17">
        <v>0.18734782446068701</v>
      </c>
      <c r="J12" s="17">
        <v>0.21096316315772401</v>
      </c>
      <c r="K12" s="17">
        <v>0.25559644214692101</v>
      </c>
      <c r="L12" s="17">
        <v>0.33170233184530601</v>
      </c>
      <c r="M12" s="17"/>
      <c r="N12" s="17">
        <v>0.18165448587636701</v>
      </c>
      <c r="O12" s="17">
        <v>0.25497456778292998</v>
      </c>
      <c r="P12" s="17">
        <v>0.21091201532251899</v>
      </c>
      <c r="Q12" s="17">
        <v>0.218380118676408</v>
      </c>
      <c r="R12" s="17"/>
      <c r="S12" s="17">
        <v>0.13040802189561301</v>
      </c>
      <c r="T12" s="17">
        <v>0.227705703242149</v>
      </c>
      <c r="U12" s="17">
        <v>0.33496259071774698</v>
      </c>
      <c r="V12" s="17">
        <v>0.18165580361631201</v>
      </c>
      <c r="W12" s="17">
        <v>0.191822670572867</v>
      </c>
      <c r="X12" s="17">
        <v>0.19331537667551399</v>
      </c>
      <c r="Y12" s="17">
        <v>0.242900610988843</v>
      </c>
      <c r="Z12" s="17">
        <v>0.250431219667691</v>
      </c>
      <c r="AA12" s="17">
        <v>0.27596634352487498</v>
      </c>
      <c r="AB12" s="17">
        <v>0.1929586307759</v>
      </c>
      <c r="AC12" s="17"/>
      <c r="AD12" s="17">
        <v>0.28377712314817299</v>
      </c>
      <c r="AE12" s="17">
        <v>0.185008031508575</v>
      </c>
      <c r="AF12" s="17">
        <v>0.27620317537668798</v>
      </c>
      <c r="AG12" s="17">
        <v>0.174170104521499</v>
      </c>
      <c r="AH12" s="17"/>
      <c r="AI12" s="17">
        <v>0.27488188813291697</v>
      </c>
      <c r="AJ12" s="17">
        <v>0.16256872703870601</v>
      </c>
      <c r="AK12" s="17">
        <v>0.27305561647043203</v>
      </c>
      <c r="AL12" s="17"/>
      <c r="AM12" s="17">
        <v>0.194952665158696</v>
      </c>
      <c r="AN12" s="17">
        <v>0.191310467878989</v>
      </c>
      <c r="AO12" s="17">
        <v>0.25542919692210497</v>
      </c>
      <c r="AP12" s="17"/>
      <c r="AQ12" s="17">
        <v>0.23559813701357901</v>
      </c>
      <c r="AR12" s="17">
        <v>0.23747415240122799</v>
      </c>
      <c r="AS12" s="17">
        <v>0.187896876512674</v>
      </c>
      <c r="AT12" s="17">
        <v>0.158401918197316</v>
      </c>
      <c r="AU12" s="17">
        <v>0.24227617267214999</v>
      </c>
    </row>
    <row r="13" spans="2:47" x14ac:dyDescent="0.3">
      <c r="B13" s="18" t="s">
        <v>268</v>
      </c>
      <c r="C13" s="17">
        <v>0.12526461406954101</v>
      </c>
      <c r="D13" s="17">
        <v>0.136489446439757</v>
      </c>
      <c r="E13" s="17">
        <v>0.114622637569091</v>
      </c>
      <c r="F13" s="17"/>
      <c r="G13" s="17">
        <v>6.1995895776379303E-2</v>
      </c>
      <c r="H13" s="17">
        <v>0.11595135030935499</v>
      </c>
      <c r="I13" s="17">
        <v>0.10948960647008001</v>
      </c>
      <c r="J13" s="17">
        <v>0.120513086034137</v>
      </c>
      <c r="K13" s="17">
        <v>0.16234490181577399</v>
      </c>
      <c r="L13" s="17">
        <v>0.16604875166881</v>
      </c>
      <c r="M13" s="17"/>
      <c r="N13" s="17">
        <v>9.0601326722391698E-2</v>
      </c>
      <c r="O13" s="17">
        <v>0.12521638530521301</v>
      </c>
      <c r="P13" s="17">
        <v>0.132472563691755</v>
      </c>
      <c r="Q13" s="17">
        <v>0.15493506897862899</v>
      </c>
      <c r="R13" s="17"/>
      <c r="S13" s="17">
        <v>0.11224517575953501</v>
      </c>
      <c r="T13" s="17">
        <v>0.15354172739727801</v>
      </c>
      <c r="U13" s="17">
        <v>0.11464687846701301</v>
      </c>
      <c r="V13" s="17">
        <v>0.16220583656753801</v>
      </c>
      <c r="W13" s="17">
        <v>0.12247292593036301</v>
      </c>
      <c r="X13" s="17">
        <v>8.0542181458552894E-2</v>
      </c>
      <c r="Y13" s="17">
        <v>0.20376235551861899</v>
      </c>
      <c r="Z13" s="17">
        <v>0.120767456099105</v>
      </c>
      <c r="AA13" s="17">
        <v>8.3271511172837098E-2</v>
      </c>
      <c r="AB13" s="17">
        <v>9.4285420220839203E-2</v>
      </c>
      <c r="AC13" s="17"/>
      <c r="AD13" s="17">
        <v>0.17580394143959799</v>
      </c>
      <c r="AE13" s="17">
        <v>0.10794703022924999</v>
      </c>
      <c r="AF13" s="17">
        <v>0.21117967066823701</v>
      </c>
      <c r="AG13" s="17">
        <v>6.3708390893023395E-2</v>
      </c>
      <c r="AH13" s="17"/>
      <c r="AI13" s="17">
        <v>0.15121775775017701</v>
      </c>
      <c r="AJ13" s="17">
        <v>0.109348461212795</v>
      </c>
      <c r="AK13" s="17">
        <v>0.206950810521939</v>
      </c>
      <c r="AL13" s="17"/>
      <c r="AM13" s="17">
        <v>7.2915666685949093E-2</v>
      </c>
      <c r="AN13" s="17">
        <v>9.9773101086617494E-2</v>
      </c>
      <c r="AO13" s="17">
        <v>0.19587549639502799</v>
      </c>
      <c r="AP13" s="17"/>
      <c r="AQ13" s="17">
        <v>0.13966111436026901</v>
      </c>
      <c r="AR13" s="17">
        <v>0.121822121076003</v>
      </c>
      <c r="AS13" s="17">
        <v>0.13077477502662199</v>
      </c>
      <c r="AT13" s="17">
        <v>9.3749395204292402E-2</v>
      </c>
      <c r="AU13" s="17">
        <v>3.79954935017561E-2</v>
      </c>
    </row>
    <row r="14" spans="2:47" x14ac:dyDescent="0.3">
      <c r="B14" s="18" t="s">
        <v>94</v>
      </c>
      <c r="C14" s="17">
        <v>2.7010956367124899E-2</v>
      </c>
      <c r="D14" s="17">
        <v>1.79386793274161E-2</v>
      </c>
      <c r="E14" s="17">
        <v>3.5871985704240703E-2</v>
      </c>
      <c r="F14" s="17"/>
      <c r="G14" s="17">
        <v>1.7813698717971099E-2</v>
      </c>
      <c r="H14" s="17">
        <v>3.0974498145308001E-2</v>
      </c>
      <c r="I14" s="17">
        <v>1.7548464792220601E-2</v>
      </c>
      <c r="J14" s="17">
        <v>3.1498306173651201E-2</v>
      </c>
      <c r="K14" s="17">
        <v>5.71906960426386E-2</v>
      </c>
      <c r="L14" s="17">
        <v>1.3590533260800199E-2</v>
      </c>
      <c r="M14" s="17"/>
      <c r="N14" s="17">
        <v>7.4251026829731497E-3</v>
      </c>
      <c r="O14" s="17">
        <v>2.33579790766139E-2</v>
      </c>
      <c r="P14" s="17">
        <v>3.8572504553453901E-2</v>
      </c>
      <c r="Q14" s="17">
        <v>4.2328831451513303E-2</v>
      </c>
      <c r="R14" s="17"/>
      <c r="S14" s="17">
        <v>2.4264672100801601E-2</v>
      </c>
      <c r="T14" s="17">
        <v>1.8880150651606399E-2</v>
      </c>
      <c r="U14" s="17">
        <v>3.2007949418871001E-2</v>
      </c>
      <c r="V14" s="17">
        <v>1.7634581423242101E-2</v>
      </c>
      <c r="W14" s="17">
        <v>3.9106876055801001E-2</v>
      </c>
      <c r="X14" s="17">
        <v>3.6202661852118803E-2</v>
      </c>
      <c r="Y14" s="17">
        <v>2.96535248590067E-2</v>
      </c>
      <c r="Z14" s="17">
        <v>4.6459738263162298E-2</v>
      </c>
      <c r="AA14" s="17">
        <v>1.7228202664561799E-2</v>
      </c>
      <c r="AB14" s="17">
        <v>3.2897905676516903E-2</v>
      </c>
      <c r="AC14" s="17"/>
      <c r="AD14" s="17">
        <v>5.2284369394278597E-3</v>
      </c>
      <c r="AE14" s="17">
        <v>1.29229274723684E-2</v>
      </c>
      <c r="AF14" s="17">
        <v>6.5840529611673497E-3</v>
      </c>
      <c r="AG14" s="17">
        <v>7.03750242173318E-2</v>
      </c>
      <c r="AH14" s="17"/>
      <c r="AI14" s="17">
        <v>1.02816657927142E-2</v>
      </c>
      <c r="AJ14" s="17">
        <v>1.3421217343871901E-2</v>
      </c>
      <c r="AK14" s="17">
        <v>4.1575557828318803E-3</v>
      </c>
      <c r="AL14" s="17"/>
      <c r="AM14" s="17">
        <v>1.6529639987028302E-2</v>
      </c>
      <c r="AN14" s="17">
        <v>2.72886313023398E-2</v>
      </c>
      <c r="AO14" s="17">
        <v>9.4236037796761908E-3</v>
      </c>
      <c r="AP14" s="17"/>
      <c r="AQ14" s="17">
        <v>2.3355715865188701E-2</v>
      </c>
      <c r="AR14" s="17">
        <v>2.4542920362554899E-2</v>
      </c>
      <c r="AS14" s="17">
        <v>1.6187718262147901E-2</v>
      </c>
      <c r="AT14" s="17">
        <v>3.25849769853509E-2</v>
      </c>
      <c r="AU14" s="17">
        <v>0</v>
      </c>
    </row>
    <row r="15" spans="2:47" x14ac:dyDescent="0.3">
      <c r="B15" s="18" t="s">
        <v>269</v>
      </c>
      <c r="C15" s="21">
        <v>0.40421315207186498</v>
      </c>
      <c r="D15" s="21">
        <v>0.36729362643554198</v>
      </c>
      <c r="E15" s="21">
        <v>0.43884328221950097</v>
      </c>
      <c r="F15" s="21"/>
      <c r="G15" s="21">
        <v>0.54953254278600405</v>
      </c>
      <c r="H15" s="21">
        <v>0.54350235935194802</v>
      </c>
      <c r="I15" s="21">
        <v>0.43693923042479499</v>
      </c>
      <c r="J15" s="21">
        <v>0.435874932757429</v>
      </c>
      <c r="K15" s="21">
        <v>0.25889589960491899</v>
      </c>
      <c r="L15" s="21">
        <v>0.241970175557052</v>
      </c>
      <c r="M15" s="21"/>
      <c r="N15" s="21">
        <v>0.47948320450849502</v>
      </c>
      <c r="O15" s="21">
        <v>0.42530583772205599</v>
      </c>
      <c r="P15" s="21">
        <v>0.341594537729079</v>
      </c>
      <c r="Q15" s="21">
        <v>0.36030516934108398</v>
      </c>
      <c r="R15" s="21"/>
      <c r="S15" s="21">
        <v>0.50587025402567498</v>
      </c>
      <c r="T15" s="21">
        <v>0.387087310829686</v>
      </c>
      <c r="U15" s="21">
        <v>0.283515259695028</v>
      </c>
      <c r="V15" s="21">
        <v>0.398111832665836</v>
      </c>
      <c r="W15" s="21">
        <v>0.47548106058747103</v>
      </c>
      <c r="X15" s="21">
        <v>0.45244598206329001</v>
      </c>
      <c r="Y15" s="21">
        <v>0.31404610909699898</v>
      </c>
      <c r="Z15" s="21">
        <v>0.35356292586778998</v>
      </c>
      <c r="AA15" s="21">
        <v>0.36319817853561298</v>
      </c>
      <c r="AB15" s="21">
        <v>0.455293644034097</v>
      </c>
      <c r="AC15" s="21"/>
      <c r="AD15" s="21">
        <v>0.26652101474455298</v>
      </c>
      <c r="AE15" s="21">
        <v>0.47077759678131398</v>
      </c>
      <c r="AF15" s="21">
        <v>0.34751814374568601</v>
      </c>
      <c r="AG15" s="21">
        <v>0.41298758984954298</v>
      </c>
      <c r="AH15" s="21"/>
      <c r="AI15" s="21">
        <v>0.29950496033236201</v>
      </c>
      <c r="AJ15" s="21">
        <v>0.49403529276035901</v>
      </c>
      <c r="AK15" s="21">
        <v>0.34532344467874798</v>
      </c>
      <c r="AL15" s="21"/>
      <c r="AM15" s="21">
        <v>0.50890155291441397</v>
      </c>
      <c r="AN15" s="21">
        <v>0.43772059969910498</v>
      </c>
      <c r="AO15" s="21">
        <v>0.32327902703617101</v>
      </c>
      <c r="AP15" s="21"/>
      <c r="AQ15" s="21">
        <v>0.34674267186199897</v>
      </c>
      <c r="AR15" s="21">
        <v>0.35468157881718798</v>
      </c>
      <c r="AS15" s="21">
        <v>0.51686005855483097</v>
      </c>
      <c r="AT15" s="21">
        <v>0.47488487159100601</v>
      </c>
      <c r="AU15" s="21">
        <v>0.44218104145498299</v>
      </c>
    </row>
    <row r="16" spans="2:47" x14ac:dyDescent="0.3">
      <c r="B16" s="18" t="s">
        <v>270</v>
      </c>
      <c r="C16" s="21">
        <v>0.34257730043391299</v>
      </c>
      <c r="D16" s="21">
        <v>0.38416057492855399</v>
      </c>
      <c r="E16" s="21">
        <v>0.302907158945179</v>
      </c>
      <c r="F16" s="21"/>
      <c r="G16" s="21">
        <v>0.20842799103205201</v>
      </c>
      <c r="H16" s="21">
        <v>0.25365644472764598</v>
      </c>
      <c r="I16" s="21">
        <v>0.29683743093076798</v>
      </c>
      <c r="J16" s="21">
        <v>0.33147624919186103</v>
      </c>
      <c r="K16" s="21">
        <v>0.417941343962695</v>
      </c>
      <c r="L16" s="21">
        <v>0.49775108351411701</v>
      </c>
      <c r="M16" s="21"/>
      <c r="N16" s="21">
        <v>0.27225581259875897</v>
      </c>
      <c r="O16" s="21">
        <v>0.38019095308814299</v>
      </c>
      <c r="P16" s="21">
        <v>0.34338457901427399</v>
      </c>
      <c r="Q16" s="21">
        <v>0.37331518765503702</v>
      </c>
      <c r="R16" s="21"/>
      <c r="S16" s="21">
        <v>0.24265319765514801</v>
      </c>
      <c r="T16" s="21">
        <v>0.38124743063942601</v>
      </c>
      <c r="U16" s="21">
        <v>0.44960946918476002</v>
      </c>
      <c r="V16" s="21">
        <v>0.34386164018385001</v>
      </c>
      <c r="W16" s="21">
        <v>0.31429559650323002</v>
      </c>
      <c r="X16" s="21">
        <v>0.27385755813406698</v>
      </c>
      <c r="Y16" s="21">
        <v>0.44666296650746201</v>
      </c>
      <c r="Z16" s="21">
        <v>0.37119867576679599</v>
      </c>
      <c r="AA16" s="21">
        <v>0.35923785469771202</v>
      </c>
      <c r="AB16" s="21">
        <v>0.287244050996739</v>
      </c>
      <c r="AC16" s="21"/>
      <c r="AD16" s="21">
        <v>0.45958106458777098</v>
      </c>
      <c r="AE16" s="21">
        <v>0.29295506173782498</v>
      </c>
      <c r="AF16" s="21">
        <v>0.48738284604492399</v>
      </c>
      <c r="AG16" s="21">
        <v>0.23787849541452299</v>
      </c>
      <c r="AH16" s="21"/>
      <c r="AI16" s="21">
        <v>0.42609964588309401</v>
      </c>
      <c r="AJ16" s="21">
        <v>0.27191718825150102</v>
      </c>
      <c r="AK16" s="21">
        <v>0.480006426992371</v>
      </c>
      <c r="AL16" s="21"/>
      <c r="AM16" s="21">
        <v>0.26786833184464498</v>
      </c>
      <c r="AN16" s="21">
        <v>0.291083568965606</v>
      </c>
      <c r="AO16" s="21">
        <v>0.45130469331713202</v>
      </c>
      <c r="AP16" s="21"/>
      <c r="AQ16" s="21">
        <v>0.37525925137384802</v>
      </c>
      <c r="AR16" s="21">
        <v>0.35929627347723098</v>
      </c>
      <c r="AS16" s="21">
        <v>0.318671651539296</v>
      </c>
      <c r="AT16" s="21">
        <v>0.25215131340160801</v>
      </c>
      <c r="AU16" s="21">
        <v>0.28027166617390697</v>
      </c>
    </row>
    <row r="17" spans="2:47" x14ac:dyDescent="0.3">
      <c r="B17" s="18" t="s">
        <v>143</v>
      </c>
      <c r="C17" s="22">
        <v>6.1635851637951697E-2</v>
      </c>
      <c r="D17" s="22">
        <v>-1.6866948493011999E-2</v>
      </c>
      <c r="E17" s="22">
        <v>0.135936123274322</v>
      </c>
      <c r="F17" s="22"/>
      <c r="G17" s="22">
        <v>0.34110455175395199</v>
      </c>
      <c r="H17" s="22">
        <v>0.28984591462430198</v>
      </c>
      <c r="I17" s="22">
        <v>0.14010179949402701</v>
      </c>
      <c r="J17" s="22">
        <v>0.104398683565567</v>
      </c>
      <c r="K17" s="22">
        <v>-0.15904544435777601</v>
      </c>
      <c r="L17" s="22">
        <v>-0.25578090795706498</v>
      </c>
      <c r="M17" s="22"/>
      <c r="N17" s="22">
        <v>0.20722739190973699</v>
      </c>
      <c r="O17" s="22">
        <v>4.5114884633912798E-2</v>
      </c>
      <c r="P17" s="22">
        <v>-1.7900412851946099E-3</v>
      </c>
      <c r="Q17" s="22">
        <v>-1.30100183139531E-2</v>
      </c>
      <c r="R17" s="22"/>
      <c r="S17" s="22">
        <v>0.263217056370527</v>
      </c>
      <c r="T17" s="22">
        <v>5.8398801902590503E-3</v>
      </c>
      <c r="U17" s="22">
        <v>-0.166094209489732</v>
      </c>
      <c r="V17" s="22">
        <v>5.4250192481985503E-2</v>
      </c>
      <c r="W17" s="22">
        <v>0.161185464084241</v>
      </c>
      <c r="X17" s="22">
        <v>0.178588423929223</v>
      </c>
      <c r="Y17" s="22">
        <v>-0.132616857410463</v>
      </c>
      <c r="Z17" s="22">
        <v>-1.7635749899005699E-2</v>
      </c>
      <c r="AA17" s="22">
        <v>3.9603238379015701E-3</v>
      </c>
      <c r="AB17" s="22">
        <v>0.168049593037358</v>
      </c>
      <c r="AC17" s="22"/>
      <c r="AD17" s="22">
        <v>-0.19306004984321801</v>
      </c>
      <c r="AE17" s="22">
        <v>0.17782253504348899</v>
      </c>
      <c r="AF17" s="22">
        <v>-0.139864702299239</v>
      </c>
      <c r="AG17" s="22">
        <v>0.17510909443502001</v>
      </c>
      <c r="AH17" s="22"/>
      <c r="AI17" s="22">
        <v>-0.126594685550732</v>
      </c>
      <c r="AJ17" s="22">
        <v>0.22211810450885799</v>
      </c>
      <c r="AK17" s="22">
        <v>-0.134682982313622</v>
      </c>
      <c r="AL17" s="22"/>
      <c r="AM17" s="22">
        <v>0.24103322106976899</v>
      </c>
      <c r="AN17" s="22">
        <v>0.14663703073349901</v>
      </c>
      <c r="AO17" s="22">
        <v>-0.12802566628096099</v>
      </c>
      <c r="AP17" s="22"/>
      <c r="AQ17" s="22">
        <v>-2.8516579511849199E-2</v>
      </c>
      <c r="AR17" s="22">
        <v>-4.6146946600424399E-3</v>
      </c>
      <c r="AS17" s="22">
        <v>0.198188407015535</v>
      </c>
      <c r="AT17" s="22">
        <v>0.222733558189398</v>
      </c>
      <c r="AU17" s="22">
        <v>0.16190937528107699</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401</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264</v>
      </c>
      <c r="C9" s="17">
        <v>0.13288570304831299</v>
      </c>
      <c r="D9" s="17">
        <v>0.117806165158547</v>
      </c>
      <c r="E9" s="17">
        <v>0.14779237587187299</v>
      </c>
      <c r="F9" s="17"/>
      <c r="G9" s="17">
        <v>0.22356499865287</v>
      </c>
      <c r="H9" s="17">
        <v>0.18702869565017799</v>
      </c>
      <c r="I9" s="17">
        <v>0.16776448890721901</v>
      </c>
      <c r="J9" s="17">
        <v>0.102173994714685</v>
      </c>
      <c r="K9" s="17">
        <v>5.57174431686457E-2</v>
      </c>
      <c r="L9" s="17">
        <v>7.8180912835336402E-2</v>
      </c>
      <c r="M9" s="17"/>
      <c r="N9" s="17">
        <v>0.160568650767761</v>
      </c>
      <c r="O9" s="17">
        <v>0.141103254564171</v>
      </c>
      <c r="P9" s="17">
        <v>0.12899593427424599</v>
      </c>
      <c r="Q9" s="17">
        <v>9.59703760529107E-2</v>
      </c>
      <c r="R9" s="17"/>
      <c r="S9" s="17">
        <v>0.15126465651552301</v>
      </c>
      <c r="T9" s="17">
        <v>8.9674388110159695E-2</v>
      </c>
      <c r="U9" s="17">
        <v>7.4977520576926401E-2</v>
      </c>
      <c r="V9" s="17">
        <v>0.168548537784946</v>
      </c>
      <c r="W9" s="17">
        <v>0.222926467184622</v>
      </c>
      <c r="X9" s="17">
        <v>0.16991913604422099</v>
      </c>
      <c r="Y9" s="17">
        <v>7.1207281571133402E-2</v>
      </c>
      <c r="Z9" s="17">
        <v>7.1816645018633399E-2</v>
      </c>
      <c r="AA9" s="17">
        <v>0.129143280275379</v>
      </c>
      <c r="AB9" s="17">
        <v>0.184152384575206</v>
      </c>
      <c r="AC9" s="17"/>
      <c r="AD9" s="17">
        <v>9.5845367171008999E-2</v>
      </c>
      <c r="AE9" s="17">
        <v>0.15121491580306601</v>
      </c>
      <c r="AF9" s="17">
        <v>0.14881554393049101</v>
      </c>
      <c r="AG9" s="17">
        <v>0.10984366320910501</v>
      </c>
      <c r="AH9" s="17"/>
      <c r="AI9" s="17">
        <v>9.8941646433616706E-2</v>
      </c>
      <c r="AJ9" s="17">
        <v>0.15394339690668599</v>
      </c>
      <c r="AK9" s="17">
        <v>0.116270299651415</v>
      </c>
      <c r="AL9" s="17"/>
      <c r="AM9" s="17">
        <v>0.17579386997969201</v>
      </c>
      <c r="AN9" s="17">
        <v>0.123267969451515</v>
      </c>
      <c r="AO9" s="17">
        <v>0.13384134814684101</v>
      </c>
      <c r="AP9" s="17"/>
      <c r="AQ9" s="17">
        <v>0.11289000846758999</v>
      </c>
      <c r="AR9" s="17">
        <v>0.121968717573349</v>
      </c>
      <c r="AS9" s="17">
        <v>0.14422791645490901</v>
      </c>
      <c r="AT9" s="17">
        <v>0.189935531421589</v>
      </c>
      <c r="AU9" s="17">
        <v>0.31592577004153899</v>
      </c>
    </row>
    <row r="10" spans="2:47" x14ac:dyDescent="0.3">
      <c r="B10" s="18" t="s">
        <v>265</v>
      </c>
      <c r="C10" s="17">
        <v>0.29359820359962602</v>
      </c>
      <c r="D10" s="17">
        <v>0.283242103755528</v>
      </c>
      <c r="E10" s="17">
        <v>0.30424550944939899</v>
      </c>
      <c r="F10" s="17"/>
      <c r="G10" s="17">
        <v>0.40878425164075599</v>
      </c>
      <c r="H10" s="17">
        <v>0.32917473674801101</v>
      </c>
      <c r="I10" s="17">
        <v>0.26661225213437201</v>
      </c>
      <c r="J10" s="17">
        <v>0.318284052120892</v>
      </c>
      <c r="K10" s="17">
        <v>0.23294602203687301</v>
      </c>
      <c r="L10" s="17">
        <v>0.23173730979715701</v>
      </c>
      <c r="M10" s="17"/>
      <c r="N10" s="17">
        <v>0.31338481645926197</v>
      </c>
      <c r="O10" s="17">
        <v>0.31548150098599798</v>
      </c>
      <c r="P10" s="17">
        <v>0.28085643312596198</v>
      </c>
      <c r="Q10" s="17">
        <v>0.26655475451820998</v>
      </c>
      <c r="R10" s="17"/>
      <c r="S10" s="17">
        <v>0.36078363174230299</v>
      </c>
      <c r="T10" s="17">
        <v>0.29642740980024401</v>
      </c>
      <c r="U10" s="17">
        <v>0.37395111481620202</v>
      </c>
      <c r="V10" s="17">
        <v>0.254181347568539</v>
      </c>
      <c r="W10" s="17">
        <v>0.306612174294564</v>
      </c>
      <c r="X10" s="17">
        <v>0.20221912378422599</v>
      </c>
      <c r="Y10" s="17">
        <v>0.26102524518570003</v>
      </c>
      <c r="Z10" s="17">
        <v>0.24667648018042601</v>
      </c>
      <c r="AA10" s="17">
        <v>0.30297197210511201</v>
      </c>
      <c r="AB10" s="17">
        <v>0.256737637683086</v>
      </c>
      <c r="AC10" s="17"/>
      <c r="AD10" s="17">
        <v>0.19268828413025901</v>
      </c>
      <c r="AE10" s="17">
        <v>0.30455329162941702</v>
      </c>
      <c r="AF10" s="17">
        <v>0.32317587424351102</v>
      </c>
      <c r="AG10" s="17">
        <v>0.30451891234214801</v>
      </c>
      <c r="AH10" s="17"/>
      <c r="AI10" s="17">
        <v>0.210167960226051</v>
      </c>
      <c r="AJ10" s="17">
        <v>0.31784048939078102</v>
      </c>
      <c r="AK10" s="17">
        <v>0.303136867359039</v>
      </c>
      <c r="AL10" s="17"/>
      <c r="AM10" s="17">
        <v>0.37183096523363202</v>
      </c>
      <c r="AN10" s="17">
        <v>0.29117555140249601</v>
      </c>
      <c r="AO10" s="17">
        <v>0.25040129296782998</v>
      </c>
      <c r="AP10" s="17"/>
      <c r="AQ10" s="17">
        <v>0.250364800006108</v>
      </c>
      <c r="AR10" s="17">
        <v>0.29279221282199402</v>
      </c>
      <c r="AS10" s="17">
        <v>0.34669020765221298</v>
      </c>
      <c r="AT10" s="17">
        <v>0.29344653677274601</v>
      </c>
      <c r="AU10" s="17">
        <v>0.27999506911822297</v>
      </c>
    </row>
    <row r="11" spans="2:47" x14ac:dyDescent="0.3">
      <c r="B11" s="18" t="s">
        <v>266</v>
      </c>
      <c r="C11" s="17">
        <v>0.245437839321102</v>
      </c>
      <c r="D11" s="17">
        <v>0.267234824769359</v>
      </c>
      <c r="E11" s="17">
        <v>0.224777116244022</v>
      </c>
      <c r="F11" s="17"/>
      <c r="G11" s="17">
        <v>0.18313233200443199</v>
      </c>
      <c r="H11" s="17">
        <v>0.168691196861396</v>
      </c>
      <c r="I11" s="17">
        <v>0.26212422143587</v>
      </c>
      <c r="J11" s="17">
        <v>0.24711666510608701</v>
      </c>
      <c r="K11" s="17">
        <v>0.31585530047119098</v>
      </c>
      <c r="L11" s="17">
        <v>0.286103842180844</v>
      </c>
      <c r="M11" s="17"/>
      <c r="N11" s="17">
        <v>0.197121177992583</v>
      </c>
      <c r="O11" s="17">
        <v>0.23509601805268199</v>
      </c>
      <c r="P11" s="17">
        <v>0.28257410213107897</v>
      </c>
      <c r="Q11" s="17">
        <v>0.28060417318870201</v>
      </c>
      <c r="R11" s="17"/>
      <c r="S11" s="17">
        <v>0.234435937592019</v>
      </c>
      <c r="T11" s="17">
        <v>0.22241197441089999</v>
      </c>
      <c r="U11" s="17">
        <v>0.27390518402946301</v>
      </c>
      <c r="V11" s="17">
        <v>0.21858144574467001</v>
      </c>
      <c r="W11" s="17">
        <v>0.24210660757565799</v>
      </c>
      <c r="X11" s="17">
        <v>0.27765418411054799</v>
      </c>
      <c r="Y11" s="17">
        <v>0.26695848365198699</v>
      </c>
      <c r="Z11" s="17">
        <v>0.264074608080962</v>
      </c>
      <c r="AA11" s="17">
        <v>0.246468511264231</v>
      </c>
      <c r="AB11" s="17">
        <v>0.23397494702177099</v>
      </c>
      <c r="AC11" s="17"/>
      <c r="AD11" s="17">
        <v>0.29753888920536098</v>
      </c>
      <c r="AE11" s="17">
        <v>0.23160458169196901</v>
      </c>
      <c r="AF11" s="17">
        <v>0.1935618918092</v>
      </c>
      <c r="AG11" s="17">
        <v>0.31939349442713699</v>
      </c>
      <c r="AH11" s="17"/>
      <c r="AI11" s="17">
        <v>0.27894768258505298</v>
      </c>
      <c r="AJ11" s="17">
        <v>0.24455367056840099</v>
      </c>
      <c r="AK11" s="17">
        <v>0.21426288236598801</v>
      </c>
      <c r="AL11" s="17"/>
      <c r="AM11" s="17">
        <v>0.224414760863898</v>
      </c>
      <c r="AN11" s="17">
        <v>0.27756210054286401</v>
      </c>
      <c r="AO11" s="17">
        <v>0.20551770905188901</v>
      </c>
      <c r="AP11" s="17"/>
      <c r="AQ11" s="17">
        <v>0.26926166767395099</v>
      </c>
      <c r="AR11" s="17">
        <v>0.275621279565963</v>
      </c>
      <c r="AS11" s="17">
        <v>0.19890633234163399</v>
      </c>
      <c r="AT11" s="17">
        <v>0.204163202654945</v>
      </c>
      <c r="AU11" s="17">
        <v>0.19952116102138501</v>
      </c>
    </row>
    <row r="12" spans="2:47" x14ac:dyDescent="0.3">
      <c r="B12" s="18" t="s">
        <v>267</v>
      </c>
      <c r="C12" s="17">
        <v>0.19236342858437</v>
      </c>
      <c r="D12" s="17">
        <v>0.20852137203881099</v>
      </c>
      <c r="E12" s="17">
        <v>0.17504295690924301</v>
      </c>
      <c r="F12" s="17"/>
      <c r="G12" s="17">
        <v>0.10676138239479301</v>
      </c>
      <c r="H12" s="17">
        <v>0.13026094749104999</v>
      </c>
      <c r="I12" s="17">
        <v>0.18475549439202499</v>
      </c>
      <c r="J12" s="17">
        <v>0.18832621580581799</v>
      </c>
      <c r="K12" s="17">
        <v>0.22249171585624999</v>
      </c>
      <c r="L12" s="17">
        <v>0.28787717944804198</v>
      </c>
      <c r="M12" s="17"/>
      <c r="N12" s="17">
        <v>0.19064502613286</v>
      </c>
      <c r="O12" s="17">
        <v>0.175012294539064</v>
      </c>
      <c r="P12" s="17">
        <v>0.19491765159087801</v>
      </c>
      <c r="Q12" s="17">
        <v>0.20231539700461501</v>
      </c>
      <c r="R12" s="17"/>
      <c r="S12" s="17">
        <v>0.12693405852242701</v>
      </c>
      <c r="T12" s="17">
        <v>0.25640163757981299</v>
      </c>
      <c r="U12" s="17">
        <v>0.17963641048835699</v>
      </c>
      <c r="V12" s="17">
        <v>0.23679810526551701</v>
      </c>
      <c r="W12" s="17">
        <v>0.12023580247787199</v>
      </c>
      <c r="X12" s="17">
        <v>0.187939764368351</v>
      </c>
      <c r="Y12" s="17">
        <v>0.218515764769218</v>
      </c>
      <c r="Z12" s="17">
        <v>0.23470240343978399</v>
      </c>
      <c r="AA12" s="17">
        <v>0.20669737953291101</v>
      </c>
      <c r="AB12" s="17">
        <v>0.15138201526890999</v>
      </c>
      <c r="AC12" s="17"/>
      <c r="AD12" s="17">
        <v>0.27593558410310598</v>
      </c>
      <c r="AE12" s="17">
        <v>0.186088640531827</v>
      </c>
      <c r="AF12" s="17">
        <v>0.19087352413509101</v>
      </c>
      <c r="AG12" s="17">
        <v>0.103611890286926</v>
      </c>
      <c r="AH12" s="17"/>
      <c r="AI12" s="17">
        <v>0.28538200533262997</v>
      </c>
      <c r="AJ12" s="17">
        <v>0.17055011647846299</v>
      </c>
      <c r="AK12" s="17">
        <v>0.21565858755653</v>
      </c>
      <c r="AL12" s="17"/>
      <c r="AM12" s="17">
        <v>0.168385157369184</v>
      </c>
      <c r="AN12" s="17">
        <v>0.178261508388287</v>
      </c>
      <c r="AO12" s="17">
        <v>0.24274022638164</v>
      </c>
      <c r="AP12" s="17"/>
      <c r="AQ12" s="17">
        <v>0.230065325934658</v>
      </c>
      <c r="AR12" s="17">
        <v>0.18310134723508301</v>
      </c>
      <c r="AS12" s="17">
        <v>0.178525192226204</v>
      </c>
      <c r="AT12" s="17">
        <v>0.12954629878144899</v>
      </c>
      <c r="AU12" s="17">
        <v>0.204557999818853</v>
      </c>
    </row>
    <row r="13" spans="2:47" x14ac:dyDescent="0.3">
      <c r="B13" s="18" t="s">
        <v>268</v>
      </c>
      <c r="C13" s="17">
        <v>0.103075627704383</v>
      </c>
      <c r="D13" s="17">
        <v>0.102495934401841</v>
      </c>
      <c r="E13" s="17">
        <v>0.10384715187524</v>
      </c>
      <c r="F13" s="17"/>
      <c r="G13" s="17">
        <v>5.99433365891767E-2</v>
      </c>
      <c r="H13" s="17">
        <v>0.160786693860971</v>
      </c>
      <c r="I13" s="17">
        <v>0.10056236449837901</v>
      </c>
      <c r="J13" s="17">
        <v>9.0431097915360803E-2</v>
      </c>
      <c r="K13" s="17">
        <v>0.109254968737366</v>
      </c>
      <c r="L13" s="17">
        <v>9.3048623666491803E-2</v>
      </c>
      <c r="M13" s="17"/>
      <c r="N13" s="17">
        <v>0.122498388044765</v>
      </c>
      <c r="O13" s="17">
        <v>9.18465608408537E-2</v>
      </c>
      <c r="P13" s="17">
        <v>9.2288365769111702E-2</v>
      </c>
      <c r="Q13" s="17">
        <v>0.101432417556482</v>
      </c>
      <c r="R13" s="17"/>
      <c r="S13" s="17">
        <v>0.108080675933912</v>
      </c>
      <c r="T13" s="17">
        <v>9.0385406027402998E-2</v>
      </c>
      <c r="U13" s="17">
        <v>5.5516487434487401E-2</v>
      </c>
      <c r="V13" s="17">
        <v>0.11287068178002301</v>
      </c>
      <c r="W13" s="17">
        <v>6.7385975820643998E-2</v>
      </c>
      <c r="X13" s="17">
        <v>0.119644261731219</v>
      </c>
      <c r="Y13" s="17">
        <v>0.16244781183583301</v>
      </c>
      <c r="Z13" s="17">
        <v>0.16265750818051899</v>
      </c>
      <c r="AA13" s="17">
        <v>8.9998099865626999E-2</v>
      </c>
      <c r="AB13" s="17">
        <v>8.6336046558318599E-2</v>
      </c>
      <c r="AC13" s="17"/>
      <c r="AD13" s="17">
        <v>0.13276343845083699</v>
      </c>
      <c r="AE13" s="17">
        <v>0.104936512439989</v>
      </c>
      <c r="AF13" s="17">
        <v>0.12991301634351701</v>
      </c>
      <c r="AG13" s="17">
        <v>6.9911786864808603E-2</v>
      </c>
      <c r="AH13" s="17"/>
      <c r="AI13" s="17">
        <v>0.121151102589741</v>
      </c>
      <c r="AJ13" s="17">
        <v>0.102528446612683</v>
      </c>
      <c r="AK13" s="17">
        <v>0.132861341636864</v>
      </c>
      <c r="AL13" s="17"/>
      <c r="AM13" s="17">
        <v>3.4681628686230898E-2</v>
      </c>
      <c r="AN13" s="17">
        <v>9.5492280734121804E-2</v>
      </c>
      <c r="AO13" s="17">
        <v>0.164783588909756</v>
      </c>
      <c r="AP13" s="17"/>
      <c r="AQ13" s="17">
        <v>9.1302109965580303E-2</v>
      </c>
      <c r="AR13" s="17">
        <v>9.8155229920230694E-2</v>
      </c>
      <c r="AS13" s="17">
        <v>0.112002112017238</v>
      </c>
      <c r="AT13" s="17">
        <v>0.15824975328872501</v>
      </c>
      <c r="AU13" s="17">
        <v>0</v>
      </c>
    </row>
    <row r="14" spans="2:47" x14ac:dyDescent="0.3">
      <c r="B14" s="18" t="s">
        <v>94</v>
      </c>
      <c r="C14" s="17">
        <v>3.2639197742206E-2</v>
      </c>
      <c r="D14" s="17">
        <v>2.0699599875914E-2</v>
      </c>
      <c r="E14" s="17">
        <v>4.4294889650222102E-2</v>
      </c>
      <c r="F14" s="17"/>
      <c r="G14" s="17">
        <v>1.7813698717971099E-2</v>
      </c>
      <c r="H14" s="17">
        <v>2.4057729388393199E-2</v>
      </c>
      <c r="I14" s="17">
        <v>1.81811786321345E-2</v>
      </c>
      <c r="J14" s="17">
        <v>5.3667974337156497E-2</v>
      </c>
      <c r="K14" s="17">
        <v>6.3734549729674295E-2</v>
      </c>
      <c r="L14" s="17">
        <v>2.3052132072129299E-2</v>
      </c>
      <c r="M14" s="17"/>
      <c r="N14" s="17">
        <v>1.5781940602769402E-2</v>
      </c>
      <c r="O14" s="17">
        <v>4.1460371017231303E-2</v>
      </c>
      <c r="P14" s="17">
        <v>2.03675131087231E-2</v>
      </c>
      <c r="Q14" s="17">
        <v>5.3122881679080303E-2</v>
      </c>
      <c r="R14" s="17"/>
      <c r="S14" s="17">
        <v>1.8501039693815401E-2</v>
      </c>
      <c r="T14" s="17">
        <v>4.4699184071480401E-2</v>
      </c>
      <c r="U14" s="17">
        <v>4.2013282654563999E-2</v>
      </c>
      <c r="V14" s="17">
        <v>9.0198818563052303E-3</v>
      </c>
      <c r="W14" s="17">
        <v>4.0732972646640303E-2</v>
      </c>
      <c r="X14" s="17">
        <v>4.26235299614348E-2</v>
      </c>
      <c r="Y14" s="17">
        <v>1.9845412986129001E-2</v>
      </c>
      <c r="Z14" s="17">
        <v>2.0072355099676201E-2</v>
      </c>
      <c r="AA14" s="17">
        <v>2.4720756956739798E-2</v>
      </c>
      <c r="AB14" s="17">
        <v>8.74169688927081E-2</v>
      </c>
      <c r="AC14" s="17"/>
      <c r="AD14" s="17">
        <v>5.2284369394278597E-3</v>
      </c>
      <c r="AE14" s="17">
        <v>2.1602057903732302E-2</v>
      </c>
      <c r="AF14" s="17">
        <v>1.3660149538189699E-2</v>
      </c>
      <c r="AG14" s="17">
        <v>9.27202528698748E-2</v>
      </c>
      <c r="AH14" s="17"/>
      <c r="AI14" s="17">
        <v>5.4096028329089201E-3</v>
      </c>
      <c r="AJ14" s="17">
        <v>1.0583880042986001E-2</v>
      </c>
      <c r="AK14" s="17">
        <v>1.7810021430164798E-2</v>
      </c>
      <c r="AL14" s="17"/>
      <c r="AM14" s="17">
        <v>2.4893617867362699E-2</v>
      </c>
      <c r="AN14" s="17">
        <v>3.4240589480716399E-2</v>
      </c>
      <c r="AO14" s="17">
        <v>2.71583454204444E-3</v>
      </c>
      <c r="AP14" s="17"/>
      <c r="AQ14" s="17">
        <v>4.6116087952112299E-2</v>
      </c>
      <c r="AR14" s="17">
        <v>2.83612128833798E-2</v>
      </c>
      <c r="AS14" s="17">
        <v>1.9648239307802101E-2</v>
      </c>
      <c r="AT14" s="17">
        <v>2.46586770805453E-2</v>
      </c>
      <c r="AU14" s="17">
        <v>0</v>
      </c>
    </row>
    <row r="15" spans="2:47" x14ac:dyDescent="0.3">
      <c r="B15" s="18" t="s">
        <v>269</v>
      </c>
      <c r="C15" s="21">
        <v>0.426483906647939</v>
      </c>
      <c r="D15" s="21">
        <v>0.40104826891407502</v>
      </c>
      <c r="E15" s="21">
        <v>0.45203788532127298</v>
      </c>
      <c r="F15" s="21"/>
      <c r="G15" s="21">
        <v>0.63234925029362599</v>
      </c>
      <c r="H15" s="21">
        <v>0.51620343239819</v>
      </c>
      <c r="I15" s="21">
        <v>0.43437674104159102</v>
      </c>
      <c r="J15" s="21">
        <v>0.42045804683557703</v>
      </c>
      <c r="K15" s="21">
        <v>0.288663465205519</v>
      </c>
      <c r="L15" s="21">
        <v>0.30991822263249402</v>
      </c>
      <c r="M15" s="21"/>
      <c r="N15" s="21">
        <v>0.47395346722702297</v>
      </c>
      <c r="O15" s="21">
        <v>0.45658475555016897</v>
      </c>
      <c r="P15" s="21">
        <v>0.40985236740020797</v>
      </c>
      <c r="Q15" s="21">
        <v>0.36252513057112101</v>
      </c>
      <c r="R15" s="21"/>
      <c r="S15" s="21">
        <v>0.512048288257826</v>
      </c>
      <c r="T15" s="21">
        <v>0.386101797910403</v>
      </c>
      <c r="U15" s="21">
        <v>0.44892863539312799</v>
      </c>
      <c r="V15" s="21">
        <v>0.42272988535348499</v>
      </c>
      <c r="W15" s="21">
        <v>0.52953864147918595</v>
      </c>
      <c r="X15" s="21">
        <v>0.372138259828447</v>
      </c>
      <c r="Y15" s="21">
        <v>0.33223252675683301</v>
      </c>
      <c r="Z15" s="21">
        <v>0.31849312519905898</v>
      </c>
      <c r="AA15" s="21">
        <v>0.43211525238049098</v>
      </c>
      <c r="AB15" s="21">
        <v>0.44089002225829199</v>
      </c>
      <c r="AC15" s="21"/>
      <c r="AD15" s="21">
        <v>0.28853365130126801</v>
      </c>
      <c r="AE15" s="21">
        <v>0.45576820743248297</v>
      </c>
      <c r="AF15" s="21">
        <v>0.47199141817400198</v>
      </c>
      <c r="AG15" s="21">
        <v>0.414362575551253</v>
      </c>
      <c r="AH15" s="21"/>
      <c r="AI15" s="21">
        <v>0.30910960665966802</v>
      </c>
      <c r="AJ15" s="21">
        <v>0.47178388629746698</v>
      </c>
      <c r="AK15" s="21">
        <v>0.419407167010454</v>
      </c>
      <c r="AL15" s="21"/>
      <c r="AM15" s="21">
        <v>0.54762483521332395</v>
      </c>
      <c r="AN15" s="21">
        <v>0.41444352085401098</v>
      </c>
      <c r="AO15" s="21">
        <v>0.38424264111467099</v>
      </c>
      <c r="AP15" s="21"/>
      <c r="AQ15" s="21">
        <v>0.36325480847369801</v>
      </c>
      <c r="AR15" s="21">
        <v>0.41476093039534301</v>
      </c>
      <c r="AS15" s="21">
        <v>0.49091812410712099</v>
      </c>
      <c r="AT15" s="21">
        <v>0.48338206819433499</v>
      </c>
      <c r="AU15" s="21">
        <v>0.59592083915976202</v>
      </c>
    </row>
    <row r="16" spans="2:47" x14ac:dyDescent="0.3">
      <c r="B16" s="18" t="s">
        <v>270</v>
      </c>
      <c r="C16" s="21">
        <v>0.295439056288752</v>
      </c>
      <c r="D16" s="21">
        <v>0.31101730644065201</v>
      </c>
      <c r="E16" s="21">
        <v>0.278890108784483</v>
      </c>
      <c r="F16" s="21"/>
      <c r="G16" s="21">
        <v>0.16670471898396999</v>
      </c>
      <c r="H16" s="21">
        <v>0.29104764135202099</v>
      </c>
      <c r="I16" s="21">
        <v>0.28531785889040401</v>
      </c>
      <c r="J16" s="21">
        <v>0.27875731372117901</v>
      </c>
      <c r="K16" s="21">
        <v>0.331746684593616</v>
      </c>
      <c r="L16" s="21">
        <v>0.380925803114533</v>
      </c>
      <c r="M16" s="21"/>
      <c r="N16" s="21">
        <v>0.31314341417762398</v>
      </c>
      <c r="O16" s="21">
        <v>0.26685885537991799</v>
      </c>
      <c r="P16" s="21">
        <v>0.28720601735999002</v>
      </c>
      <c r="Q16" s="21">
        <v>0.30374781456109701</v>
      </c>
      <c r="R16" s="21"/>
      <c r="S16" s="21">
        <v>0.23501473445634</v>
      </c>
      <c r="T16" s="21">
        <v>0.34678704360721602</v>
      </c>
      <c r="U16" s="21">
        <v>0.23515289792284499</v>
      </c>
      <c r="V16" s="21">
        <v>0.34966878704554</v>
      </c>
      <c r="W16" s="21">
        <v>0.18762177829851601</v>
      </c>
      <c r="X16" s="21">
        <v>0.30758402609956997</v>
      </c>
      <c r="Y16" s="21">
        <v>0.38096357660505098</v>
      </c>
      <c r="Z16" s="21">
        <v>0.39735991162030299</v>
      </c>
      <c r="AA16" s="21">
        <v>0.29669547939853802</v>
      </c>
      <c r="AB16" s="21">
        <v>0.23771806182722799</v>
      </c>
      <c r="AC16" s="21"/>
      <c r="AD16" s="21">
        <v>0.40869902255394303</v>
      </c>
      <c r="AE16" s="21">
        <v>0.29102515297181603</v>
      </c>
      <c r="AF16" s="21">
        <v>0.320786540478608</v>
      </c>
      <c r="AG16" s="21">
        <v>0.173523677151735</v>
      </c>
      <c r="AH16" s="21"/>
      <c r="AI16" s="21">
        <v>0.40653310792237102</v>
      </c>
      <c r="AJ16" s="21">
        <v>0.27307856309114498</v>
      </c>
      <c r="AK16" s="21">
        <v>0.34851992919339397</v>
      </c>
      <c r="AL16" s="21"/>
      <c r="AM16" s="21">
        <v>0.20306678605541501</v>
      </c>
      <c r="AN16" s="21">
        <v>0.273753789122408</v>
      </c>
      <c r="AO16" s="21">
        <v>0.40752381529139597</v>
      </c>
      <c r="AP16" s="21"/>
      <c r="AQ16" s="21">
        <v>0.32136743590023897</v>
      </c>
      <c r="AR16" s="21">
        <v>0.28125657715531399</v>
      </c>
      <c r="AS16" s="21">
        <v>0.29052730424344198</v>
      </c>
      <c r="AT16" s="21">
        <v>0.287796052070174</v>
      </c>
      <c r="AU16" s="21">
        <v>0.204557999818853</v>
      </c>
    </row>
    <row r="17" spans="2:47" x14ac:dyDescent="0.3">
      <c r="B17" s="18" t="s">
        <v>143</v>
      </c>
      <c r="C17" s="22">
        <v>0.131044850359187</v>
      </c>
      <c r="D17" s="22">
        <v>9.0030962473422904E-2</v>
      </c>
      <c r="E17" s="22">
        <v>0.17314777653679</v>
      </c>
      <c r="F17" s="22"/>
      <c r="G17" s="22">
        <v>0.465644531309656</v>
      </c>
      <c r="H17" s="22">
        <v>0.22515579104616901</v>
      </c>
      <c r="I17" s="22">
        <v>0.14905888215118701</v>
      </c>
      <c r="J17" s="22">
        <v>0.14170073311439799</v>
      </c>
      <c r="K17" s="22">
        <v>-4.3083219388097303E-2</v>
      </c>
      <c r="L17" s="22">
        <v>-7.1007580482039895E-2</v>
      </c>
      <c r="M17" s="22"/>
      <c r="N17" s="22">
        <v>0.16081005304939899</v>
      </c>
      <c r="O17" s="22">
        <v>0.18972590017025101</v>
      </c>
      <c r="P17" s="22">
        <v>0.122646350040218</v>
      </c>
      <c r="Q17" s="22">
        <v>5.8777316010023999E-2</v>
      </c>
      <c r="R17" s="22"/>
      <c r="S17" s="22">
        <v>0.27703355380148698</v>
      </c>
      <c r="T17" s="22">
        <v>3.9314754303186997E-2</v>
      </c>
      <c r="U17" s="22">
        <v>0.213775737470283</v>
      </c>
      <c r="V17" s="22">
        <v>7.3061098307945799E-2</v>
      </c>
      <c r="W17" s="22">
        <v>0.34191686318066999</v>
      </c>
      <c r="X17" s="22">
        <v>6.4554233728876698E-2</v>
      </c>
      <c r="Y17" s="22">
        <v>-4.8731049848218203E-2</v>
      </c>
      <c r="Z17" s="22">
        <v>-7.8866786421243507E-2</v>
      </c>
      <c r="AA17" s="22">
        <v>0.13541977298195301</v>
      </c>
      <c r="AB17" s="22">
        <v>0.203171960431064</v>
      </c>
      <c r="AC17" s="22"/>
      <c r="AD17" s="22">
        <v>-0.120165371252675</v>
      </c>
      <c r="AE17" s="22">
        <v>0.164743054460667</v>
      </c>
      <c r="AF17" s="22">
        <v>0.15120487769539401</v>
      </c>
      <c r="AG17" s="22">
        <v>0.240838898399518</v>
      </c>
      <c r="AH17" s="22"/>
      <c r="AI17" s="22">
        <v>-9.7423501262703202E-2</v>
      </c>
      <c r="AJ17" s="22">
        <v>0.198705323206322</v>
      </c>
      <c r="AK17" s="22">
        <v>7.0887237817059801E-2</v>
      </c>
      <c r="AL17" s="22"/>
      <c r="AM17" s="22">
        <v>0.344558049157909</v>
      </c>
      <c r="AN17" s="22">
        <v>0.14068973173160301</v>
      </c>
      <c r="AO17" s="22">
        <v>-2.3281174176725199E-2</v>
      </c>
      <c r="AP17" s="22"/>
      <c r="AQ17" s="22">
        <v>4.18873725734593E-2</v>
      </c>
      <c r="AR17" s="22">
        <v>0.13350435324002899</v>
      </c>
      <c r="AS17" s="22">
        <v>0.20039081986367899</v>
      </c>
      <c r="AT17" s="22">
        <v>0.19558601612416099</v>
      </c>
      <c r="AU17" s="22">
        <v>0.39136283934090899</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402</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264</v>
      </c>
      <c r="C9" s="17">
        <v>8.1751421504646593E-2</v>
      </c>
      <c r="D9" s="17">
        <v>7.17963892076567E-2</v>
      </c>
      <c r="E9" s="17">
        <v>9.1580227728264907E-2</v>
      </c>
      <c r="F9" s="17"/>
      <c r="G9" s="17">
        <v>0.122054162178697</v>
      </c>
      <c r="H9" s="17">
        <v>0.15605241240164999</v>
      </c>
      <c r="I9" s="17">
        <v>9.6415434165211103E-2</v>
      </c>
      <c r="J9" s="17">
        <v>5.3124638127922799E-2</v>
      </c>
      <c r="K9" s="17">
        <v>3.75576937303169E-2</v>
      </c>
      <c r="L9" s="17">
        <v>3.6408135562031298E-2</v>
      </c>
      <c r="M9" s="17"/>
      <c r="N9" s="17">
        <v>8.7799289474015996E-2</v>
      </c>
      <c r="O9" s="17">
        <v>9.92542687624616E-2</v>
      </c>
      <c r="P9" s="17">
        <v>8.0919071754498501E-2</v>
      </c>
      <c r="Q9" s="17">
        <v>5.9384259159823503E-2</v>
      </c>
      <c r="R9" s="17"/>
      <c r="S9" s="17">
        <v>0.11011295931319599</v>
      </c>
      <c r="T9" s="17">
        <v>7.0627578981925995E-2</v>
      </c>
      <c r="U9" s="17">
        <v>6.7492836965741501E-2</v>
      </c>
      <c r="V9" s="17">
        <v>9.6258746147792895E-2</v>
      </c>
      <c r="W9" s="17">
        <v>7.7054312595814897E-2</v>
      </c>
      <c r="X9" s="17">
        <v>7.0769212531338305E-2</v>
      </c>
      <c r="Y9" s="17">
        <v>6.2753534844780801E-2</v>
      </c>
      <c r="Z9" s="17">
        <v>7.6265735749027799E-2</v>
      </c>
      <c r="AA9" s="17">
        <v>9.6976117052960498E-2</v>
      </c>
      <c r="AB9" s="17">
        <v>5.5143780237858202E-2</v>
      </c>
      <c r="AC9" s="17"/>
      <c r="AD9" s="17">
        <v>3.1865600740357297E-2</v>
      </c>
      <c r="AE9" s="17">
        <v>0.12197204871495</v>
      </c>
      <c r="AF9" s="17">
        <v>6.77302149513241E-2</v>
      </c>
      <c r="AG9" s="17">
        <v>6.2617250681143904E-2</v>
      </c>
      <c r="AH9" s="17"/>
      <c r="AI9" s="17">
        <v>4.9181071536958602E-2</v>
      </c>
      <c r="AJ9" s="17">
        <v>0.111391363803246</v>
      </c>
      <c r="AK9" s="17">
        <v>6.65426261423743E-2</v>
      </c>
      <c r="AL9" s="17"/>
      <c r="AM9" s="17">
        <v>0.10826205156253001</v>
      </c>
      <c r="AN9" s="17">
        <v>7.4572692880872496E-2</v>
      </c>
      <c r="AO9" s="17">
        <v>8.1405413978595298E-2</v>
      </c>
      <c r="AP9" s="17"/>
      <c r="AQ9" s="17">
        <v>7.8956896763416398E-2</v>
      </c>
      <c r="AR9" s="17">
        <v>5.0372425188479897E-2</v>
      </c>
      <c r="AS9" s="17">
        <v>0.10648508591694</v>
      </c>
      <c r="AT9" s="17">
        <v>9.8460548078987006E-2</v>
      </c>
      <c r="AU9" s="17">
        <v>0.18074046662631299</v>
      </c>
    </row>
    <row r="10" spans="2:47" x14ac:dyDescent="0.3">
      <c r="B10" s="18" t="s">
        <v>265</v>
      </c>
      <c r="C10" s="17">
        <v>0.16377821888873301</v>
      </c>
      <c r="D10" s="17">
        <v>0.15663774541530401</v>
      </c>
      <c r="E10" s="17">
        <v>0.17104116209186701</v>
      </c>
      <c r="F10" s="17"/>
      <c r="G10" s="17">
        <v>0.26777770232975101</v>
      </c>
      <c r="H10" s="17">
        <v>0.22201149553476701</v>
      </c>
      <c r="I10" s="17">
        <v>0.18085014806594399</v>
      </c>
      <c r="J10" s="17">
        <v>0.13478954190061901</v>
      </c>
      <c r="K10" s="17">
        <v>0.118517380028464</v>
      </c>
      <c r="L10" s="17">
        <v>8.8559836300109399E-2</v>
      </c>
      <c r="M10" s="17"/>
      <c r="N10" s="17">
        <v>0.230735897437916</v>
      </c>
      <c r="O10" s="17">
        <v>0.18007827800078099</v>
      </c>
      <c r="P10" s="17">
        <v>0.109633588662534</v>
      </c>
      <c r="Q10" s="17">
        <v>0.120882503091864</v>
      </c>
      <c r="R10" s="17"/>
      <c r="S10" s="17">
        <v>0.23317627939812599</v>
      </c>
      <c r="T10" s="17">
        <v>0.147822569051589</v>
      </c>
      <c r="U10" s="17">
        <v>0.103664041809891</v>
      </c>
      <c r="V10" s="17">
        <v>0.15347021741852701</v>
      </c>
      <c r="W10" s="17">
        <v>0.22880650194209701</v>
      </c>
      <c r="X10" s="17">
        <v>0.244256120897025</v>
      </c>
      <c r="Y10" s="17">
        <v>0.130981294784841</v>
      </c>
      <c r="Z10" s="17">
        <v>9.1988003399770396E-2</v>
      </c>
      <c r="AA10" s="17">
        <v>0.11789952615551801</v>
      </c>
      <c r="AB10" s="17">
        <v>9.9872206770498795E-2</v>
      </c>
      <c r="AC10" s="17"/>
      <c r="AD10" s="17">
        <v>0.128679336167138</v>
      </c>
      <c r="AE10" s="17">
        <v>0.18130526509372899</v>
      </c>
      <c r="AF10" s="17">
        <v>0.152225999031988</v>
      </c>
      <c r="AG10" s="17">
        <v>0.16601037643417099</v>
      </c>
      <c r="AH10" s="17"/>
      <c r="AI10" s="17">
        <v>0.142876270460701</v>
      </c>
      <c r="AJ10" s="17">
        <v>0.192544231231563</v>
      </c>
      <c r="AK10" s="17">
        <v>0.129365629384803</v>
      </c>
      <c r="AL10" s="17"/>
      <c r="AM10" s="17">
        <v>0.264330774336624</v>
      </c>
      <c r="AN10" s="17">
        <v>0.13343049959179501</v>
      </c>
      <c r="AO10" s="17">
        <v>0.13827173006839899</v>
      </c>
      <c r="AP10" s="17"/>
      <c r="AQ10" s="17">
        <v>9.9171534870261605E-2</v>
      </c>
      <c r="AR10" s="17">
        <v>0.178335081045218</v>
      </c>
      <c r="AS10" s="17">
        <v>0.18629836159409799</v>
      </c>
      <c r="AT10" s="17">
        <v>0.24529968626432</v>
      </c>
      <c r="AU10" s="17">
        <v>0.13351114948078599</v>
      </c>
    </row>
    <row r="11" spans="2:47" x14ac:dyDescent="0.3">
      <c r="B11" s="18" t="s">
        <v>266</v>
      </c>
      <c r="C11" s="17">
        <v>0.16648585427634699</v>
      </c>
      <c r="D11" s="17">
        <v>0.19098067698990701</v>
      </c>
      <c r="E11" s="17">
        <v>0.14304643353384999</v>
      </c>
      <c r="F11" s="17"/>
      <c r="G11" s="17">
        <v>0.20730095621321201</v>
      </c>
      <c r="H11" s="17">
        <v>0.137671528897953</v>
      </c>
      <c r="I11" s="17">
        <v>0.21627273992337001</v>
      </c>
      <c r="J11" s="17">
        <v>0.180844952286802</v>
      </c>
      <c r="K11" s="17">
        <v>0.14254667395387399</v>
      </c>
      <c r="L11" s="17">
        <v>0.12711225732616399</v>
      </c>
      <c r="M11" s="17"/>
      <c r="N11" s="17">
        <v>0.165067781943079</v>
      </c>
      <c r="O11" s="17">
        <v>0.165164923356246</v>
      </c>
      <c r="P11" s="17">
        <v>0.18585510376102701</v>
      </c>
      <c r="Q11" s="17">
        <v>0.15567591809219</v>
      </c>
      <c r="R11" s="17"/>
      <c r="S11" s="17">
        <v>0.207748693128842</v>
      </c>
      <c r="T11" s="17">
        <v>0.14357618252411899</v>
      </c>
      <c r="U11" s="17">
        <v>0.11805035596508499</v>
      </c>
      <c r="V11" s="17">
        <v>0.17676640171834801</v>
      </c>
      <c r="W11" s="17">
        <v>0.144951108706945</v>
      </c>
      <c r="X11" s="17">
        <v>0.17424290753458499</v>
      </c>
      <c r="Y11" s="17">
        <v>0.13893901838721701</v>
      </c>
      <c r="Z11" s="17">
        <v>0.23022837251314701</v>
      </c>
      <c r="AA11" s="17">
        <v>0.15275319909857199</v>
      </c>
      <c r="AB11" s="17">
        <v>0.20797749186086201</v>
      </c>
      <c r="AC11" s="17"/>
      <c r="AD11" s="17">
        <v>0.150203803659888</v>
      </c>
      <c r="AE11" s="17">
        <v>0.15536785211752499</v>
      </c>
      <c r="AF11" s="17">
        <v>0.16488945137799901</v>
      </c>
      <c r="AG11" s="17">
        <v>0.22349983385379699</v>
      </c>
      <c r="AH11" s="17"/>
      <c r="AI11" s="17">
        <v>0.13996267847503399</v>
      </c>
      <c r="AJ11" s="17">
        <v>0.15364586168846101</v>
      </c>
      <c r="AK11" s="17">
        <v>0.15078619100709101</v>
      </c>
      <c r="AL11" s="17"/>
      <c r="AM11" s="17">
        <v>0.146638029130778</v>
      </c>
      <c r="AN11" s="17">
        <v>0.192555670663107</v>
      </c>
      <c r="AO11" s="17">
        <v>0.143208449471625</v>
      </c>
      <c r="AP11" s="17"/>
      <c r="AQ11" s="17">
        <v>0.164608391822466</v>
      </c>
      <c r="AR11" s="17">
        <v>0.18861233455007601</v>
      </c>
      <c r="AS11" s="17">
        <v>0.16525748455480499</v>
      </c>
      <c r="AT11" s="17">
        <v>0.156098667325452</v>
      </c>
      <c r="AU11" s="17">
        <v>0.179025823802128</v>
      </c>
    </row>
    <row r="12" spans="2:47" x14ac:dyDescent="0.3">
      <c r="B12" s="18" t="s">
        <v>267</v>
      </c>
      <c r="C12" s="17">
        <v>0.26216083413575197</v>
      </c>
      <c r="D12" s="17">
        <v>0.25718380006270603</v>
      </c>
      <c r="E12" s="17">
        <v>0.26549713513013301</v>
      </c>
      <c r="F12" s="17"/>
      <c r="G12" s="17">
        <v>0.181982900989027</v>
      </c>
      <c r="H12" s="17">
        <v>0.17989798345429001</v>
      </c>
      <c r="I12" s="17">
        <v>0.26577226156342298</v>
      </c>
      <c r="J12" s="17">
        <v>0.32213505362259998</v>
      </c>
      <c r="K12" s="17">
        <v>0.25544154747823999</v>
      </c>
      <c r="L12" s="17">
        <v>0.33421028751805298</v>
      </c>
      <c r="M12" s="17"/>
      <c r="N12" s="17">
        <v>0.26041067210577201</v>
      </c>
      <c r="O12" s="17">
        <v>0.24882420845834999</v>
      </c>
      <c r="P12" s="17">
        <v>0.27104357537253299</v>
      </c>
      <c r="Q12" s="17">
        <v>0.27534750422697502</v>
      </c>
      <c r="R12" s="17"/>
      <c r="S12" s="17">
        <v>0.18328384743410001</v>
      </c>
      <c r="T12" s="17">
        <v>0.29401333768545101</v>
      </c>
      <c r="U12" s="17">
        <v>0.29710204567362503</v>
      </c>
      <c r="V12" s="17">
        <v>0.27616474809601999</v>
      </c>
      <c r="W12" s="17">
        <v>0.28435942445151502</v>
      </c>
      <c r="X12" s="17">
        <v>0.240204229862886</v>
      </c>
      <c r="Y12" s="17">
        <v>0.24942450735864199</v>
      </c>
      <c r="Z12" s="17">
        <v>0.26511239791329999</v>
      </c>
      <c r="AA12" s="17">
        <v>0.27138784528176102</v>
      </c>
      <c r="AB12" s="17">
        <v>0.32586105936704401</v>
      </c>
      <c r="AC12" s="17"/>
      <c r="AD12" s="17">
        <v>0.32115040844634601</v>
      </c>
      <c r="AE12" s="17">
        <v>0.23761181316917401</v>
      </c>
      <c r="AF12" s="17">
        <v>0.221439879734769</v>
      </c>
      <c r="AG12" s="17">
        <v>0.258294521090905</v>
      </c>
      <c r="AH12" s="17"/>
      <c r="AI12" s="17">
        <v>0.34295494822927902</v>
      </c>
      <c r="AJ12" s="17">
        <v>0.25371389555128299</v>
      </c>
      <c r="AK12" s="17">
        <v>0.23898507569341801</v>
      </c>
      <c r="AL12" s="17"/>
      <c r="AM12" s="17">
        <v>0.286092308102739</v>
      </c>
      <c r="AN12" s="17">
        <v>0.26672820832197203</v>
      </c>
      <c r="AO12" s="17">
        <v>0.25507933132285299</v>
      </c>
      <c r="AP12" s="17"/>
      <c r="AQ12" s="17">
        <v>0.28501758552028</v>
      </c>
      <c r="AR12" s="17">
        <v>0.27602866643569002</v>
      </c>
      <c r="AS12" s="17">
        <v>0.26196873305393198</v>
      </c>
      <c r="AT12" s="17">
        <v>0.16031205099870999</v>
      </c>
      <c r="AU12" s="17">
        <v>0.290320440902398</v>
      </c>
    </row>
    <row r="13" spans="2:47" x14ac:dyDescent="0.3">
      <c r="B13" s="18" t="s">
        <v>268</v>
      </c>
      <c r="C13" s="17">
        <v>0.29493627635370201</v>
      </c>
      <c r="D13" s="17">
        <v>0.30462305531300099</v>
      </c>
      <c r="E13" s="17">
        <v>0.28613100800860303</v>
      </c>
      <c r="F13" s="17"/>
      <c r="G13" s="17">
        <v>0.193505395959719</v>
      </c>
      <c r="H13" s="17">
        <v>0.28142218050365198</v>
      </c>
      <c r="I13" s="17">
        <v>0.205376863304255</v>
      </c>
      <c r="J13" s="17">
        <v>0.27245599329845299</v>
      </c>
      <c r="K13" s="17">
        <v>0.39453836581983798</v>
      </c>
      <c r="L13" s="17">
        <v>0.396139397078694</v>
      </c>
      <c r="M13" s="17"/>
      <c r="N13" s="17">
        <v>0.25106036955902999</v>
      </c>
      <c r="O13" s="17">
        <v>0.26928740886910002</v>
      </c>
      <c r="P13" s="17">
        <v>0.32340637488799401</v>
      </c>
      <c r="Q13" s="17">
        <v>0.334394317156883</v>
      </c>
      <c r="R13" s="17"/>
      <c r="S13" s="17">
        <v>0.248329233763906</v>
      </c>
      <c r="T13" s="17">
        <v>0.31216755442580002</v>
      </c>
      <c r="U13" s="17">
        <v>0.38062884500843702</v>
      </c>
      <c r="V13" s="17">
        <v>0.279473800152923</v>
      </c>
      <c r="W13" s="17">
        <v>0.22550246613066899</v>
      </c>
      <c r="X13" s="17">
        <v>0.24403883239886201</v>
      </c>
      <c r="Y13" s="17">
        <v>0.39776807793181101</v>
      </c>
      <c r="Z13" s="17">
        <v>0.26679690759295099</v>
      </c>
      <c r="AA13" s="17">
        <v>0.32924160499961902</v>
      </c>
      <c r="AB13" s="17">
        <v>0.24437855645242099</v>
      </c>
      <c r="AC13" s="17"/>
      <c r="AD13" s="17">
        <v>0.34443693590079899</v>
      </c>
      <c r="AE13" s="17">
        <v>0.28809270487661098</v>
      </c>
      <c r="AF13" s="17">
        <v>0.37371495951688599</v>
      </c>
      <c r="AG13" s="17">
        <v>0.20586308744130499</v>
      </c>
      <c r="AH13" s="17"/>
      <c r="AI13" s="17">
        <v>0.305843758377424</v>
      </c>
      <c r="AJ13" s="17">
        <v>0.2821224481547</v>
      </c>
      <c r="AK13" s="17">
        <v>0.38852321668992601</v>
      </c>
      <c r="AL13" s="17"/>
      <c r="AM13" s="17">
        <v>0.17818934156278399</v>
      </c>
      <c r="AN13" s="17">
        <v>0.301113434574036</v>
      </c>
      <c r="AO13" s="17">
        <v>0.36906257736277698</v>
      </c>
      <c r="AP13" s="17"/>
      <c r="AQ13" s="17">
        <v>0.33763325299666003</v>
      </c>
      <c r="AR13" s="17">
        <v>0.26169684553204497</v>
      </c>
      <c r="AS13" s="17">
        <v>0.26827228152074201</v>
      </c>
      <c r="AT13" s="17">
        <v>0.32438422302579401</v>
      </c>
      <c r="AU13" s="17">
        <v>0.15053815641424101</v>
      </c>
    </row>
    <row r="14" spans="2:47" x14ac:dyDescent="0.3">
      <c r="B14" s="18" t="s">
        <v>94</v>
      </c>
      <c r="C14" s="17">
        <v>3.0887394840819201E-2</v>
      </c>
      <c r="D14" s="17">
        <v>1.8778333011426E-2</v>
      </c>
      <c r="E14" s="17">
        <v>4.2704033507281899E-2</v>
      </c>
      <c r="F14" s="17"/>
      <c r="G14" s="17">
        <v>2.7378882329593401E-2</v>
      </c>
      <c r="H14" s="17">
        <v>2.2944399207687202E-2</v>
      </c>
      <c r="I14" s="17">
        <v>3.5312552977796702E-2</v>
      </c>
      <c r="J14" s="17">
        <v>3.6649820763603798E-2</v>
      </c>
      <c r="K14" s="17">
        <v>5.1398338989266601E-2</v>
      </c>
      <c r="L14" s="17">
        <v>1.7570086214948599E-2</v>
      </c>
      <c r="M14" s="17"/>
      <c r="N14" s="17">
        <v>4.9259894801869002E-3</v>
      </c>
      <c r="O14" s="17">
        <v>3.7390912553061699E-2</v>
      </c>
      <c r="P14" s="17">
        <v>2.9142285561412601E-2</v>
      </c>
      <c r="Q14" s="17">
        <v>5.4315498272264298E-2</v>
      </c>
      <c r="R14" s="17"/>
      <c r="S14" s="17">
        <v>1.7348986961830098E-2</v>
      </c>
      <c r="T14" s="17">
        <v>3.17927773311154E-2</v>
      </c>
      <c r="U14" s="17">
        <v>3.3061874577220603E-2</v>
      </c>
      <c r="V14" s="17">
        <v>1.7866086466388799E-2</v>
      </c>
      <c r="W14" s="17">
        <v>3.9326186172958598E-2</v>
      </c>
      <c r="X14" s="17">
        <v>2.6488696775303001E-2</v>
      </c>
      <c r="Y14" s="17">
        <v>2.0133566692708299E-2</v>
      </c>
      <c r="Z14" s="17">
        <v>6.9608582831803101E-2</v>
      </c>
      <c r="AA14" s="17">
        <v>3.1741707411568502E-2</v>
      </c>
      <c r="AB14" s="17">
        <v>6.6766905311316793E-2</v>
      </c>
      <c r="AC14" s="17"/>
      <c r="AD14" s="17">
        <v>2.3663915085472598E-2</v>
      </c>
      <c r="AE14" s="17">
        <v>1.5650316028010099E-2</v>
      </c>
      <c r="AF14" s="17">
        <v>1.99994953870332E-2</v>
      </c>
      <c r="AG14" s="17">
        <v>8.3714930498678897E-2</v>
      </c>
      <c r="AH14" s="17"/>
      <c r="AI14" s="17">
        <v>1.91812729206043E-2</v>
      </c>
      <c r="AJ14" s="17">
        <v>6.58219957074767E-3</v>
      </c>
      <c r="AK14" s="17">
        <v>2.5797261082388199E-2</v>
      </c>
      <c r="AL14" s="17"/>
      <c r="AM14" s="17">
        <v>1.64874953045441E-2</v>
      </c>
      <c r="AN14" s="17">
        <v>3.1599493968218102E-2</v>
      </c>
      <c r="AO14" s="17">
        <v>1.2972497795750401E-2</v>
      </c>
      <c r="AP14" s="17"/>
      <c r="AQ14" s="17">
        <v>3.4612338026914699E-2</v>
      </c>
      <c r="AR14" s="17">
        <v>4.4954647248490201E-2</v>
      </c>
      <c r="AS14" s="17">
        <v>1.1718053359482601E-2</v>
      </c>
      <c r="AT14" s="17">
        <v>1.54448243067374E-2</v>
      </c>
      <c r="AU14" s="17">
        <v>6.5863962774133603E-2</v>
      </c>
    </row>
    <row r="15" spans="2:47" x14ac:dyDescent="0.3">
      <c r="B15" s="18" t="s">
        <v>269</v>
      </c>
      <c r="C15" s="21">
        <v>0.24552964039337999</v>
      </c>
      <c r="D15" s="21">
        <v>0.22843413462296</v>
      </c>
      <c r="E15" s="21">
        <v>0.262621389820132</v>
      </c>
      <c r="F15" s="21"/>
      <c r="G15" s="21">
        <v>0.38983186450844798</v>
      </c>
      <c r="H15" s="21">
        <v>0.37806390793641798</v>
      </c>
      <c r="I15" s="21">
        <v>0.27726558223115499</v>
      </c>
      <c r="J15" s="21">
        <v>0.18791418002854099</v>
      </c>
      <c r="K15" s="21">
        <v>0.15607507375878099</v>
      </c>
      <c r="L15" s="21">
        <v>0.12496797186214099</v>
      </c>
      <c r="M15" s="21"/>
      <c r="N15" s="21">
        <v>0.318535186911932</v>
      </c>
      <c r="O15" s="21">
        <v>0.27933254676324298</v>
      </c>
      <c r="P15" s="21">
        <v>0.190552660417033</v>
      </c>
      <c r="Q15" s="21">
        <v>0.180266762251687</v>
      </c>
      <c r="R15" s="21"/>
      <c r="S15" s="21">
        <v>0.343289238711322</v>
      </c>
      <c r="T15" s="21">
        <v>0.21845014803351501</v>
      </c>
      <c r="U15" s="21">
        <v>0.17115687877563299</v>
      </c>
      <c r="V15" s="21">
        <v>0.24972896356631999</v>
      </c>
      <c r="W15" s="21">
        <v>0.30586081453791197</v>
      </c>
      <c r="X15" s="21">
        <v>0.31502533342836297</v>
      </c>
      <c r="Y15" s="21">
        <v>0.19373482962962199</v>
      </c>
      <c r="Z15" s="21">
        <v>0.16825373914879799</v>
      </c>
      <c r="AA15" s="21">
        <v>0.21487564320847899</v>
      </c>
      <c r="AB15" s="21">
        <v>0.155015987008357</v>
      </c>
      <c r="AC15" s="21"/>
      <c r="AD15" s="21">
        <v>0.160544936907495</v>
      </c>
      <c r="AE15" s="21">
        <v>0.30327731380867901</v>
      </c>
      <c r="AF15" s="21">
        <v>0.219956213983312</v>
      </c>
      <c r="AG15" s="21">
        <v>0.22862762711531501</v>
      </c>
      <c r="AH15" s="21"/>
      <c r="AI15" s="21">
        <v>0.192057341997659</v>
      </c>
      <c r="AJ15" s="21">
        <v>0.30393559503480799</v>
      </c>
      <c r="AK15" s="21">
        <v>0.195908255527177</v>
      </c>
      <c r="AL15" s="21"/>
      <c r="AM15" s="21">
        <v>0.37259282589915499</v>
      </c>
      <c r="AN15" s="21">
        <v>0.20800319247266699</v>
      </c>
      <c r="AO15" s="21">
        <v>0.21967714404699401</v>
      </c>
      <c r="AP15" s="21"/>
      <c r="AQ15" s="21">
        <v>0.178128431633678</v>
      </c>
      <c r="AR15" s="21">
        <v>0.22870750623369801</v>
      </c>
      <c r="AS15" s="21">
        <v>0.29278344751103802</v>
      </c>
      <c r="AT15" s="21">
        <v>0.34376023434330699</v>
      </c>
      <c r="AU15" s="21">
        <v>0.31425161610709901</v>
      </c>
    </row>
    <row r="16" spans="2:47" x14ac:dyDescent="0.3">
      <c r="B16" s="18" t="s">
        <v>270</v>
      </c>
      <c r="C16" s="21">
        <v>0.55709711048945398</v>
      </c>
      <c r="D16" s="21">
        <v>0.56180685537570696</v>
      </c>
      <c r="E16" s="21">
        <v>0.55162814313873598</v>
      </c>
      <c r="F16" s="21"/>
      <c r="G16" s="21">
        <v>0.37548829694874603</v>
      </c>
      <c r="H16" s="21">
        <v>0.46132016395794201</v>
      </c>
      <c r="I16" s="21">
        <v>0.47114912486767802</v>
      </c>
      <c r="J16" s="21">
        <v>0.59459104692105302</v>
      </c>
      <c r="K16" s="21">
        <v>0.64997991329807803</v>
      </c>
      <c r="L16" s="21">
        <v>0.73034968459674698</v>
      </c>
      <c r="M16" s="21"/>
      <c r="N16" s="21">
        <v>0.51147104166480195</v>
      </c>
      <c r="O16" s="21">
        <v>0.51811161732744904</v>
      </c>
      <c r="P16" s="21">
        <v>0.59444995026052805</v>
      </c>
      <c r="Q16" s="21">
        <v>0.60974182138385802</v>
      </c>
      <c r="R16" s="21"/>
      <c r="S16" s="21">
        <v>0.43161308119800601</v>
      </c>
      <c r="T16" s="21">
        <v>0.60618089211125004</v>
      </c>
      <c r="U16" s="21">
        <v>0.67773089068206105</v>
      </c>
      <c r="V16" s="21">
        <v>0.55563854824894399</v>
      </c>
      <c r="W16" s="21">
        <v>0.50986189058218501</v>
      </c>
      <c r="X16" s="21">
        <v>0.48424306226174901</v>
      </c>
      <c r="Y16" s="21">
        <v>0.64719258529045298</v>
      </c>
      <c r="Z16" s="21">
        <v>0.53190930550625204</v>
      </c>
      <c r="AA16" s="21">
        <v>0.60062945028138004</v>
      </c>
      <c r="AB16" s="21">
        <v>0.57023961581946403</v>
      </c>
      <c r="AC16" s="21"/>
      <c r="AD16" s="21">
        <v>0.66558734434714495</v>
      </c>
      <c r="AE16" s="21">
        <v>0.525704518045786</v>
      </c>
      <c r="AF16" s="21">
        <v>0.59515483925165502</v>
      </c>
      <c r="AG16" s="21">
        <v>0.46415760853221</v>
      </c>
      <c r="AH16" s="21"/>
      <c r="AI16" s="21">
        <v>0.64879870660670302</v>
      </c>
      <c r="AJ16" s="21">
        <v>0.53583634370598299</v>
      </c>
      <c r="AK16" s="21">
        <v>0.62750829238334305</v>
      </c>
      <c r="AL16" s="21"/>
      <c r="AM16" s="21">
        <v>0.46428164966552299</v>
      </c>
      <c r="AN16" s="21">
        <v>0.56784164289600803</v>
      </c>
      <c r="AO16" s="21">
        <v>0.62414190868563102</v>
      </c>
      <c r="AP16" s="21"/>
      <c r="AQ16" s="21">
        <v>0.62265083851694103</v>
      </c>
      <c r="AR16" s="21">
        <v>0.53772551196773499</v>
      </c>
      <c r="AS16" s="21">
        <v>0.53024101457467399</v>
      </c>
      <c r="AT16" s="21">
        <v>0.48469627402450399</v>
      </c>
      <c r="AU16" s="21">
        <v>0.44085859731663901</v>
      </c>
    </row>
    <row r="17" spans="2:47" x14ac:dyDescent="0.3">
      <c r="B17" s="18" t="s">
        <v>143</v>
      </c>
      <c r="C17" s="22">
        <v>-0.311567470096074</v>
      </c>
      <c r="D17" s="22">
        <v>-0.33337272075274699</v>
      </c>
      <c r="E17" s="22">
        <v>-0.28900675331860398</v>
      </c>
      <c r="F17" s="22"/>
      <c r="G17" s="22">
        <v>1.43435675597015E-2</v>
      </c>
      <c r="H17" s="22">
        <v>-8.3256256021524602E-2</v>
      </c>
      <c r="I17" s="22">
        <v>-0.19388354263652199</v>
      </c>
      <c r="J17" s="22">
        <v>-0.40667686689251198</v>
      </c>
      <c r="K17" s="22">
        <v>-0.49390483953929698</v>
      </c>
      <c r="L17" s="22">
        <v>-0.60538171273460595</v>
      </c>
      <c r="M17" s="22"/>
      <c r="N17" s="22">
        <v>-0.19293585475287001</v>
      </c>
      <c r="O17" s="22">
        <v>-0.238779070564206</v>
      </c>
      <c r="P17" s="22">
        <v>-0.40389728984349499</v>
      </c>
      <c r="Q17" s="22">
        <v>-0.42947505913217099</v>
      </c>
      <c r="R17" s="22"/>
      <c r="S17" s="22">
        <v>-8.8323842486683499E-2</v>
      </c>
      <c r="T17" s="22">
        <v>-0.387730744077735</v>
      </c>
      <c r="U17" s="22">
        <v>-0.50657401190642903</v>
      </c>
      <c r="V17" s="22">
        <v>-0.30590958468262403</v>
      </c>
      <c r="W17" s="22">
        <v>-0.20400107604427301</v>
      </c>
      <c r="X17" s="22">
        <v>-0.16921772883338601</v>
      </c>
      <c r="Y17" s="22">
        <v>-0.45345775566083102</v>
      </c>
      <c r="Z17" s="22">
        <v>-0.363655566357453</v>
      </c>
      <c r="AA17" s="22">
        <v>-0.38575380707290202</v>
      </c>
      <c r="AB17" s="22">
        <v>-0.41522362881110703</v>
      </c>
      <c r="AC17" s="22"/>
      <c r="AD17" s="22">
        <v>-0.50504240743964901</v>
      </c>
      <c r="AE17" s="22">
        <v>-0.22242720423710599</v>
      </c>
      <c r="AF17" s="22">
        <v>-0.37519862526834302</v>
      </c>
      <c r="AG17" s="22">
        <v>-0.23552998141689499</v>
      </c>
      <c r="AH17" s="22"/>
      <c r="AI17" s="22">
        <v>-0.45674136460904302</v>
      </c>
      <c r="AJ17" s="22">
        <v>-0.23190074867117499</v>
      </c>
      <c r="AK17" s="22">
        <v>-0.43160003685616599</v>
      </c>
      <c r="AL17" s="22"/>
      <c r="AM17" s="22">
        <v>-9.1688823766367902E-2</v>
      </c>
      <c r="AN17" s="22">
        <v>-0.35983845042334101</v>
      </c>
      <c r="AO17" s="22">
        <v>-0.40446476463863701</v>
      </c>
      <c r="AP17" s="22"/>
      <c r="AQ17" s="22">
        <v>-0.444522406883263</v>
      </c>
      <c r="AR17" s="22">
        <v>-0.30901800573403698</v>
      </c>
      <c r="AS17" s="22">
        <v>-0.23745756706363599</v>
      </c>
      <c r="AT17" s="22">
        <v>-0.140936039681197</v>
      </c>
      <c r="AU17" s="22">
        <v>-0.12660698120954</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403</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264</v>
      </c>
      <c r="C9" s="17">
        <v>0.187301287521246</v>
      </c>
      <c r="D9" s="17">
        <v>0.213237551941136</v>
      </c>
      <c r="E9" s="17">
        <v>0.16047890866699199</v>
      </c>
      <c r="F9" s="17"/>
      <c r="G9" s="17">
        <v>0.25772297313877002</v>
      </c>
      <c r="H9" s="17">
        <v>0.26218147156906801</v>
      </c>
      <c r="I9" s="17">
        <v>0.23646043933988201</v>
      </c>
      <c r="J9" s="17">
        <v>0.216452983708847</v>
      </c>
      <c r="K9" s="17">
        <v>0.104609208843206</v>
      </c>
      <c r="L9" s="17">
        <v>7.2896607425245896E-2</v>
      </c>
      <c r="M9" s="17"/>
      <c r="N9" s="17">
        <v>0.232564149792477</v>
      </c>
      <c r="O9" s="17">
        <v>0.22605620101983501</v>
      </c>
      <c r="P9" s="17">
        <v>0.15845833395710399</v>
      </c>
      <c r="Q9" s="17">
        <v>0.122687910652604</v>
      </c>
      <c r="R9" s="17"/>
      <c r="S9" s="17">
        <v>0.28231979206400198</v>
      </c>
      <c r="T9" s="17">
        <v>0.17346497419724599</v>
      </c>
      <c r="U9" s="17">
        <v>0.10692910145373601</v>
      </c>
      <c r="V9" s="17">
        <v>0.203961174916854</v>
      </c>
      <c r="W9" s="17">
        <v>0.13065041701996799</v>
      </c>
      <c r="X9" s="17">
        <v>0.22520479060700699</v>
      </c>
      <c r="Y9" s="17">
        <v>0.13646084394317501</v>
      </c>
      <c r="Z9" s="17">
        <v>0.136923478478747</v>
      </c>
      <c r="AA9" s="17">
        <v>0.162591143718643</v>
      </c>
      <c r="AB9" s="17">
        <v>0.24213927943744501</v>
      </c>
      <c r="AC9" s="17"/>
      <c r="AD9" s="17">
        <v>0.112807003887304</v>
      </c>
      <c r="AE9" s="17">
        <v>0.24135180881798299</v>
      </c>
      <c r="AF9" s="17">
        <v>0.19674179867451999</v>
      </c>
      <c r="AG9" s="17">
        <v>0.14456712165781299</v>
      </c>
      <c r="AH9" s="17"/>
      <c r="AI9" s="17">
        <v>0.12781364084149799</v>
      </c>
      <c r="AJ9" s="17">
        <v>0.24510788481006701</v>
      </c>
      <c r="AK9" s="17">
        <v>0.17273631030710601</v>
      </c>
      <c r="AL9" s="17"/>
      <c r="AM9" s="17">
        <v>0.333978271350377</v>
      </c>
      <c r="AN9" s="17">
        <v>0.14937025561247499</v>
      </c>
      <c r="AO9" s="17">
        <v>0.15272486226527801</v>
      </c>
      <c r="AP9" s="17"/>
      <c r="AQ9" s="17">
        <v>0.121064221699116</v>
      </c>
      <c r="AR9" s="17">
        <v>0.196289797793572</v>
      </c>
      <c r="AS9" s="17">
        <v>0.245066547814494</v>
      </c>
      <c r="AT9" s="17">
        <v>0.24338826353681101</v>
      </c>
      <c r="AU9" s="17">
        <v>0.26072662768577998</v>
      </c>
    </row>
    <row r="10" spans="2:47" x14ac:dyDescent="0.3">
      <c r="B10" s="18" t="s">
        <v>265</v>
      </c>
      <c r="C10" s="17">
        <v>0.26632645097528801</v>
      </c>
      <c r="D10" s="17">
        <v>0.23971732081592401</v>
      </c>
      <c r="E10" s="17">
        <v>0.29269504865864798</v>
      </c>
      <c r="F10" s="17"/>
      <c r="G10" s="17">
        <v>0.28451795009146802</v>
      </c>
      <c r="H10" s="17">
        <v>0.29398812469274499</v>
      </c>
      <c r="I10" s="17">
        <v>0.26217059563260697</v>
      </c>
      <c r="J10" s="17">
        <v>0.29361198217598</v>
      </c>
      <c r="K10" s="17">
        <v>0.27096966822843799</v>
      </c>
      <c r="L10" s="17">
        <v>0.210204776436414</v>
      </c>
      <c r="M10" s="17"/>
      <c r="N10" s="17">
        <v>0.30046167773870502</v>
      </c>
      <c r="O10" s="17">
        <v>0.28215496046576299</v>
      </c>
      <c r="P10" s="17">
        <v>0.234731411815502</v>
      </c>
      <c r="Q10" s="17">
        <v>0.24612891968081901</v>
      </c>
      <c r="R10" s="17"/>
      <c r="S10" s="17">
        <v>0.286611398015927</v>
      </c>
      <c r="T10" s="17">
        <v>0.22195359754508101</v>
      </c>
      <c r="U10" s="17">
        <v>0.34695727225579498</v>
      </c>
      <c r="V10" s="17">
        <v>0.24652509502033701</v>
      </c>
      <c r="W10" s="17">
        <v>0.32111833804740197</v>
      </c>
      <c r="X10" s="17">
        <v>0.238730837695595</v>
      </c>
      <c r="Y10" s="17">
        <v>0.26269106676373899</v>
      </c>
      <c r="Z10" s="17">
        <v>0.23608631820293399</v>
      </c>
      <c r="AA10" s="17">
        <v>0.25751765196159598</v>
      </c>
      <c r="AB10" s="17">
        <v>0.25426739943264298</v>
      </c>
      <c r="AC10" s="17"/>
      <c r="AD10" s="17">
        <v>0.20428835712556601</v>
      </c>
      <c r="AE10" s="17">
        <v>0.27355908417999603</v>
      </c>
      <c r="AF10" s="17">
        <v>0.24598732460809</v>
      </c>
      <c r="AG10" s="17">
        <v>0.27429316446692797</v>
      </c>
      <c r="AH10" s="17"/>
      <c r="AI10" s="17">
        <v>0.23293806614968299</v>
      </c>
      <c r="AJ10" s="17">
        <v>0.26964556066582701</v>
      </c>
      <c r="AK10" s="17">
        <v>0.25998945640417298</v>
      </c>
      <c r="AL10" s="17"/>
      <c r="AM10" s="17">
        <v>0.31789035123829801</v>
      </c>
      <c r="AN10" s="17">
        <v>0.26548164460273499</v>
      </c>
      <c r="AO10" s="17">
        <v>0.248617173611237</v>
      </c>
      <c r="AP10" s="17"/>
      <c r="AQ10" s="17">
        <v>0.26583367820152398</v>
      </c>
      <c r="AR10" s="17">
        <v>0.28303582707710501</v>
      </c>
      <c r="AS10" s="17">
        <v>0.23171765601946401</v>
      </c>
      <c r="AT10" s="17">
        <v>0.31962888093810399</v>
      </c>
      <c r="AU10" s="17">
        <v>0.26380026179868199</v>
      </c>
    </row>
    <row r="11" spans="2:47" x14ac:dyDescent="0.3">
      <c r="B11" s="18" t="s">
        <v>266</v>
      </c>
      <c r="C11" s="17">
        <v>0.24576537493096401</v>
      </c>
      <c r="D11" s="17">
        <v>0.26244527026281</v>
      </c>
      <c r="E11" s="17">
        <v>0.23007238865952401</v>
      </c>
      <c r="F11" s="17"/>
      <c r="G11" s="17">
        <v>0.269091962532853</v>
      </c>
      <c r="H11" s="17">
        <v>0.18161429044586799</v>
      </c>
      <c r="I11" s="17">
        <v>0.19965946309028301</v>
      </c>
      <c r="J11" s="17">
        <v>0.21297503489296099</v>
      </c>
      <c r="K11" s="17">
        <v>0.27279218388801701</v>
      </c>
      <c r="L11" s="17">
        <v>0.327761347127632</v>
      </c>
      <c r="M11" s="17"/>
      <c r="N11" s="17">
        <v>0.20665293153191999</v>
      </c>
      <c r="O11" s="17">
        <v>0.213875825426705</v>
      </c>
      <c r="P11" s="17">
        <v>0.29345079474657698</v>
      </c>
      <c r="Q11" s="17">
        <v>0.28025550666113103</v>
      </c>
      <c r="R11" s="17"/>
      <c r="S11" s="17">
        <v>0.19583053539318901</v>
      </c>
      <c r="T11" s="17">
        <v>0.24701198319457901</v>
      </c>
      <c r="U11" s="17">
        <v>0.19367360028695399</v>
      </c>
      <c r="V11" s="17">
        <v>0.29402157788480898</v>
      </c>
      <c r="W11" s="17">
        <v>0.24743074434776099</v>
      </c>
      <c r="X11" s="17">
        <v>0.28236911939397502</v>
      </c>
      <c r="Y11" s="17">
        <v>0.19845302446510099</v>
      </c>
      <c r="Z11" s="17">
        <v>0.404682403309304</v>
      </c>
      <c r="AA11" s="17">
        <v>0.29612599410871299</v>
      </c>
      <c r="AB11" s="17">
        <v>0.146192479172079</v>
      </c>
      <c r="AC11" s="17"/>
      <c r="AD11" s="17">
        <v>0.34324248070346902</v>
      </c>
      <c r="AE11" s="17">
        <v>0.196999008023023</v>
      </c>
      <c r="AF11" s="17">
        <v>0.24138740442248699</v>
      </c>
      <c r="AG11" s="17">
        <v>0.28552782144537803</v>
      </c>
      <c r="AH11" s="17"/>
      <c r="AI11" s="17">
        <v>0.33610134401387498</v>
      </c>
      <c r="AJ11" s="17">
        <v>0.20723551040179</v>
      </c>
      <c r="AK11" s="17">
        <v>0.20645846966033601</v>
      </c>
      <c r="AL11" s="17"/>
      <c r="AM11" s="17">
        <v>0.16795576463629</v>
      </c>
      <c r="AN11" s="17">
        <v>0.29035098024495098</v>
      </c>
      <c r="AO11" s="17">
        <v>0.23658836923870299</v>
      </c>
      <c r="AP11" s="17"/>
      <c r="AQ11" s="17">
        <v>0.29427759616388799</v>
      </c>
      <c r="AR11" s="17">
        <v>0.249629331291367</v>
      </c>
      <c r="AS11" s="17">
        <v>0.20861040504946701</v>
      </c>
      <c r="AT11" s="17">
        <v>0.14935380784567701</v>
      </c>
      <c r="AU11" s="17">
        <v>0.170584837330895</v>
      </c>
    </row>
    <row r="12" spans="2:47" x14ac:dyDescent="0.3">
      <c r="B12" s="18" t="s">
        <v>267</v>
      </c>
      <c r="C12" s="17">
        <v>0.13923710811413401</v>
      </c>
      <c r="D12" s="17">
        <v>0.13441125623460701</v>
      </c>
      <c r="E12" s="17">
        <v>0.144203568138209</v>
      </c>
      <c r="F12" s="17"/>
      <c r="G12" s="17">
        <v>7.4473023422472306E-2</v>
      </c>
      <c r="H12" s="17">
        <v>8.1332279978426E-2</v>
      </c>
      <c r="I12" s="17">
        <v>0.13127672850073099</v>
      </c>
      <c r="J12" s="17">
        <v>0.13726554309257</v>
      </c>
      <c r="K12" s="17">
        <v>0.16001907479896399</v>
      </c>
      <c r="L12" s="17">
        <v>0.22255661430635101</v>
      </c>
      <c r="M12" s="17"/>
      <c r="N12" s="17">
        <v>0.119278702878442</v>
      </c>
      <c r="O12" s="17">
        <v>0.14599822607766899</v>
      </c>
      <c r="P12" s="17">
        <v>0.14045362058007199</v>
      </c>
      <c r="Q12" s="17">
        <v>0.15547483427886399</v>
      </c>
      <c r="R12" s="17"/>
      <c r="S12" s="17">
        <v>8.5807180148515599E-2</v>
      </c>
      <c r="T12" s="17">
        <v>0.18648823791703401</v>
      </c>
      <c r="U12" s="17">
        <v>0.17290600299881401</v>
      </c>
      <c r="V12" s="17">
        <v>9.90801017407517E-2</v>
      </c>
      <c r="W12" s="17">
        <v>0.120802468234641</v>
      </c>
      <c r="X12" s="17">
        <v>0.127268583168892</v>
      </c>
      <c r="Y12" s="17">
        <v>0.179990117135266</v>
      </c>
      <c r="Z12" s="17">
        <v>8.7813392513018701E-2</v>
      </c>
      <c r="AA12" s="17">
        <v>0.15067963124324599</v>
      </c>
      <c r="AB12" s="17">
        <v>0.18408405721184501</v>
      </c>
      <c r="AC12" s="17"/>
      <c r="AD12" s="17">
        <v>0.16740786868631399</v>
      </c>
      <c r="AE12" s="17">
        <v>0.117164597425907</v>
      </c>
      <c r="AF12" s="17">
        <v>0.18491067825232399</v>
      </c>
      <c r="AG12" s="17">
        <v>0.138240591797437</v>
      </c>
      <c r="AH12" s="17"/>
      <c r="AI12" s="17">
        <v>0.14580633832694401</v>
      </c>
      <c r="AJ12" s="17">
        <v>0.114682843660991</v>
      </c>
      <c r="AK12" s="17">
        <v>0.19147079888429799</v>
      </c>
      <c r="AL12" s="17"/>
      <c r="AM12" s="17">
        <v>9.83391787517649E-2</v>
      </c>
      <c r="AN12" s="17">
        <v>0.15126885214781399</v>
      </c>
      <c r="AO12" s="17">
        <v>0.148397849434625</v>
      </c>
      <c r="AP12" s="17"/>
      <c r="AQ12" s="17">
        <v>0.14621480937133399</v>
      </c>
      <c r="AR12" s="17">
        <v>0.12997919182013101</v>
      </c>
      <c r="AS12" s="17">
        <v>0.160104091728998</v>
      </c>
      <c r="AT12" s="17">
        <v>9.0302026021495493E-2</v>
      </c>
      <c r="AU12" s="17">
        <v>0.26227660136046099</v>
      </c>
    </row>
    <row r="13" spans="2:47" x14ac:dyDescent="0.3">
      <c r="B13" s="18" t="s">
        <v>268</v>
      </c>
      <c r="C13" s="17">
        <v>0.123334208353143</v>
      </c>
      <c r="D13" s="17">
        <v>0.11721594080228701</v>
      </c>
      <c r="E13" s="17">
        <v>0.129522976099363</v>
      </c>
      <c r="F13" s="17"/>
      <c r="G13" s="17">
        <v>9.6380392096465095E-2</v>
      </c>
      <c r="H13" s="17">
        <v>0.13764118195591901</v>
      </c>
      <c r="I13" s="17">
        <v>0.14595833365965499</v>
      </c>
      <c r="J13" s="17">
        <v>6.7715439617712703E-2</v>
      </c>
      <c r="K13" s="17">
        <v>0.14662987336386099</v>
      </c>
      <c r="L13" s="17">
        <v>0.14064987497657999</v>
      </c>
      <c r="M13" s="17"/>
      <c r="N13" s="17">
        <v>0.113638692813208</v>
      </c>
      <c r="O13" s="17">
        <v>8.2096520608900603E-2</v>
      </c>
      <c r="P13" s="17">
        <v>0.148554236846027</v>
      </c>
      <c r="Q13" s="17">
        <v>0.14538639663377001</v>
      </c>
      <c r="R13" s="17"/>
      <c r="S13" s="17">
        <v>0.124649780550287</v>
      </c>
      <c r="T13" s="17">
        <v>0.122979373506291</v>
      </c>
      <c r="U13" s="17">
        <v>0.136271405137909</v>
      </c>
      <c r="V13" s="17">
        <v>0.136967961461892</v>
      </c>
      <c r="W13" s="17">
        <v>0.14067184617726899</v>
      </c>
      <c r="X13" s="17">
        <v>9.0692925104924493E-2</v>
      </c>
      <c r="Y13" s="17">
        <v>0.192788121497489</v>
      </c>
      <c r="Z13" s="17">
        <v>9.5523161808551804E-2</v>
      </c>
      <c r="AA13" s="17">
        <v>9.4138100490172794E-2</v>
      </c>
      <c r="AB13" s="17">
        <v>8.5899815853280395E-2</v>
      </c>
      <c r="AC13" s="17"/>
      <c r="AD13" s="17">
        <v>0.15130065456949299</v>
      </c>
      <c r="AE13" s="17">
        <v>0.13727977524531701</v>
      </c>
      <c r="AF13" s="17">
        <v>0.118016827751337</v>
      </c>
      <c r="AG13" s="17">
        <v>6.4151394965663397E-2</v>
      </c>
      <c r="AH13" s="17"/>
      <c r="AI13" s="17">
        <v>0.14677604189096499</v>
      </c>
      <c r="AJ13" s="17">
        <v>0.13418583423095601</v>
      </c>
      <c r="AK13" s="17">
        <v>0.152067480454982</v>
      </c>
      <c r="AL13" s="17"/>
      <c r="AM13" s="17">
        <v>5.7101839957779697E-2</v>
      </c>
      <c r="AN13" s="17">
        <v>0.111018247401897</v>
      </c>
      <c r="AO13" s="17">
        <v>0.19184559324223699</v>
      </c>
      <c r="AP13" s="17"/>
      <c r="AQ13" s="17">
        <v>0.13005578423157199</v>
      </c>
      <c r="AR13" s="17">
        <v>0.104255675262505</v>
      </c>
      <c r="AS13" s="17">
        <v>0.130946691686946</v>
      </c>
      <c r="AT13" s="17">
        <v>0.145802712118452</v>
      </c>
      <c r="AU13" s="17">
        <v>4.2611671824182698E-2</v>
      </c>
    </row>
    <row r="14" spans="2:47" x14ac:dyDescent="0.3">
      <c r="B14" s="18" t="s">
        <v>94</v>
      </c>
      <c r="C14" s="17">
        <v>3.8035570105224799E-2</v>
      </c>
      <c r="D14" s="17">
        <v>3.2972659943237198E-2</v>
      </c>
      <c r="E14" s="17">
        <v>4.3027109777264802E-2</v>
      </c>
      <c r="F14" s="17"/>
      <c r="G14" s="17">
        <v>1.7813698717971099E-2</v>
      </c>
      <c r="H14" s="17">
        <v>4.3242651357974199E-2</v>
      </c>
      <c r="I14" s="17">
        <v>2.4474439776842199E-2</v>
      </c>
      <c r="J14" s="17">
        <v>7.1979016511929797E-2</v>
      </c>
      <c r="K14" s="17">
        <v>4.4979990877514003E-2</v>
      </c>
      <c r="L14" s="17">
        <v>2.5930779727776899E-2</v>
      </c>
      <c r="M14" s="17"/>
      <c r="N14" s="17">
        <v>2.7403845245247201E-2</v>
      </c>
      <c r="O14" s="17">
        <v>4.98182664011282E-2</v>
      </c>
      <c r="P14" s="17">
        <v>2.43516020547178E-2</v>
      </c>
      <c r="Q14" s="17">
        <v>5.0066432092811898E-2</v>
      </c>
      <c r="R14" s="17"/>
      <c r="S14" s="17">
        <v>2.4781313828078501E-2</v>
      </c>
      <c r="T14" s="17">
        <v>4.8101833639769102E-2</v>
      </c>
      <c r="U14" s="17">
        <v>4.3262617866792599E-2</v>
      </c>
      <c r="V14" s="17">
        <v>1.94440889753579E-2</v>
      </c>
      <c r="W14" s="17">
        <v>3.9326186172958598E-2</v>
      </c>
      <c r="X14" s="17">
        <v>3.5733744029606801E-2</v>
      </c>
      <c r="Y14" s="17">
        <v>2.9616826195230098E-2</v>
      </c>
      <c r="Z14" s="17">
        <v>3.8971245687444901E-2</v>
      </c>
      <c r="AA14" s="17">
        <v>3.89474784776285E-2</v>
      </c>
      <c r="AB14" s="17">
        <v>8.74169688927081E-2</v>
      </c>
      <c r="AC14" s="17"/>
      <c r="AD14" s="17">
        <v>2.0953635027855001E-2</v>
      </c>
      <c r="AE14" s="17">
        <v>3.3645726307773703E-2</v>
      </c>
      <c r="AF14" s="17">
        <v>1.2955966291242E-2</v>
      </c>
      <c r="AG14" s="17">
        <v>9.3219905666779998E-2</v>
      </c>
      <c r="AH14" s="17"/>
      <c r="AI14" s="17">
        <v>1.05645687770357E-2</v>
      </c>
      <c r="AJ14" s="17">
        <v>2.91423662303699E-2</v>
      </c>
      <c r="AK14" s="17">
        <v>1.7277484289104798E-2</v>
      </c>
      <c r="AL14" s="17"/>
      <c r="AM14" s="17">
        <v>2.4734594065490001E-2</v>
      </c>
      <c r="AN14" s="17">
        <v>3.2510019990128897E-2</v>
      </c>
      <c r="AO14" s="17">
        <v>2.18261522079191E-2</v>
      </c>
      <c r="AP14" s="17"/>
      <c r="AQ14" s="17">
        <v>4.25539103325661E-2</v>
      </c>
      <c r="AR14" s="17">
        <v>3.6810176755319397E-2</v>
      </c>
      <c r="AS14" s="17">
        <v>2.3554607700631999E-2</v>
      </c>
      <c r="AT14" s="17">
        <v>5.1524309539460397E-2</v>
      </c>
      <c r="AU14" s="17">
        <v>0</v>
      </c>
    </row>
    <row r="15" spans="2:47" x14ac:dyDescent="0.3">
      <c r="B15" s="18" t="s">
        <v>269</v>
      </c>
      <c r="C15" s="21">
        <v>0.45362773849653398</v>
      </c>
      <c r="D15" s="21">
        <v>0.45295487275705998</v>
      </c>
      <c r="E15" s="21">
        <v>0.45317395732563998</v>
      </c>
      <c r="F15" s="21"/>
      <c r="G15" s="21">
        <v>0.54224092323023898</v>
      </c>
      <c r="H15" s="21">
        <v>0.55616959626181395</v>
      </c>
      <c r="I15" s="21">
        <v>0.49863103497248901</v>
      </c>
      <c r="J15" s="21">
        <v>0.51006496588482697</v>
      </c>
      <c r="K15" s="21">
        <v>0.375578877071644</v>
      </c>
      <c r="L15" s="21">
        <v>0.28310138386166001</v>
      </c>
      <c r="M15" s="21"/>
      <c r="N15" s="21">
        <v>0.53302582753118199</v>
      </c>
      <c r="O15" s="21">
        <v>0.50821116148559797</v>
      </c>
      <c r="P15" s="21">
        <v>0.39318974577260601</v>
      </c>
      <c r="Q15" s="21">
        <v>0.368816830333422</v>
      </c>
      <c r="R15" s="21"/>
      <c r="S15" s="21">
        <v>0.56893119007992998</v>
      </c>
      <c r="T15" s="21">
        <v>0.39541857174232697</v>
      </c>
      <c r="U15" s="21">
        <v>0.453886373709531</v>
      </c>
      <c r="V15" s="21">
        <v>0.45048626993718999</v>
      </c>
      <c r="W15" s="21">
        <v>0.45176875506737002</v>
      </c>
      <c r="X15" s="21">
        <v>0.46393562830260199</v>
      </c>
      <c r="Y15" s="21">
        <v>0.39915191070691403</v>
      </c>
      <c r="Z15" s="21">
        <v>0.37300979668168099</v>
      </c>
      <c r="AA15" s="21">
        <v>0.42010879568023901</v>
      </c>
      <c r="AB15" s="21">
        <v>0.49640667887008799</v>
      </c>
      <c r="AC15" s="21"/>
      <c r="AD15" s="21">
        <v>0.317095361012869</v>
      </c>
      <c r="AE15" s="21">
        <v>0.51491089299797899</v>
      </c>
      <c r="AF15" s="21">
        <v>0.44272912328260999</v>
      </c>
      <c r="AG15" s="21">
        <v>0.41886028612474202</v>
      </c>
      <c r="AH15" s="21"/>
      <c r="AI15" s="21">
        <v>0.36075170699118098</v>
      </c>
      <c r="AJ15" s="21">
        <v>0.51475344547589397</v>
      </c>
      <c r="AK15" s="21">
        <v>0.43272576671127899</v>
      </c>
      <c r="AL15" s="21"/>
      <c r="AM15" s="21">
        <v>0.65186862258867495</v>
      </c>
      <c r="AN15" s="21">
        <v>0.41485190021521001</v>
      </c>
      <c r="AO15" s="21">
        <v>0.40134203587651501</v>
      </c>
      <c r="AP15" s="21"/>
      <c r="AQ15" s="21">
        <v>0.38689789990064</v>
      </c>
      <c r="AR15" s="21">
        <v>0.47932562487067698</v>
      </c>
      <c r="AS15" s="21">
        <v>0.47678420383395798</v>
      </c>
      <c r="AT15" s="21">
        <v>0.56301714447491602</v>
      </c>
      <c r="AU15" s="21">
        <v>0.52452688948446202</v>
      </c>
    </row>
    <row r="16" spans="2:47" x14ac:dyDescent="0.3">
      <c r="B16" s="18" t="s">
        <v>270</v>
      </c>
      <c r="C16" s="21">
        <v>0.26257131646727699</v>
      </c>
      <c r="D16" s="21">
        <v>0.25162719703689401</v>
      </c>
      <c r="E16" s="21">
        <v>0.27372654423757198</v>
      </c>
      <c r="F16" s="21"/>
      <c r="G16" s="21">
        <v>0.17085341551893701</v>
      </c>
      <c r="H16" s="21">
        <v>0.218973461934345</v>
      </c>
      <c r="I16" s="21">
        <v>0.27723506216038601</v>
      </c>
      <c r="J16" s="21">
        <v>0.20498098271028201</v>
      </c>
      <c r="K16" s="21">
        <v>0.30664894816282501</v>
      </c>
      <c r="L16" s="21">
        <v>0.36320648928293098</v>
      </c>
      <c r="M16" s="21"/>
      <c r="N16" s="21">
        <v>0.23291739569164999</v>
      </c>
      <c r="O16" s="21">
        <v>0.22809474668656901</v>
      </c>
      <c r="P16" s="21">
        <v>0.28900785742609902</v>
      </c>
      <c r="Q16" s="21">
        <v>0.300861230912635</v>
      </c>
      <c r="R16" s="21"/>
      <c r="S16" s="21">
        <v>0.21045696069880299</v>
      </c>
      <c r="T16" s="21">
        <v>0.30946761142332502</v>
      </c>
      <c r="U16" s="21">
        <v>0.30917740813672301</v>
      </c>
      <c r="V16" s="21">
        <v>0.23604806320264299</v>
      </c>
      <c r="W16" s="21">
        <v>0.26147431441190999</v>
      </c>
      <c r="X16" s="21">
        <v>0.217961508273816</v>
      </c>
      <c r="Y16" s="21">
        <v>0.372778238632755</v>
      </c>
      <c r="Z16" s="21">
        <v>0.18333655432157001</v>
      </c>
      <c r="AA16" s="21">
        <v>0.244817731733419</v>
      </c>
      <c r="AB16" s="21">
        <v>0.269983873065125</v>
      </c>
      <c r="AC16" s="21"/>
      <c r="AD16" s="21">
        <v>0.31870852325580701</v>
      </c>
      <c r="AE16" s="21">
        <v>0.254444372671224</v>
      </c>
      <c r="AF16" s="21">
        <v>0.30292750600366097</v>
      </c>
      <c r="AG16" s="21">
        <v>0.2023919867631</v>
      </c>
      <c r="AH16" s="21"/>
      <c r="AI16" s="21">
        <v>0.292582380217909</v>
      </c>
      <c r="AJ16" s="21">
        <v>0.248868677891946</v>
      </c>
      <c r="AK16" s="21">
        <v>0.34353827933927999</v>
      </c>
      <c r="AL16" s="21"/>
      <c r="AM16" s="21">
        <v>0.15544101870954499</v>
      </c>
      <c r="AN16" s="21">
        <v>0.26228709954971002</v>
      </c>
      <c r="AO16" s="21">
        <v>0.34024344267686202</v>
      </c>
      <c r="AP16" s="21"/>
      <c r="AQ16" s="21">
        <v>0.27627059360290601</v>
      </c>
      <c r="AR16" s="21">
        <v>0.23423486708263599</v>
      </c>
      <c r="AS16" s="21">
        <v>0.29105078341594298</v>
      </c>
      <c r="AT16" s="21">
        <v>0.23610473813994701</v>
      </c>
      <c r="AU16" s="21">
        <v>0.30488827318464401</v>
      </c>
    </row>
    <row r="17" spans="2:47" x14ac:dyDescent="0.3">
      <c r="B17" s="18" t="s">
        <v>143</v>
      </c>
      <c r="C17" s="22">
        <v>0.19105642202925699</v>
      </c>
      <c r="D17" s="22">
        <v>0.20132767572016599</v>
      </c>
      <c r="E17" s="22">
        <v>0.179447413088068</v>
      </c>
      <c r="F17" s="22"/>
      <c r="G17" s="22">
        <v>0.37138750771130102</v>
      </c>
      <c r="H17" s="22">
        <v>0.33719613432746898</v>
      </c>
      <c r="I17" s="22">
        <v>0.22139597281210299</v>
      </c>
      <c r="J17" s="22">
        <v>0.30508398317454499</v>
      </c>
      <c r="K17" s="22">
        <v>6.8929928908818897E-2</v>
      </c>
      <c r="L17" s="22">
        <v>-8.0105105421271305E-2</v>
      </c>
      <c r="M17" s="22"/>
      <c r="N17" s="22">
        <v>0.30010843183953301</v>
      </c>
      <c r="O17" s="22">
        <v>0.28011641479902799</v>
      </c>
      <c r="P17" s="22">
        <v>0.104181888346508</v>
      </c>
      <c r="Q17" s="22">
        <v>6.7955599420787702E-2</v>
      </c>
      <c r="R17" s="22"/>
      <c r="S17" s="22">
        <v>0.358474229381127</v>
      </c>
      <c r="T17" s="22">
        <v>8.5950960319002706E-2</v>
      </c>
      <c r="U17" s="22">
        <v>0.14470896557280799</v>
      </c>
      <c r="V17" s="22">
        <v>0.214438206734547</v>
      </c>
      <c r="W17" s="22">
        <v>0.19029444065546</v>
      </c>
      <c r="X17" s="22">
        <v>0.24597412002878599</v>
      </c>
      <c r="Y17" s="22">
        <v>2.6373672074158999E-2</v>
      </c>
      <c r="Z17" s="22">
        <v>0.18967324236010999</v>
      </c>
      <c r="AA17" s="22">
        <v>0.17529106394682001</v>
      </c>
      <c r="AB17" s="22">
        <v>0.22642280580496299</v>
      </c>
      <c r="AC17" s="22"/>
      <c r="AD17" s="22">
        <v>-1.61316224293784E-3</v>
      </c>
      <c r="AE17" s="22">
        <v>0.26046652032675499</v>
      </c>
      <c r="AF17" s="22">
        <v>0.13980161727894899</v>
      </c>
      <c r="AG17" s="22">
        <v>0.216468299361642</v>
      </c>
      <c r="AH17" s="22"/>
      <c r="AI17" s="22">
        <v>6.8169326773272199E-2</v>
      </c>
      <c r="AJ17" s="22">
        <v>0.26588476758394802</v>
      </c>
      <c r="AK17" s="22">
        <v>8.9187487371998497E-2</v>
      </c>
      <c r="AL17" s="22"/>
      <c r="AM17" s="22">
        <v>0.49642760387913099</v>
      </c>
      <c r="AN17" s="22">
        <v>0.15256480066549899</v>
      </c>
      <c r="AO17" s="22">
        <v>6.10985931996533E-2</v>
      </c>
      <c r="AP17" s="22"/>
      <c r="AQ17" s="22">
        <v>0.110627306297734</v>
      </c>
      <c r="AR17" s="22">
        <v>0.24509075778803999</v>
      </c>
      <c r="AS17" s="22">
        <v>0.18573342041801499</v>
      </c>
      <c r="AT17" s="22">
        <v>0.32691240633496799</v>
      </c>
      <c r="AU17" s="22">
        <v>0.21963861629981801</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404</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264</v>
      </c>
      <c r="C9" s="17">
        <v>6.1820472789270303E-2</v>
      </c>
      <c r="D9" s="17">
        <v>5.0030353242282201E-2</v>
      </c>
      <c r="E9" s="17">
        <v>7.3390188292182607E-2</v>
      </c>
      <c r="F9" s="17"/>
      <c r="G9" s="17">
        <v>9.6628693337531602E-2</v>
      </c>
      <c r="H9" s="17">
        <v>6.7284728601572405E-2</v>
      </c>
      <c r="I9" s="17">
        <v>0.106353122008778</v>
      </c>
      <c r="J9" s="17">
        <v>5.4520287673897903E-2</v>
      </c>
      <c r="K9" s="17">
        <v>2.4855781083402698E-2</v>
      </c>
      <c r="L9" s="17">
        <v>2.9312003128341899E-2</v>
      </c>
      <c r="M9" s="17"/>
      <c r="N9" s="17">
        <v>7.8722253393873495E-2</v>
      </c>
      <c r="O9" s="17">
        <v>4.85741734255506E-2</v>
      </c>
      <c r="P9" s="17">
        <v>8.0032842005797494E-2</v>
      </c>
      <c r="Q9" s="17">
        <v>3.8653064044323802E-2</v>
      </c>
      <c r="R9" s="17"/>
      <c r="S9" s="17">
        <v>9.3691234329545098E-2</v>
      </c>
      <c r="T9" s="17">
        <v>7.4016153632095905E-2</v>
      </c>
      <c r="U9" s="17">
        <v>1.3157197170279E-2</v>
      </c>
      <c r="V9" s="17">
        <v>4.9846714738720398E-2</v>
      </c>
      <c r="W9" s="17">
        <v>8.0186447461166793E-2</v>
      </c>
      <c r="X9" s="17">
        <v>7.9866177734522495E-2</v>
      </c>
      <c r="Y9" s="17">
        <v>3.06545513236764E-2</v>
      </c>
      <c r="Z9" s="17">
        <v>1.96040311054657E-2</v>
      </c>
      <c r="AA9" s="17">
        <v>8.2825551945433895E-2</v>
      </c>
      <c r="AB9" s="17">
        <v>1.9116639712112998E-2</v>
      </c>
      <c r="AC9" s="17"/>
      <c r="AD9" s="17">
        <v>2.03361845384002E-2</v>
      </c>
      <c r="AE9" s="17">
        <v>8.2947280247984395E-2</v>
      </c>
      <c r="AF9" s="17">
        <v>4.65085934198773E-2</v>
      </c>
      <c r="AG9" s="17">
        <v>3.40476568703438E-2</v>
      </c>
      <c r="AH9" s="17"/>
      <c r="AI9" s="17">
        <v>2.6899764520552202E-2</v>
      </c>
      <c r="AJ9" s="17">
        <v>7.2544047850045104E-2</v>
      </c>
      <c r="AK9" s="17">
        <v>6.1970844411222997E-2</v>
      </c>
      <c r="AL9" s="17"/>
      <c r="AM9" s="17">
        <v>5.9146948182960103E-2</v>
      </c>
      <c r="AN9" s="17">
        <v>6.5689924100194294E-2</v>
      </c>
      <c r="AO9" s="17">
        <v>6.2649486889485101E-2</v>
      </c>
      <c r="AP9" s="17"/>
      <c r="AQ9" s="17">
        <v>4.5903048852362599E-2</v>
      </c>
      <c r="AR9" s="17">
        <v>3.67471360761953E-2</v>
      </c>
      <c r="AS9" s="17">
        <v>9.2015211384201406E-2</v>
      </c>
      <c r="AT9" s="17">
        <v>5.6497530698258303E-2</v>
      </c>
      <c r="AU9" s="17">
        <v>0.187400317629978</v>
      </c>
    </row>
    <row r="10" spans="2:47" x14ac:dyDescent="0.3">
      <c r="B10" s="18" t="s">
        <v>265</v>
      </c>
      <c r="C10" s="17">
        <v>0.121306058146554</v>
      </c>
      <c r="D10" s="17">
        <v>0.12357416209713799</v>
      </c>
      <c r="E10" s="17">
        <v>0.11935020732783599</v>
      </c>
      <c r="F10" s="17"/>
      <c r="G10" s="17">
        <v>0.211148816495321</v>
      </c>
      <c r="H10" s="17">
        <v>0.18006774422014499</v>
      </c>
      <c r="I10" s="17">
        <v>0.16139401479903701</v>
      </c>
      <c r="J10" s="17">
        <v>0.10494711199097199</v>
      </c>
      <c r="K10" s="17">
        <v>5.6831426611265799E-2</v>
      </c>
      <c r="L10" s="17">
        <v>3.9065353497655601E-2</v>
      </c>
      <c r="M10" s="17"/>
      <c r="N10" s="17">
        <v>0.15579943947268701</v>
      </c>
      <c r="O10" s="17">
        <v>0.123066927364337</v>
      </c>
      <c r="P10" s="17">
        <v>0.107426799727742</v>
      </c>
      <c r="Q10" s="17">
        <v>9.2309570435270605E-2</v>
      </c>
      <c r="R10" s="17"/>
      <c r="S10" s="17">
        <v>0.15400164124451801</v>
      </c>
      <c r="T10" s="17">
        <v>6.6890384285122798E-2</v>
      </c>
      <c r="U10" s="17">
        <v>0.14321133626670601</v>
      </c>
      <c r="V10" s="17">
        <v>0.111088903941611</v>
      </c>
      <c r="W10" s="17">
        <v>0.20858212616838601</v>
      </c>
      <c r="X10" s="17">
        <v>0.15151398158409499</v>
      </c>
      <c r="Y10" s="17">
        <v>0.11079508942459899</v>
      </c>
      <c r="Z10" s="17">
        <v>0.14084379631207899</v>
      </c>
      <c r="AA10" s="17">
        <v>0.100579218977853</v>
      </c>
      <c r="AB10" s="17">
        <v>2.3946481264576099E-2</v>
      </c>
      <c r="AC10" s="17"/>
      <c r="AD10" s="17">
        <v>6.09812807300361E-2</v>
      </c>
      <c r="AE10" s="17">
        <v>0.14023334258709</v>
      </c>
      <c r="AF10" s="17">
        <v>0.16038383513024601</v>
      </c>
      <c r="AG10" s="17">
        <v>0.135972213691995</v>
      </c>
      <c r="AH10" s="17"/>
      <c r="AI10" s="17">
        <v>9.5705129306110095E-2</v>
      </c>
      <c r="AJ10" s="17">
        <v>0.14045019870759701</v>
      </c>
      <c r="AK10" s="17">
        <v>0.119771776300998</v>
      </c>
      <c r="AL10" s="17"/>
      <c r="AM10" s="17">
        <v>0.13268394638080699</v>
      </c>
      <c r="AN10" s="17">
        <v>0.13177137525688301</v>
      </c>
      <c r="AO10" s="17">
        <v>0.108210738281486</v>
      </c>
      <c r="AP10" s="17"/>
      <c r="AQ10" s="17">
        <v>8.9170815843766807E-2</v>
      </c>
      <c r="AR10" s="17">
        <v>0.15005911550713999</v>
      </c>
      <c r="AS10" s="17">
        <v>0.138483274572448</v>
      </c>
      <c r="AT10" s="17">
        <v>0.12579663934257301</v>
      </c>
      <c r="AU10" s="17">
        <v>0.24520768701877699</v>
      </c>
    </row>
    <row r="11" spans="2:47" x14ac:dyDescent="0.3">
      <c r="B11" s="18" t="s">
        <v>266</v>
      </c>
      <c r="C11" s="17">
        <v>0.135093534554277</v>
      </c>
      <c r="D11" s="17">
        <v>0.16183381364521299</v>
      </c>
      <c r="E11" s="17">
        <v>0.109410887965738</v>
      </c>
      <c r="F11" s="17"/>
      <c r="G11" s="17">
        <v>0.175140201775946</v>
      </c>
      <c r="H11" s="17">
        <v>0.21437071994257501</v>
      </c>
      <c r="I11" s="17">
        <v>0.18948357151239101</v>
      </c>
      <c r="J11" s="17">
        <v>0.134091296012951</v>
      </c>
      <c r="K11" s="17">
        <v>7.5293181568204498E-2</v>
      </c>
      <c r="L11" s="17">
        <v>4.1935384813925801E-2</v>
      </c>
      <c r="M11" s="17"/>
      <c r="N11" s="17">
        <v>0.14717811584621901</v>
      </c>
      <c r="O11" s="17">
        <v>0.124223897937618</v>
      </c>
      <c r="P11" s="17">
        <v>0.13196936123075001</v>
      </c>
      <c r="Q11" s="17">
        <v>0.13879775205609701</v>
      </c>
      <c r="R11" s="17"/>
      <c r="S11" s="17">
        <v>0.20835693415513201</v>
      </c>
      <c r="T11" s="17">
        <v>0.10235502335773</v>
      </c>
      <c r="U11" s="17">
        <v>6.8743489394040694E-2</v>
      </c>
      <c r="V11" s="17">
        <v>0.14806264837578301</v>
      </c>
      <c r="W11" s="17">
        <v>7.9930573863864998E-2</v>
      </c>
      <c r="X11" s="17">
        <v>0.14064650857758801</v>
      </c>
      <c r="Y11" s="17">
        <v>0.106397290768211</v>
      </c>
      <c r="Z11" s="17">
        <v>0.22217432687209801</v>
      </c>
      <c r="AA11" s="17">
        <v>0.150197118890048</v>
      </c>
      <c r="AB11" s="17">
        <v>0.106541529011192</v>
      </c>
      <c r="AC11" s="17"/>
      <c r="AD11" s="17">
        <v>9.8688053207343807E-2</v>
      </c>
      <c r="AE11" s="17">
        <v>0.14867936145843899</v>
      </c>
      <c r="AF11" s="17">
        <v>0.119430469637525</v>
      </c>
      <c r="AG11" s="17">
        <v>0.18428766944143399</v>
      </c>
      <c r="AH11" s="17"/>
      <c r="AI11" s="17">
        <v>9.2169019469846306E-2</v>
      </c>
      <c r="AJ11" s="17">
        <v>0.18075155175500501</v>
      </c>
      <c r="AK11" s="17">
        <v>7.2853848775312494E-2</v>
      </c>
      <c r="AL11" s="17"/>
      <c r="AM11" s="17">
        <v>0.157837847031052</v>
      </c>
      <c r="AN11" s="17">
        <v>0.132208752774477</v>
      </c>
      <c r="AO11" s="17">
        <v>0.13182340943245199</v>
      </c>
      <c r="AP11" s="17"/>
      <c r="AQ11" s="17">
        <v>0.109498266496121</v>
      </c>
      <c r="AR11" s="17">
        <v>0.13846345967380899</v>
      </c>
      <c r="AS11" s="17">
        <v>0.11856564583496</v>
      </c>
      <c r="AT11" s="17">
        <v>0.219910333525598</v>
      </c>
      <c r="AU11" s="17">
        <v>0.13557870617565199</v>
      </c>
    </row>
    <row r="12" spans="2:47" x14ac:dyDescent="0.3">
      <c r="B12" s="18" t="s">
        <v>267</v>
      </c>
      <c r="C12" s="17">
        <v>0.25663481822414203</v>
      </c>
      <c r="D12" s="17">
        <v>0.23627290640128201</v>
      </c>
      <c r="E12" s="17">
        <v>0.27691971150913602</v>
      </c>
      <c r="F12" s="17"/>
      <c r="G12" s="17">
        <v>0.245942760140832</v>
      </c>
      <c r="H12" s="17">
        <v>0.18405489560648899</v>
      </c>
      <c r="I12" s="17">
        <v>0.21186162889452401</v>
      </c>
      <c r="J12" s="17">
        <v>0.26339652624485999</v>
      </c>
      <c r="K12" s="17">
        <v>0.25319312022782697</v>
      </c>
      <c r="L12" s="17">
        <v>0.355160690893426</v>
      </c>
      <c r="M12" s="17"/>
      <c r="N12" s="17">
        <v>0.28172607705292202</v>
      </c>
      <c r="O12" s="17">
        <v>0.26725366534978401</v>
      </c>
      <c r="P12" s="17">
        <v>0.24760883664001401</v>
      </c>
      <c r="Q12" s="17">
        <v>0.23156821783690801</v>
      </c>
      <c r="R12" s="17"/>
      <c r="S12" s="17">
        <v>0.201376440633797</v>
      </c>
      <c r="T12" s="17">
        <v>0.30319074408941799</v>
      </c>
      <c r="U12" s="17">
        <v>0.216511672059194</v>
      </c>
      <c r="V12" s="17">
        <v>0.257582510301131</v>
      </c>
      <c r="W12" s="17">
        <v>0.28861818293331298</v>
      </c>
      <c r="X12" s="17">
        <v>0.25276852444511999</v>
      </c>
      <c r="Y12" s="17">
        <v>0.26599424273709599</v>
      </c>
      <c r="Z12" s="17">
        <v>0.23754528493274801</v>
      </c>
      <c r="AA12" s="17">
        <v>0.260273931791697</v>
      </c>
      <c r="AB12" s="17">
        <v>0.307753551001198</v>
      </c>
      <c r="AC12" s="17"/>
      <c r="AD12" s="17">
        <v>0.30861904532822698</v>
      </c>
      <c r="AE12" s="17">
        <v>0.244715931488588</v>
      </c>
      <c r="AF12" s="17">
        <v>0.19055290921747001</v>
      </c>
      <c r="AG12" s="17">
        <v>0.25617499947337702</v>
      </c>
      <c r="AH12" s="17"/>
      <c r="AI12" s="17">
        <v>0.30592430994460501</v>
      </c>
      <c r="AJ12" s="17">
        <v>0.24077830067828601</v>
      </c>
      <c r="AK12" s="17">
        <v>0.25543863274494799</v>
      </c>
      <c r="AL12" s="17"/>
      <c r="AM12" s="17">
        <v>0.28506569605176701</v>
      </c>
      <c r="AN12" s="17">
        <v>0.24551112320933699</v>
      </c>
      <c r="AO12" s="17">
        <v>0.26014937180059</v>
      </c>
      <c r="AP12" s="17"/>
      <c r="AQ12" s="17">
        <v>0.25349518843313901</v>
      </c>
      <c r="AR12" s="17">
        <v>0.26429466158412701</v>
      </c>
      <c r="AS12" s="17">
        <v>0.24904987288421199</v>
      </c>
      <c r="AT12" s="17">
        <v>0.22634820535705</v>
      </c>
      <c r="AU12" s="17">
        <v>0.22680235423612899</v>
      </c>
    </row>
    <row r="13" spans="2:47" x14ac:dyDescent="0.3">
      <c r="B13" s="18" t="s">
        <v>268</v>
      </c>
      <c r="C13" s="17">
        <v>0.39382163214919302</v>
      </c>
      <c r="D13" s="17">
        <v>0.40905492488936401</v>
      </c>
      <c r="E13" s="17">
        <v>0.37780684676913001</v>
      </c>
      <c r="F13" s="17"/>
      <c r="G13" s="17">
        <v>0.233359499980478</v>
      </c>
      <c r="H13" s="17">
        <v>0.33127751242153203</v>
      </c>
      <c r="I13" s="17">
        <v>0.30770375097955899</v>
      </c>
      <c r="J13" s="17">
        <v>0.40503666254435</v>
      </c>
      <c r="K13" s="17">
        <v>0.539058702579021</v>
      </c>
      <c r="L13" s="17">
        <v>0.51262028778323798</v>
      </c>
      <c r="M13" s="17"/>
      <c r="N13" s="17">
        <v>0.32742377076678902</v>
      </c>
      <c r="O13" s="17">
        <v>0.397701271420835</v>
      </c>
      <c r="P13" s="17">
        <v>0.39557208900979901</v>
      </c>
      <c r="Q13" s="17">
        <v>0.45628389024486998</v>
      </c>
      <c r="R13" s="17"/>
      <c r="S13" s="17">
        <v>0.319741238031931</v>
      </c>
      <c r="T13" s="17">
        <v>0.42814123672717003</v>
      </c>
      <c r="U13" s="17">
        <v>0.516219971964191</v>
      </c>
      <c r="V13" s="17">
        <v>0.41578464121951197</v>
      </c>
      <c r="W13" s="17">
        <v>0.28582415288098301</v>
      </c>
      <c r="X13" s="17">
        <v>0.35676081647935598</v>
      </c>
      <c r="Y13" s="17">
        <v>0.46602525905371001</v>
      </c>
      <c r="Z13" s="17">
        <v>0.35976020567793299</v>
      </c>
      <c r="AA13" s="17">
        <v>0.363204724337433</v>
      </c>
      <c r="AB13" s="17">
        <v>0.47587489369960501</v>
      </c>
      <c r="AC13" s="17"/>
      <c r="AD13" s="17">
        <v>0.49603965454876198</v>
      </c>
      <c r="AE13" s="17">
        <v>0.36777194476735198</v>
      </c>
      <c r="AF13" s="17">
        <v>0.470094692285973</v>
      </c>
      <c r="AG13" s="17">
        <v>0.30192623949762798</v>
      </c>
      <c r="AH13" s="17"/>
      <c r="AI13" s="17">
        <v>0.46873720798185098</v>
      </c>
      <c r="AJ13" s="17">
        <v>0.35896645271107702</v>
      </c>
      <c r="AK13" s="17">
        <v>0.468568898873371</v>
      </c>
      <c r="AL13" s="17"/>
      <c r="AM13" s="17">
        <v>0.33823826879392699</v>
      </c>
      <c r="AN13" s="17">
        <v>0.40008276102857199</v>
      </c>
      <c r="AO13" s="17">
        <v>0.42894117068427601</v>
      </c>
      <c r="AP13" s="17"/>
      <c r="AQ13" s="17">
        <v>0.46384464559400801</v>
      </c>
      <c r="AR13" s="17">
        <v>0.37591746706373902</v>
      </c>
      <c r="AS13" s="17">
        <v>0.38457201718855399</v>
      </c>
      <c r="AT13" s="17">
        <v>0.33845442959237798</v>
      </c>
      <c r="AU13" s="17">
        <v>0.20501093493946401</v>
      </c>
    </row>
    <row r="14" spans="2:47" x14ac:dyDescent="0.3">
      <c r="B14" s="18" t="s">
        <v>94</v>
      </c>
      <c r="C14" s="17">
        <v>3.1323484136563197E-2</v>
      </c>
      <c r="D14" s="17">
        <v>1.92338397247209E-2</v>
      </c>
      <c r="E14" s="17">
        <v>4.3122158135977098E-2</v>
      </c>
      <c r="F14" s="17"/>
      <c r="G14" s="17">
        <v>3.77800282698912E-2</v>
      </c>
      <c r="H14" s="17">
        <v>2.2944399207687202E-2</v>
      </c>
      <c r="I14" s="17">
        <v>2.32039118057118E-2</v>
      </c>
      <c r="J14" s="17">
        <v>3.8008115532968997E-2</v>
      </c>
      <c r="K14" s="17">
        <v>5.0767787930279598E-2</v>
      </c>
      <c r="L14" s="17">
        <v>2.1906279883412601E-2</v>
      </c>
      <c r="M14" s="17"/>
      <c r="N14" s="17">
        <v>9.1503434675112901E-3</v>
      </c>
      <c r="O14" s="17">
        <v>3.9180064501876499E-2</v>
      </c>
      <c r="P14" s="17">
        <v>3.73900713858977E-2</v>
      </c>
      <c r="Q14" s="17">
        <v>4.2387505382530201E-2</v>
      </c>
      <c r="R14" s="17"/>
      <c r="S14" s="17">
        <v>2.2832511605076999E-2</v>
      </c>
      <c r="T14" s="17">
        <v>2.5406457908463499E-2</v>
      </c>
      <c r="U14" s="17">
        <v>4.2156333145588698E-2</v>
      </c>
      <c r="V14" s="17">
        <v>1.7634581423242101E-2</v>
      </c>
      <c r="W14" s="17">
        <v>5.6858516692285803E-2</v>
      </c>
      <c r="X14" s="17">
        <v>1.8443991179318799E-2</v>
      </c>
      <c r="Y14" s="17">
        <v>2.0133566692708299E-2</v>
      </c>
      <c r="Z14" s="17">
        <v>2.0072355099676201E-2</v>
      </c>
      <c r="AA14" s="17">
        <v>4.2919454057535902E-2</v>
      </c>
      <c r="AB14" s="17">
        <v>6.6766905311316793E-2</v>
      </c>
      <c r="AC14" s="17"/>
      <c r="AD14" s="17">
        <v>1.53357816472311E-2</v>
      </c>
      <c r="AE14" s="17">
        <v>1.5652139450546599E-2</v>
      </c>
      <c r="AF14" s="17">
        <v>1.3029500308909699E-2</v>
      </c>
      <c r="AG14" s="17">
        <v>8.7591221025222904E-2</v>
      </c>
      <c r="AH14" s="17"/>
      <c r="AI14" s="17">
        <v>1.05645687770357E-2</v>
      </c>
      <c r="AJ14" s="17">
        <v>6.5094482979899497E-3</v>
      </c>
      <c r="AK14" s="17">
        <v>2.13959988941472E-2</v>
      </c>
      <c r="AL14" s="17"/>
      <c r="AM14" s="17">
        <v>2.70272935594866E-2</v>
      </c>
      <c r="AN14" s="17">
        <v>2.4736063630536698E-2</v>
      </c>
      <c r="AO14" s="17">
        <v>8.2258229117110806E-3</v>
      </c>
      <c r="AP14" s="17"/>
      <c r="AQ14" s="17">
        <v>3.80880347806027E-2</v>
      </c>
      <c r="AR14" s="17">
        <v>3.4518160094988502E-2</v>
      </c>
      <c r="AS14" s="17">
        <v>1.7313978135624401E-2</v>
      </c>
      <c r="AT14" s="17">
        <v>3.2992861484142801E-2</v>
      </c>
      <c r="AU14" s="17">
        <v>0</v>
      </c>
    </row>
    <row r="15" spans="2:47" x14ac:dyDescent="0.3">
      <c r="B15" s="18" t="s">
        <v>269</v>
      </c>
      <c r="C15" s="21">
        <v>0.18312653093582401</v>
      </c>
      <c r="D15" s="21">
        <v>0.17360451533942001</v>
      </c>
      <c r="E15" s="21">
        <v>0.19274039562001799</v>
      </c>
      <c r="F15" s="21"/>
      <c r="G15" s="21">
        <v>0.30777750983285201</v>
      </c>
      <c r="H15" s="21">
        <v>0.24735247282171699</v>
      </c>
      <c r="I15" s="21">
        <v>0.26774713680781398</v>
      </c>
      <c r="J15" s="21">
        <v>0.15946739966487</v>
      </c>
      <c r="K15" s="21">
        <v>8.1687207694668501E-2</v>
      </c>
      <c r="L15" s="21">
        <v>6.8377356625997504E-2</v>
      </c>
      <c r="M15" s="21"/>
      <c r="N15" s="21">
        <v>0.23452169286655999</v>
      </c>
      <c r="O15" s="21">
        <v>0.17164110078988701</v>
      </c>
      <c r="P15" s="21">
        <v>0.18745964173353999</v>
      </c>
      <c r="Q15" s="21">
        <v>0.130962634479594</v>
      </c>
      <c r="R15" s="21"/>
      <c r="S15" s="21">
        <v>0.247692875574063</v>
      </c>
      <c r="T15" s="21">
        <v>0.14090653791721899</v>
      </c>
      <c r="U15" s="21">
        <v>0.15636853343698501</v>
      </c>
      <c r="V15" s="21">
        <v>0.16093561868033099</v>
      </c>
      <c r="W15" s="21">
        <v>0.28876857362955299</v>
      </c>
      <c r="X15" s="21">
        <v>0.231380159318618</v>
      </c>
      <c r="Y15" s="21">
        <v>0.14144964074827501</v>
      </c>
      <c r="Z15" s="21">
        <v>0.16044782741754501</v>
      </c>
      <c r="AA15" s="21">
        <v>0.183404770923286</v>
      </c>
      <c r="AB15" s="21">
        <v>4.3063120976689198E-2</v>
      </c>
      <c r="AC15" s="21"/>
      <c r="AD15" s="21">
        <v>8.1317465268436195E-2</v>
      </c>
      <c r="AE15" s="21">
        <v>0.22318062283507401</v>
      </c>
      <c r="AF15" s="21">
        <v>0.20689242855012299</v>
      </c>
      <c r="AG15" s="21">
        <v>0.170019870562338</v>
      </c>
      <c r="AH15" s="21"/>
      <c r="AI15" s="21">
        <v>0.122604893826662</v>
      </c>
      <c r="AJ15" s="21">
        <v>0.21299424655764199</v>
      </c>
      <c r="AK15" s="21">
        <v>0.18174262071222</v>
      </c>
      <c r="AL15" s="21"/>
      <c r="AM15" s="21">
        <v>0.19183089456376701</v>
      </c>
      <c r="AN15" s="21">
        <v>0.19746129935707701</v>
      </c>
      <c r="AO15" s="21">
        <v>0.17086022517097099</v>
      </c>
      <c r="AP15" s="21"/>
      <c r="AQ15" s="21">
        <v>0.135073864696129</v>
      </c>
      <c r="AR15" s="21">
        <v>0.186806251583336</v>
      </c>
      <c r="AS15" s="21">
        <v>0.23049848595664901</v>
      </c>
      <c r="AT15" s="21">
        <v>0.18229417004083101</v>
      </c>
      <c r="AU15" s="21">
        <v>0.43260800464875498</v>
      </c>
    </row>
    <row r="16" spans="2:47" x14ac:dyDescent="0.3">
      <c r="B16" s="18" t="s">
        <v>270</v>
      </c>
      <c r="C16" s="21">
        <v>0.65045645037333499</v>
      </c>
      <c r="D16" s="21">
        <v>0.64532783129064597</v>
      </c>
      <c r="E16" s="21">
        <v>0.65472655827826598</v>
      </c>
      <c r="F16" s="21"/>
      <c r="G16" s="21">
        <v>0.47930226012131</v>
      </c>
      <c r="H16" s="21">
        <v>0.51533240802802005</v>
      </c>
      <c r="I16" s="21">
        <v>0.51956537987408302</v>
      </c>
      <c r="J16" s="21">
        <v>0.66843318878921099</v>
      </c>
      <c r="K16" s="21">
        <v>0.79225182280684703</v>
      </c>
      <c r="L16" s="21">
        <v>0.86778097867666404</v>
      </c>
      <c r="M16" s="21"/>
      <c r="N16" s="21">
        <v>0.60914984781971004</v>
      </c>
      <c r="O16" s="21">
        <v>0.66495493677061901</v>
      </c>
      <c r="P16" s="21">
        <v>0.643180925649812</v>
      </c>
      <c r="Q16" s="21">
        <v>0.68785210808177899</v>
      </c>
      <c r="R16" s="21"/>
      <c r="S16" s="21">
        <v>0.521117678665728</v>
      </c>
      <c r="T16" s="21">
        <v>0.73133198081658701</v>
      </c>
      <c r="U16" s="21">
        <v>0.73273164402338598</v>
      </c>
      <c r="V16" s="21">
        <v>0.67336715152064397</v>
      </c>
      <c r="W16" s="21">
        <v>0.57444233581429605</v>
      </c>
      <c r="X16" s="21">
        <v>0.60952934092447497</v>
      </c>
      <c r="Y16" s="21">
        <v>0.73201950179080599</v>
      </c>
      <c r="Z16" s="21">
        <v>0.59730549061068094</v>
      </c>
      <c r="AA16" s="21">
        <v>0.62347865612913</v>
      </c>
      <c r="AB16" s="21">
        <v>0.78362844470080295</v>
      </c>
      <c r="AC16" s="21"/>
      <c r="AD16" s="21">
        <v>0.80465869987698901</v>
      </c>
      <c r="AE16" s="21">
        <v>0.61248787625594003</v>
      </c>
      <c r="AF16" s="21">
        <v>0.66064760150344304</v>
      </c>
      <c r="AG16" s="21">
        <v>0.55810123897100505</v>
      </c>
      <c r="AH16" s="21"/>
      <c r="AI16" s="21">
        <v>0.77466151792645599</v>
      </c>
      <c r="AJ16" s="21">
        <v>0.59974475338936295</v>
      </c>
      <c r="AK16" s="21">
        <v>0.72400753161831999</v>
      </c>
      <c r="AL16" s="21"/>
      <c r="AM16" s="21">
        <v>0.62330396484569395</v>
      </c>
      <c r="AN16" s="21">
        <v>0.64559388423790898</v>
      </c>
      <c r="AO16" s="21">
        <v>0.68909054248486501</v>
      </c>
      <c r="AP16" s="21"/>
      <c r="AQ16" s="21">
        <v>0.71733983402714696</v>
      </c>
      <c r="AR16" s="21">
        <v>0.64021212864786703</v>
      </c>
      <c r="AS16" s="21">
        <v>0.63362189007276604</v>
      </c>
      <c r="AT16" s="21">
        <v>0.56480263494942795</v>
      </c>
      <c r="AU16" s="21">
        <v>0.43181328917559297</v>
      </c>
    </row>
    <row r="17" spans="2:47" x14ac:dyDescent="0.3">
      <c r="B17" s="18" t="s">
        <v>143</v>
      </c>
      <c r="C17" s="22">
        <v>-0.46732991943751101</v>
      </c>
      <c r="D17" s="22">
        <v>-0.47172331595122602</v>
      </c>
      <c r="E17" s="22">
        <v>-0.46198616265824799</v>
      </c>
      <c r="F17" s="22"/>
      <c r="G17" s="22">
        <v>-0.17152475028845801</v>
      </c>
      <c r="H17" s="22">
        <v>-0.26797993520630298</v>
      </c>
      <c r="I17" s="22">
        <v>-0.25181824306626899</v>
      </c>
      <c r="J17" s="22">
        <v>-0.50896578912434098</v>
      </c>
      <c r="K17" s="22">
        <v>-0.71056461511217905</v>
      </c>
      <c r="L17" s="22">
        <v>-0.79940362205066695</v>
      </c>
      <c r="M17" s="22"/>
      <c r="N17" s="22">
        <v>-0.37462815495314999</v>
      </c>
      <c r="O17" s="22">
        <v>-0.49331383598073197</v>
      </c>
      <c r="P17" s="22">
        <v>-0.45572128391627298</v>
      </c>
      <c r="Q17" s="22">
        <v>-0.55688947360218399</v>
      </c>
      <c r="R17" s="22"/>
      <c r="S17" s="22">
        <v>-0.273424803091665</v>
      </c>
      <c r="T17" s="22">
        <v>-0.59042544289936905</v>
      </c>
      <c r="U17" s="22">
        <v>-0.576363110586401</v>
      </c>
      <c r="V17" s="22">
        <v>-0.51243153284031195</v>
      </c>
      <c r="W17" s="22">
        <v>-0.285673762184743</v>
      </c>
      <c r="X17" s="22">
        <v>-0.37814918160585798</v>
      </c>
      <c r="Y17" s="22">
        <v>-0.59056986104253095</v>
      </c>
      <c r="Z17" s="22">
        <v>-0.43685766319313502</v>
      </c>
      <c r="AA17" s="22">
        <v>-0.44007388520584301</v>
      </c>
      <c r="AB17" s="22">
        <v>-0.74056532372411299</v>
      </c>
      <c r="AC17" s="22"/>
      <c r="AD17" s="22">
        <v>-0.72334123460855304</v>
      </c>
      <c r="AE17" s="22">
        <v>-0.38930725342086597</v>
      </c>
      <c r="AF17" s="22">
        <v>-0.45375517295332002</v>
      </c>
      <c r="AG17" s="22">
        <v>-0.38808136840866603</v>
      </c>
      <c r="AH17" s="22"/>
      <c r="AI17" s="22">
        <v>-0.65205662409979304</v>
      </c>
      <c r="AJ17" s="22">
        <v>-0.38675050683172102</v>
      </c>
      <c r="AK17" s="22">
        <v>-0.54226491090609896</v>
      </c>
      <c r="AL17" s="22"/>
      <c r="AM17" s="22">
        <v>-0.431473070281926</v>
      </c>
      <c r="AN17" s="22">
        <v>-0.44813258488083202</v>
      </c>
      <c r="AO17" s="22">
        <v>-0.51823031731389402</v>
      </c>
      <c r="AP17" s="22"/>
      <c r="AQ17" s="22">
        <v>-0.58226596933101704</v>
      </c>
      <c r="AR17" s="22">
        <v>-0.453405877064531</v>
      </c>
      <c r="AS17" s="22">
        <v>-0.40312340411611702</v>
      </c>
      <c r="AT17" s="22">
        <v>-0.38250846490859702</v>
      </c>
      <c r="AU17" s="22">
        <v>7.9471547316167801E-4</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U22"/>
  <sheetViews>
    <sheetView showGridLines="0" topLeftCell="A6"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405</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264</v>
      </c>
      <c r="C9" s="17">
        <v>7.4438328733196502E-2</v>
      </c>
      <c r="D9" s="17">
        <v>7.0510325834685195E-2</v>
      </c>
      <c r="E9" s="17">
        <v>7.8401983047193105E-2</v>
      </c>
      <c r="F9" s="17"/>
      <c r="G9" s="17">
        <v>9.6736211088445004E-2</v>
      </c>
      <c r="H9" s="17">
        <v>0.110330505279379</v>
      </c>
      <c r="I9" s="17">
        <v>0.109872895926348</v>
      </c>
      <c r="J9" s="17">
        <v>7.4574148207209506E-2</v>
      </c>
      <c r="K9" s="17">
        <v>3.1323382546819899E-2</v>
      </c>
      <c r="L9" s="17">
        <v>3.1093066009231202E-2</v>
      </c>
      <c r="M9" s="17"/>
      <c r="N9" s="17">
        <v>9.2616283470172103E-2</v>
      </c>
      <c r="O9" s="17">
        <v>5.7240495876274597E-2</v>
      </c>
      <c r="P9" s="17">
        <v>7.6668719781081196E-2</v>
      </c>
      <c r="Q9" s="17">
        <v>6.8318744665501696E-2</v>
      </c>
      <c r="R9" s="17"/>
      <c r="S9" s="17">
        <v>0.102597379441889</v>
      </c>
      <c r="T9" s="17">
        <v>6.6631822457609999E-2</v>
      </c>
      <c r="U9" s="17">
        <v>4.7087829358734998E-2</v>
      </c>
      <c r="V9" s="17">
        <v>7.7447891794438603E-2</v>
      </c>
      <c r="W9" s="17">
        <v>6.0894293829618001E-2</v>
      </c>
      <c r="X9" s="17">
        <v>9.9154297980707906E-2</v>
      </c>
      <c r="Y9" s="17">
        <v>2.9259385101550201E-2</v>
      </c>
      <c r="Z9" s="17">
        <v>7.2167781560200497E-2</v>
      </c>
      <c r="AA9" s="17">
        <v>9.5187466583212393E-2</v>
      </c>
      <c r="AB9" s="17">
        <v>5.63953219236051E-2</v>
      </c>
      <c r="AC9" s="17"/>
      <c r="AD9" s="17">
        <v>5.5991159163947E-2</v>
      </c>
      <c r="AE9" s="17">
        <v>8.5486915360483307E-2</v>
      </c>
      <c r="AF9" s="17">
        <v>6.7802447929052004E-2</v>
      </c>
      <c r="AG9" s="17">
        <v>5.99494551633293E-2</v>
      </c>
      <c r="AH9" s="17"/>
      <c r="AI9" s="17">
        <v>6.9658782731853594E-2</v>
      </c>
      <c r="AJ9" s="17">
        <v>8.93568282790482E-2</v>
      </c>
      <c r="AK9" s="17">
        <v>6.2696364535812898E-2</v>
      </c>
      <c r="AL9" s="17"/>
      <c r="AM9" s="17">
        <v>7.5520589050870696E-2</v>
      </c>
      <c r="AN9" s="17">
        <v>7.3416046377908994E-2</v>
      </c>
      <c r="AO9" s="17">
        <v>8.1449507183977699E-2</v>
      </c>
      <c r="AP9" s="17"/>
      <c r="AQ9" s="17">
        <v>7.3772576709270704E-2</v>
      </c>
      <c r="AR9" s="17">
        <v>4.0148156586605803E-2</v>
      </c>
      <c r="AS9" s="17">
        <v>9.4746606775707107E-2</v>
      </c>
      <c r="AT9" s="17">
        <v>0.10490814716321201</v>
      </c>
      <c r="AU9" s="17">
        <v>0.244144050962777</v>
      </c>
    </row>
    <row r="10" spans="2:47" x14ac:dyDescent="0.3">
      <c r="B10" s="18" t="s">
        <v>265</v>
      </c>
      <c r="C10" s="17">
        <v>0.214261477683482</v>
      </c>
      <c r="D10" s="17">
        <v>0.18718638338419999</v>
      </c>
      <c r="E10" s="17">
        <v>0.24097689809681699</v>
      </c>
      <c r="F10" s="17"/>
      <c r="G10" s="17">
        <v>0.306566980868968</v>
      </c>
      <c r="H10" s="17">
        <v>0.25693979812102702</v>
      </c>
      <c r="I10" s="17">
        <v>0.221224888307861</v>
      </c>
      <c r="J10" s="17">
        <v>0.215691392066028</v>
      </c>
      <c r="K10" s="17">
        <v>0.178865521479455</v>
      </c>
      <c r="L10" s="17">
        <v>0.13616654190046701</v>
      </c>
      <c r="M10" s="17"/>
      <c r="N10" s="17">
        <v>0.256177059907297</v>
      </c>
      <c r="O10" s="17">
        <v>0.23598589730526601</v>
      </c>
      <c r="P10" s="17">
        <v>0.18925607247405701</v>
      </c>
      <c r="Q10" s="17">
        <v>0.16882066192695999</v>
      </c>
      <c r="R10" s="17"/>
      <c r="S10" s="17">
        <v>0.24125848702135</v>
      </c>
      <c r="T10" s="17">
        <v>0.19788191824392201</v>
      </c>
      <c r="U10" s="17">
        <v>0.224336914785189</v>
      </c>
      <c r="V10" s="17">
        <v>0.220443329417714</v>
      </c>
      <c r="W10" s="17">
        <v>0.241297006060393</v>
      </c>
      <c r="X10" s="17">
        <v>0.17674723877847701</v>
      </c>
      <c r="Y10" s="17">
        <v>0.21350097760693099</v>
      </c>
      <c r="Z10" s="17">
        <v>0.29183259495054298</v>
      </c>
      <c r="AA10" s="17">
        <v>0.21530668692379801</v>
      </c>
      <c r="AB10" s="17">
        <v>0.119890185016416</v>
      </c>
      <c r="AC10" s="17"/>
      <c r="AD10" s="17">
        <v>0.181311231110386</v>
      </c>
      <c r="AE10" s="17">
        <v>0.23973865589499299</v>
      </c>
      <c r="AF10" s="17">
        <v>0.18097015598905999</v>
      </c>
      <c r="AG10" s="17">
        <v>0.21212560924684101</v>
      </c>
      <c r="AH10" s="17"/>
      <c r="AI10" s="17">
        <v>0.18957366896733499</v>
      </c>
      <c r="AJ10" s="17">
        <v>0.22779329282110999</v>
      </c>
      <c r="AK10" s="17">
        <v>0.19647323915908799</v>
      </c>
      <c r="AL10" s="17"/>
      <c r="AM10" s="17">
        <v>0.21360201448590899</v>
      </c>
      <c r="AN10" s="17">
        <v>0.230531108806077</v>
      </c>
      <c r="AO10" s="17">
        <v>0.20411997717394101</v>
      </c>
      <c r="AP10" s="17"/>
      <c r="AQ10" s="17">
        <v>0.15893309834271499</v>
      </c>
      <c r="AR10" s="17">
        <v>0.23401258515855</v>
      </c>
      <c r="AS10" s="17">
        <v>0.26739579845606398</v>
      </c>
      <c r="AT10" s="17">
        <v>0.246095951851901</v>
      </c>
      <c r="AU10" s="17">
        <v>0.13351114948078599</v>
      </c>
    </row>
    <row r="11" spans="2:47" x14ac:dyDescent="0.3">
      <c r="B11" s="18" t="s">
        <v>266</v>
      </c>
      <c r="C11" s="17">
        <v>0.23363133205714601</v>
      </c>
      <c r="D11" s="17">
        <v>0.24067531348850699</v>
      </c>
      <c r="E11" s="17">
        <v>0.22726718228658199</v>
      </c>
      <c r="F11" s="17"/>
      <c r="G11" s="17">
        <v>0.226406557579484</v>
      </c>
      <c r="H11" s="17">
        <v>0.20937729695937299</v>
      </c>
      <c r="I11" s="17">
        <v>0.21113714014235599</v>
      </c>
      <c r="J11" s="17">
        <v>0.24827699939619</v>
      </c>
      <c r="K11" s="17">
        <v>0.23877159529382999</v>
      </c>
      <c r="L11" s="17">
        <v>0.26078120533046301</v>
      </c>
      <c r="M11" s="17"/>
      <c r="N11" s="17">
        <v>0.21179508737998101</v>
      </c>
      <c r="O11" s="17">
        <v>0.16706726932843299</v>
      </c>
      <c r="P11" s="17">
        <v>0.26327279763594102</v>
      </c>
      <c r="Q11" s="17">
        <v>0.29677532669432</v>
      </c>
      <c r="R11" s="17"/>
      <c r="S11" s="17">
        <v>0.23185893043175901</v>
      </c>
      <c r="T11" s="17">
        <v>0.25928090687740402</v>
      </c>
      <c r="U11" s="17">
        <v>0.17715642493813299</v>
      </c>
      <c r="V11" s="17">
        <v>0.201552289630135</v>
      </c>
      <c r="W11" s="17">
        <v>0.176791405566815</v>
      </c>
      <c r="X11" s="17">
        <v>0.28497490224848498</v>
      </c>
      <c r="Y11" s="17">
        <v>0.24159239958730799</v>
      </c>
      <c r="Z11" s="17">
        <v>0.229719522184271</v>
      </c>
      <c r="AA11" s="17">
        <v>0.24765788979107001</v>
      </c>
      <c r="AB11" s="17">
        <v>0.26668369368507999</v>
      </c>
      <c r="AC11" s="17"/>
      <c r="AD11" s="17">
        <v>0.23068680714228901</v>
      </c>
      <c r="AE11" s="17">
        <v>0.20032365870427299</v>
      </c>
      <c r="AF11" s="17">
        <v>0.18606434619274101</v>
      </c>
      <c r="AG11" s="17">
        <v>0.33729615213265002</v>
      </c>
      <c r="AH11" s="17"/>
      <c r="AI11" s="17">
        <v>0.239542029116044</v>
      </c>
      <c r="AJ11" s="17">
        <v>0.22483678052176401</v>
      </c>
      <c r="AK11" s="17">
        <v>0.17761770601774099</v>
      </c>
      <c r="AL11" s="17"/>
      <c r="AM11" s="17">
        <v>0.27404017223732802</v>
      </c>
      <c r="AN11" s="17">
        <v>0.25133007823367298</v>
      </c>
      <c r="AO11" s="17">
        <v>0.173641677269326</v>
      </c>
      <c r="AP11" s="17"/>
      <c r="AQ11" s="17">
        <v>0.28640559877472999</v>
      </c>
      <c r="AR11" s="17">
        <v>0.26509778399338602</v>
      </c>
      <c r="AS11" s="17">
        <v>0.15874565899842399</v>
      </c>
      <c r="AT11" s="17">
        <v>0.22556777191277699</v>
      </c>
      <c r="AU11" s="17">
        <v>0.27020860435756</v>
      </c>
    </row>
    <row r="12" spans="2:47" x14ac:dyDescent="0.3">
      <c r="B12" s="18" t="s">
        <v>267</v>
      </c>
      <c r="C12" s="17">
        <v>0.24920430283360701</v>
      </c>
      <c r="D12" s="17">
        <v>0.263043938366463</v>
      </c>
      <c r="E12" s="17">
        <v>0.23424933016563099</v>
      </c>
      <c r="F12" s="17"/>
      <c r="G12" s="17">
        <v>0.14941811584211501</v>
      </c>
      <c r="H12" s="17">
        <v>0.19259726171723399</v>
      </c>
      <c r="I12" s="17">
        <v>0.265814303237978</v>
      </c>
      <c r="J12" s="17">
        <v>0.26653956863393402</v>
      </c>
      <c r="K12" s="17">
        <v>0.23463790120174799</v>
      </c>
      <c r="L12" s="17">
        <v>0.34278332849875498</v>
      </c>
      <c r="M12" s="17"/>
      <c r="N12" s="17">
        <v>0.23586049388715699</v>
      </c>
      <c r="O12" s="17">
        <v>0.27374613244505902</v>
      </c>
      <c r="P12" s="17">
        <v>0.24570362243191601</v>
      </c>
      <c r="Q12" s="17">
        <v>0.24615679851002301</v>
      </c>
      <c r="R12" s="17"/>
      <c r="S12" s="17">
        <v>0.195471072022326</v>
      </c>
      <c r="T12" s="17">
        <v>0.248337895412794</v>
      </c>
      <c r="U12" s="17">
        <v>0.35922136594661602</v>
      </c>
      <c r="V12" s="17">
        <v>0.25017865102269898</v>
      </c>
      <c r="W12" s="17">
        <v>0.303357266117397</v>
      </c>
      <c r="X12" s="17">
        <v>0.22223230097663799</v>
      </c>
      <c r="Y12" s="17">
        <v>0.24473493205469601</v>
      </c>
      <c r="Z12" s="17">
        <v>0.18305816444069101</v>
      </c>
      <c r="AA12" s="17">
        <v>0.22751360742274401</v>
      </c>
      <c r="AB12" s="17">
        <v>0.30598023613771602</v>
      </c>
      <c r="AC12" s="17"/>
      <c r="AD12" s="17">
        <v>0.29167246025034999</v>
      </c>
      <c r="AE12" s="17">
        <v>0.23515286242327399</v>
      </c>
      <c r="AF12" s="17">
        <v>0.28011668383065802</v>
      </c>
      <c r="AG12" s="17">
        <v>0.205207655673808</v>
      </c>
      <c r="AH12" s="17"/>
      <c r="AI12" s="17">
        <v>0.27886576194956603</v>
      </c>
      <c r="AJ12" s="17">
        <v>0.21834706531032799</v>
      </c>
      <c r="AK12" s="17">
        <v>0.26695726803451097</v>
      </c>
      <c r="AL12" s="17"/>
      <c r="AM12" s="17">
        <v>0.28406975393899497</v>
      </c>
      <c r="AN12" s="17">
        <v>0.26087352749284398</v>
      </c>
      <c r="AO12" s="17">
        <v>0.22428194939434901</v>
      </c>
      <c r="AP12" s="17"/>
      <c r="AQ12" s="17">
        <v>0.28176842077597403</v>
      </c>
      <c r="AR12" s="17">
        <v>0.23992761399071599</v>
      </c>
      <c r="AS12" s="17">
        <v>0.26427718213701501</v>
      </c>
      <c r="AT12" s="17">
        <v>0.16545870098872001</v>
      </c>
      <c r="AU12" s="17">
        <v>0.194548413016357</v>
      </c>
    </row>
    <row r="13" spans="2:47" x14ac:dyDescent="0.3">
      <c r="B13" s="18" t="s">
        <v>268</v>
      </c>
      <c r="C13" s="17">
        <v>0.19468488886570401</v>
      </c>
      <c r="D13" s="17">
        <v>0.20748957540990501</v>
      </c>
      <c r="E13" s="17">
        <v>0.18265001623125701</v>
      </c>
      <c r="F13" s="17"/>
      <c r="G13" s="17">
        <v>0.203058435903016</v>
      </c>
      <c r="H13" s="17">
        <v>0.211673850736247</v>
      </c>
      <c r="I13" s="17">
        <v>0.15596151703474301</v>
      </c>
      <c r="J13" s="17">
        <v>0.151479705832677</v>
      </c>
      <c r="K13" s="17">
        <v>0.25237341759131199</v>
      </c>
      <c r="L13" s="17">
        <v>0.20298692056576501</v>
      </c>
      <c r="M13" s="17"/>
      <c r="N13" s="17">
        <v>0.18878099785220401</v>
      </c>
      <c r="O13" s="17">
        <v>0.21596423502761</v>
      </c>
      <c r="P13" s="17">
        <v>0.192661191886528</v>
      </c>
      <c r="Q13" s="17">
        <v>0.18062677231631399</v>
      </c>
      <c r="R13" s="17"/>
      <c r="S13" s="17">
        <v>0.20481421705970901</v>
      </c>
      <c r="T13" s="17">
        <v>0.18112096259739099</v>
      </c>
      <c r="U13" s="17">
        <v>0.12650195477033399</v>
      </c>
      <c r="V13" s="17">
        <v>0.23274325671177101</v>
      </c>
      <c r="W13" s="17">
        <v>0.17833384225281801</v>
      </c>
      <c r="X13" s="17">
        <v>0.19051776566281101</v>
      </c>
      <c r="Y13" s="17">
        <v>0.23075760485058</v>
      </c>
      <c r="Z13" s="17">
        <v>0.203149581764617</v>
      </c>
      <c r="AA13" s="17">
        <v>0.19710614661461401</v>
      </c>
      <c r="AB13" s="17">
        <v>0.202220385277841</v>
      </c>
      <c r="AC13" s="17"/>
      <c r="AD13" s="17">
        <v>0.22390231910324601</v>
      </c>
      <c r="AE13" s="17">
        <v>0.209269628292721</v>
      </c>
      <c r="AF13" s="17">
        <v>0.27201686574957901</v>
      </c>
      <c r="AG13" s="17">
        <v>0.11421052829101799</v>
      </c>
      <c r="AH13" s="17"/>
      <c r="AI13" s="17">
        <v>0.210656823388298</v>
      </c>
      <c r="AJ13" s="17">
        <v>0.21459561668153801</v>
      </c>
      <c r="AK13" s="17">
        <v>0.27959077830630902</v>
      </c>
      <c r="AL13" s="17"/>
      <c r="AM13" s="17">
        <v>0.11516038495978501</v>
      </c>
      <c r="AN13" s="17">
        <v>0.156495244523354</v>
      </c>
      <c r="AO13" s="17">
        <v>0.30093093002716997</v>
      </c>
      <c r="AP13" s="17"/>
      <c r="AQ13" s="17">
        <v>0.168732126839825</v>
      </c>
      <c r="AR13" s="17">
        <v>0.18010763426930601</v>
      </c>
      <c r="AS13" s="17">
        <v>0.191266478777772</v>
      </c>
      <c r="AT13" s="17">
        <v>0.224976566599247</v>
      </c>
      <c r="AU13" s="17">
        <v>0.15758778218251901</v>
      </c>
    </row>
    <row r="14" spans="2:47" x14ac:dyDescent="0.3">
      <c r="B14" s="18" t="s">
        <v>94</v>
      </c>
      <c r="C14" s="17">
        <v>3.3779669826865102E-2</v>
      </c>
      <c r="D14" s="17">
        <v>3.1094463516240001E-2</v>
      </c>
      <c r="E14" s="17">
        <v>3.6454590172519598E-2</v>
      </c>
      <c r="F14" s="17"/>
      <c r="G14" s="17">
        <v>1.7813698717971099E-2</v>
      </c>
      <c r="H14" s="17">
        <v>1.9081287186739199E-2</v>
      </c>
      <c r="I14" s="17">
        <v>3.5989255350714698E-2</v>
      </c>
      <c r="J14" s="17">
        <v>4.3438185863961302E-2</v>
      </c>
      <c r="K14" s="17">
        <v>6.4028181886834803E-2</v>
      </c>
      <c r="L14" s="17">
        <v>2.61889376953192E-2</v>
      </c>
      <c r="M14" s="17"/>
      <c r="N14" s="17">
        <v>1.4770077503189099E-2</v>
      </c>
      <c r="O14" s="17">
        <v>4.9995970017357901E-2</v>
      </c>
      <c r="P14" s="17">
        <v>3.24375957904766E-2</v>
      </c>
      <c r="Q14" s="17">
        <v>3.93016958868816E-2</v>
      </c>
      <c r="R14" s="17"/>
      <c r="S14" s="17">
        <v>2.3999914022967299E-2</v>
      </c>
      <c r="T14" s="17">
        <v>4.6746494410878997E-2</v>
      </c>
      <c r="U14" s="17">
        <v>6.5695510200992693E-2</v>
      </c>
      <c r="V14" s="17">
        <v>1.7634581423242101E-2</v>
      </c>
      <c r="W14" s="17">
        <v>3.9326186172958598E-2</v>
      </c>
      <c r="X14" s="17">
        <v>2.6373494352881499E-2</v>
      </c>
      <c r="Y14" s="17">
        <v>4.0154700798935003E-2</v>
      </c>
      <c r="Z14" s="17">
        <v>2.0072355099676201E-2</v>
      </c>
      <c r="AA14" s="17">
        <v>1.7228202664561799E-2</v>
      </c>
      <c r="AB14" s="17">
        <v>4.8830177959342698E-2</v>
      </c>
      <c r="AC14" s="17"/>
      <c r="AD14" s="17">
        <v>1.6436023229782298E-2</v>
      </c>
      <c r="AE14" s="17">
        <v>3.0028279324256699E-2</v>
      </c>
      <c r="AF14" s="17">
        <v>1.3029500308909699E-2</v>
      </c>
      <c r="AG14" s="17">
        <v>7.1210599492353893E-2</v>
      </c>
      <c r="AH14" s="17"/>
      <c r="AI14" s="17">
        <v>1.17029338469039E-2</v>
      </c>
      <c r="AJ14" s="17">
        <v>2.5070416386210999E-2</v>
      </c>
      <c r="AK14" s="17">
        <v>1.66646439465379E-2</v>
      </c>
      <c r="AL14" s="17"/>
      <c r="AM14" s="17">
        <v>3.76070853271116E-2</v>
      </c>
      <c r="AN14" s="17">
        <v>2.7353994566143E-2</v>
      </c>
      <c r="AO14" s="17">
        <v>1.5575958951236001E-2</v>
      </c>
      <c r="AP14" s="17"/>
      <c r="AQ14" s="17">
        <v>3.0388178557485299E-2</v>
      </c>
      <c r="AR14" s="17">
        <v>4.0706226001436203E-2</v>
      </c>
      <c r="AS14" s="17">
        <v>2.3568274855018799E-2</v>
      </c>
      <c r="AT14" s="17">
        <v>3.2992861484142801E-2</v>
      </c>
      <c r="AU14" s="17">
        <v>0</v>
      </c>
    </row>
    <row r="15" spans="2:47" x14ac:dyDescent="0.3">
      <c r="B15" s="18" t="s">
        <v>269</v>
      </c>
      <c r="C15" s="21">
        <v>0.28869980641667797</v>
      </c>
      <c r="D15" s="21">
        <v>0.25769670921888499</v>
      </c>
      <c r="E15" s="21">
        <v>0.31937888114400997</v>
      </c>
      <c r="F15" s="21"/>
      <c r="G15" s="21">
        <v>0.40330319195741299</v>
      </c>
      <c r="H15" s="21">
        <v>0.36727030340040701</v>
      </c>
      <c r="I15" s="21">
        <v>0.33109778423420899</v>
      </c>
      <c r="J15" s="21">
        <v>0.29026554027323798</v>
      </c>
      <c r="K15" s="21">
        <v>0.21018890402627499</v>
      </c>
      <c r="L15" s="21">
        <v>0.16725960790969799</v>
      </c>
      <c r="M15" s="21"/>
      <c r="N15" s="21">
        <v>0.34879334337746898</v>
      </c>
      <c r="O15" s="21">
        <v>0.29322639318153998</v>
      </c>
      <c r="P15" s="21">
        <v>0.26592479225513899</v>
      </c>
      <c r="Q15" s="21">
        <v>0.23713940659246099</v>
      </c>
      <c r="R15" s="21"/>
      <c r="S15" s="21">
        <v>0.34385586646323901</v>
      </c>
      <c r="T15" s="21">
        <v>0.264513740701532</v>
      </c>
      <c r="U15" s="21">
        <v>0.27142474414392398</v>
      </c>
      <c r="V15" s="21">
        <v>0.297891221212152</v>
      </c>
      <c r="W15" s="21">
        <v>0.30219129989001098</v>
      </c>
      <c r="X15" s="21">
        <v>0.275901536759185</v>
      </c>
      <c r="Y15" s="21">
        <v>0.242760362708482</v>
      </c>
      <c r="Z15" s="21">
        <v>0.36400037651074402</v>
      </c>
      <c r="AA15" s="21">
        <v>0.31049415350700998</v>
      </c>
      <c r="AB15" s="21">
        <v>0.17628550694002099</v>
      </c>
      <c r="AC15" s="21"/>
      <c r="AD15" s="21">
        <v>0.237302390274333</v>
      </c>
      <c r="AE15" s="21">
        <v>0.32522557125547602</v>
      </c>
      <c r="AF15" s="21">
        <v>0.24877260391811201</v>
      </c>
      <c r="AG15" s="21">
        <v>0.27207506441016999</v>
      </c>
      <c r="AH15" s="21"/>
      <c r="AI15" s="21">
        <v>0.25923245169918802</v>
      </c>
      <c r="AJ15" s="21">
        <v>0.317150121100158</v>
      </c>
      <c r="AK15" s="21">
        <v>0.259169603694901</v>
      </c>
      <c r="AL15" s="21"/>
      <c r="AM15" s="21">
        <v>0.28912260353677999</v>
      </c>
      <c r="AN15" s="21">
        <v>0.30394715518398602</v>
      </c>
      <c r="AO15" s="21">
        <v>0.28556948435791901</v>
      </c>
      <c r="AP15" s="21"/>
      <c r="AQ15" s="21">
        <v>0.232705675051986</v>
      </c>
      <c r="AR15" s="21">
        <v>0.27416074174515598</v>
      </c>
      <c r="AS15" s="21">
        <v>0.36214240523177099</v>
      </c>
      <c r="AT15" s="21">
        <v>0.35100409901511298</v>
      </c>
      <c r="AU15" s="21">
        <v>0.37765520044356399</v>
      </c>
    </row>
    <row r="16" spans="2:47" x14ac:dyDescent="0.3">
      <c r="B16" s="18" t="s">
        <v>270</v>
      </c>
      <c r="C16" s="21">
        <v>0.44388919169931101</v>
      </c>
      <c r="D16" s="21">
        <v>0.47053351377636798</v>
      </c>
      <c r="E16" s="21">
        <v>0.41689934639688803</v>
      </c>
      <c r="F16" s="21"/>
      <c r="G16" s="21">
        <v>0.35247655174513098</v>
      </c>
      <c r="H16" s="21">
        <v>0.40427111245348102</v>
      </c>
      <c r="I16" s="21">
        <v>0.42177582027272098</v>
      </c>
      <c r="J16" s="21">
        <v>0.41801927446661102</v>
      </c>
      <c r="K16" s="21">
        <v>0.48701131879305998</v>
      </c>
      <c r="L16" s="21">
        <v>0.54577024906451999</v>
      </c>
      <c r="M16" s="21"/>
      <c r="N16" s="21">
        <v>0.424641491739362</v>
      </c>
      <c r="O16" s="21">
        <v>0.489710367472668</v>
      </c>
      <c r="P16" s="21">
        <v>0.43836481431844398</v>
      </c>
      <c r="Q16" s="21">
        <v>0.426783570826337</v>
      </c>
      <c r="R16" s="21"/>
      <c r="S16" s="21">
        <v>0.40028528908203498</v>
      </c>
      <c r="T16" s="21">
        <v>0.42945885801018502</v>
      </c>
      <c r="U16" s="21">
        <v>0.48572332071695001</v>
      </c>
      <c r="V16" s="21">
        <v>0.48292190773447102</v>
      </c>
      <c r="W16" s="21">
        <v>0.481691108370215</v>
      </c>
      <c r="X16" s="21">
        <v>0.41275006663944802</v>
      </c>
      <c r="Y16" s="21">
        <v>0.47549253690527599</v>
      </c>
      <c r="Z16" s="21">
        <v>0.38620774620530901</v>
      </c>
      <c r="AA16" s="21">
        <v>0.42461975403735802</v>
      </c>
      <c r="AB16" s="21">
        <v>0.508200621415557</v>
      </c>
      <c r="AC16" s="21"/>
      <c r="AD16" s="21">
        <v>0.51557477935359597</v>
      </c>
      <c r="AE16" s="21">
        <v>0.44442249071599499</v>
      </c>
      <c r="AF16" s="21">
        <v>0.55213354958023697</v>
      </c>
      <c r="AG16" s="21">
        <v>0.31941818396482602</v>
      </c>
      <c r="AH16" s="21"/>
      <c r="AI16" s="21">
        <v>0.48952258533786402</v>
      </c>
      <c r="AJ16" s="21">
        <v>0.43294268199186597</v>
      </c>
      <c r="AK16" s="21">
        <v>0.54654804634081999</v>
      </c>
      <c r="AL16" s="21"/>
      <c r="AM16" s="21">
        <v>0.39923013889878101</v>
      </c>
      <c r="AN16" s="21">
        <v>0.41736877201619799</v>
      </c>
      <c r="AO16" s="21">
        <v>0.52521287942151895</v>
      </c>
      <c r="AP16" s="21"/>
      <c r="AQ16" s="21">
        <v>0.450500547615799</v>
      </c>
      <c r="AR16" s="21">
        <v>0.42003524826002198</v>
      </c>
      <c r="AS16" s="21">
        <v>0.45554366091478699</v>
      </c>
      <c r="AT16" s="21">
        <v>0.39043526758796698</v>
      </c>
      <c r="AU16" s="21">
        <v>0.35213619519887701</v>
      </c>
    </row>
    <row r="17" spans="2:47" x14ac:dyDescent="0.3">
      <c r="B17" s="18" t="s">
        <v>143</v>
      </c>
      <c r="C17" s="22">
        <v>-0.15518938528263301</v>
      </c>
      <c r="D17" s="22">
        <v>-0.21283680455748299</v>
      </c>
      <c r="E17" s="22">
        <v>-9.7520465252877594E-2</v>
      </c>
      <c r="F17" s="22"/>
      <c r="G17" s="22">
        <v>5.0826640212282101E-2</v>
      </c>
      <c r="H17" s="22">
        <v>-3.7000809053074298E-2</v>
      </c>
      <c r="I17" s="22">
        <v>-9.0678036038511795E-2</v>
      </c>
      <c r="J17" s="22">
        <v>-0.12775373419337299</v>
      </c>
      <c r="K17" s="22">
        <v>-0.27682241476678399</v>
      </c>
      <c r="L17" s="22">
        <v>-0.37851064115482203</v>
      </c>
      <c r="M17" s="22"/>
      <c r="N17" s="22">
        <v>-7.5848148361892895E-2</v>
      </c>
      <c r="O17" s="22">
        <v>-0.19648397429112799</v>
      </c>
      <c r="P17" s="22">
        <v>-0.172440022063306</v>
      </c>
      <c r="Q17" s="22">
        <v>-0.18964416423387501</v>
      </c>
      <c r="R17" s="22"/>
      <c r="S17" s="22">
        <v>-5.6429422618795799E-2</v>
      </c>
      <c r="T17" s="22">
        <v>-0.16494511730865299</v>
      </c>
      <c r="U17" s="22">
        <v>-0.21429857657302601</v>
      </c>
      <c r="V17" s="22">
        <v>-0.18503068652231799</v>
      </c>
      <c r="W17" s="22">
        <v>-0.179499808480204</v>
      </c>
      <c r="X17" s="22">
        <v>-0.136848529880263</v>
      </c>
      <c r="Y17" s="22">
        <v>-0.23273217419679401</v>
      </c>
      <c r="Z17" s="22">
        <v>-2.2207369694565101E-2</v>
      </c>
      <c r="AA17" s="22">
        <v>-0.114125600530348</v>
      </c>
      <c r="AB17" s="22">
        <v>-0.33191511447553601</v>
      </c>
      <c r="AC17" s="22"/>
      <c r="AD17" s="22">
        <v>-0.27827238907926299</v>
      </c>
      <c r="AE17" s="22">
        <v>-0.119196919460518</v>
      </c>
      <c r="AF17" s="22">
        <v>-0.30336094566212501</v>
      </c>
      <c r="AG17" s="22">
        <v>-4.7343119554656102E-2</v>
      </c>
      <c r="AH17" s="22"/>
      <c r="AI17" s="22">
        <v>-0.23029013363867601</v>
      </c>
      <c r="AJ17" s="22">
        <v>-0.115792560891708</v>
      </c>
      <c r="AK17" s="22">
        <v>-0.287378442645919</v>
      </c>
      <c r="AL17" s="22"/>
      <c r="AM17" s="22">
        <v>-0.110107535362001</v>
      </c>
      <c r="AN17" s="22">
        <v>-0.113421616832212</v>
      </c>
      <c r="AO17" s="22">
        <v>-0.2396433950636</v>
      </c>
      <c r="AP17" s="22"/>
      <c r="AQ17" s="22">
        <v>-0.217794872563813</v>
      </c>
      <c r="AR17" s="22">
        <v>-0.145874506514866</v>
      </c>
      <c r="AS17" s="22">
        <v>-9.3401255683016299E-2</v>
      </c>
      <c r="AT17" s="22">
        <v>-3.9431168572853899E-2</v>
      </c>
      <c r="AU17" s="22">
        <v>2.5519005244687101E-2</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406</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264</v>
      </c>
      <c r="C9" s="17">
        <v>0.42552200767238002</v>
      </c>
      <c r="D9" s="17">
        <v>0.43565503832935998</v>
      </c>
      <c r="E9" s="17">
        <v>0.41452218408430702</v>
      </c>
      <c r="F9" s="17"/>
      <c r="G9" s="17">
        <v>0.41464983672115402</v>
      </c>
      <c r="H9" s="17">
        <v>0.440191617952854</v>
      </c>
      <c r="I9" s="17">
        <v>0.43159957204167798</v>
      </c>
      <c r="J9" s="17">
        <v>0.46802345395726602</v>
      </c>
      <c r="K9" s="17">
        <v>0.41953467933974897</v>
      </c>
      <c r="L9" s="17">
        <v>0.38553941171996797</v>
      </c>
      <c r="M9" s="17"/>
      <c r="N9" s="17">
        <v>0.45572125134108898</v>
      </c>
      <c r="O9" s="17">
        <v>0.45633864301599297</v>
      </c>
      <c r="P9" s="17">
        <v>0.37278688108792202</v>
      </c>
      <c r="Q9" s="17">
        <v>0.407354098150427</v>
      </c>
      <c r="R9" s="17"/>
      <c r="S9" s="17">
        <v>0.49559809944405397</v>
      </c>
      <c r="T9" s="17">
        <v>0.49310063136478</v>
      </c>
      <c r="U9" s="17">
        <v>0.459077473743775</v>
      </c>
      <c r="V9" s="17">
        <v>0.42795568289156499</v>
      </c>
      <c r="W9" s="17">
        <v>0.43044811502170799</v>
      </c>
      <c r="X9" s="17">
        <v>0.38814080415205798</v>
      </c>
      <c r="Y9" s="17">
        <v>0.40168759386592001</v>
      </c>
      <c r="Z9" s="17">
        <v>0.364971657421018</v>
      </c>
      <c r="AA9" s="17">
        <v>0.28148259437022</v>
      </c>
      <c r="AB9" s="17">
        <v>0.46098677655562698</v>
      </c>
      <c r="AC9" s="17"/>
      <c r="AD9" s="17">
        <v>0.36169870819351302</v>
      </c>
      <c r="AE9" s="17">
        <v>0.44206619436045202</v>
      </c>
      <c r="AF9" s="17">
        <v>0.47409908845505</v>
      </c>
      <c r="AG9" s="17">
        <v>0.42505315961943002</v>
      </c>
      <c r="AH9" s="17"/>
      <c r="AI9" s="17">
        <v>0.31781302679322998</v>
      </c>
      <c r="AJ9" s="17">
        <v>0.41544766916172099</v>
      </c>
      <c r="AK9" s="17">
        <v>0.485048936243415</v>
      </c>
      <c r="AL9" s="17"/>
      <c r="AM9" s="17">
        <v>0.59445920961785903</v>
      </c>
      <c r="AN9" s="17">
        <v>0.360143559292257</v>
      </c>
      <c r="AO9" s="17">
        <v>0.41272508309887301</v>
      </c>
      <c r="AP9" s="17"/>
      <c r="AQ9" s="17">
        <v>0.39369052265175097</v>
      </c>
      <c r="AR9" s="17">
        <v>0.42815678471361002</v>
      </c>
      <c r="AS9" s="17">
        <v>0.435354439535029</v>
      </c>
      <c r="AT9" s="17">
        <v>0.47261751496306198</v>
      </c>
      <c r="AU9" s="17">
        <v>0.51417887643638205</v>
      </c>
    </row>
    <row r="10" spans="2:47" x14ac:dyDescent="0.3">
      <c r="B10" s="18" t="s">
        <v>265</v>
      </c>
      <c r="C10" s="17">
        <v>0.26530522233939802</v>
      </c>
      <c r="D10" s="17">
        <v>0.28246825859859398</v>
      </c>
      <c r="E10" s="17">
        <v>0.249182845975672</v>
      </c>
      <c r="F10" s="17"/>
      <c r="G10" s="17">
        <v>0.26903954359814403</v>
      </c>
      <c r="H10" s="17">
        <v>0.248251391340954</v>
      </c>
      <c r="I10" s="17">
        <v>0.20439778280005499</v>
      </c>
      <c r="J10" s="17">
        <v>0.27671833923961597</v>
      </c>
      <c r="K10" s="17">
        <v>0.26101045311466098</v>
      </c>
      <c r="L10" s="17">
        <v>0.31943018718085597</v>
      </c>
      <c r="M10" s="17"/>
      <c r="N10" s="17">
        <v>0.27080021818962502</v>
      </c>
      <c r="O10" s="17">
        <v>0.263400448391785</v>
      </c>
      <c r="P10" s="17">
        <v>0.26325876162513301</v>
      </c>
      <c r="Q10" s="17">
        <v>0.26845858160201003</v>
      </c>
      <c r="R10" s="17"/>
      <c r="S10" s="17">
        <v>0.19665724959796699</v>
      </c>
      <c r="T10" s="17">
        <v>0.23510588888547401</v>
      </c>
      <c r="U10" s="17">
        <v>0.25915320649838602</v>
      </c>
      <c r="V10" s="17">
        <v>0.27814088156993799</v>
      </c>
      <c r="W10" s="17">
        <v>0.239028719671974</v>
      </c>
      <c r="X10" s="17">
        <v>0.32320963196368702</v>
      </c>
      <c r="Y10" s="17">
        <v>0.30171406220286101</v>
      </c>
      <c r="Z10" s="17">
        <v>0.17483901141921701</v>
      </c>
      <c r="AA10" s="17">
        <v>0.33082853853898903</v>
      </c>
      <c r="AB10" s="17">
        <v>0.32543480434733801</v>
      </c>
      <c r="AC10" s="17"/>
      <c r="AD10" s="17">
        <v>0.321562682225497</v>
      </c>
      <c r="AE10" s="17">
        <v>0.258776416120514</v>
      </c>
      <c r="AF10" s="17">
        <v>0.20473191258168499</v>
      </c>
      <c r="AG10" s="17">
        <v>0.26462946757210798</v>
      </c>
      <c r="AH10" s="17"/>
      <c r="AI10" s="17">
        <v>0.34971187552094302</v>
      </c>
      <c r="AJ10" s="17">
        <v>0.273012548012038</v>
      </c>
      <c r="AK10" s="17">
        <v>0.25055096145054101</v>
      </c>
      <c r="AL10" s="17"/>
      <c r="AM10" s="17">
        <v>0.19974370279743101</v>
      </c>
      <c r="AN10" s="17">
        <v>0.28354692035941498</v>
      </c>
      <c r="AO10" s="17">
        <v>0.30811183906385797</v>
      </c>
      <c r="AP10" s="17"/>
      <c r="AQ10" s="17">
        <v>0.31005045150730998</v>
      </c>
      <c r="AR10" s="17">
        <v>0.246852865414916</v>
      </c>
      <c r="AS10" s="17">
        <v>0.25932151591418701</v>
      </c>
      <c r="AT10" s="17">
        <v>0.23514641831345101</v>
      </c>
      <c r="AU10" s="17">
        <v>0.189209368320441</v>
      </c>
    </row>
    <row r="11" spans="2:47" x14ac:dyDescent="0.3">
      <c r="B11" s="18" t="s">
        <v>266</v>
      </c>
      <c r="C11" s="17">
        <v>0.148316611302548</v>
      </c>
      <c r="D11" s="17">
        <v>0.144715521245634</v>
      </c>
      <c r="E11" s="17">
        <v>0.15211261022456599</v>
      </c>
      <c r="F11" s="17"/>
      <c r="G11" s="17">
        <v>0.16612099068378899</v>
      </c>
      <c r="H11" s="17">
        <v>0.12803459260938899</v>
      </c>
      <c r="I11" s="17">
        <v>0.19045768410594999</v>
      </c>
      <c r="J11" s="17">
        <v>0.107346160237733</v>
      </c>
      <c r="K11" s="17">
        <v>0.13853735470283501</v>
      </c>
      <c r="L11" s="17">
        <v>0.158673861407233</v>
      </c>
      <c r="M11" s="17"/>
      <c r="N11" s="17">
        <v>0.13734965371065</v>
      </c>
      <c r="O11" s="17">
        <v>0.11916441913961601</v>
      </c>
      <c r="P11" s="17">
        <v>0.18152213538613601</v>
      </c>
      <c r="Q11" s="17">
        <v>0.16052296506396499</v>
      </c>
      <c r="R11" s="17"/>
      <c r="S11" s="17">
        <v>0.156522954815561</v>
      </c>
      <c r="T11" s="17">
        <v>0.12648716878215199</v>
      </c>
      <c r="U11" s="17">
        <v>0.12623915418237</v>
      </c>
      <c r="V11" s="17">
        <v>0.14899580271892801</v>
      </c>
      <c r="W11" s="17">
        <v>0.19887657533174699</v>
      </c>
      <c r="X11" s="17">
        <v>0.115233064918893</v>
      </c>
      <c r="Y11" s="17">
        <v>0.13324914565910401</v>
      </c>
      <c r="Z11" s="17">
        <v>0.228421831771773</v>
      </c>
      <c r="AA11" s="17">
        <v>0.17574274639509599</v>
      </c>
      <c r="AB11" s="17">
        <v>0.103667867029229</v>
      </c>
      <c r="AC11" s="17"/>
      <c r="AD11" s="17">
        <v>0.179697203048205</v>
      </c>
      <c r="AE11" s="17">
        <v>0.14383516809945401</v>
      </c>
      <c r="AF11" s="17">
        <v>0.117178041149878</v>
      </c>
      <c r="AG11" s="17">
        <v>0.14512981004772799</v>
      </c>
      <c r="AH11" s="17"/>
      <c r="AI11" s="17">
        <v>0.19772648981368901</v>
      </c>
      <c r="AJ11" s="17">
        <v>0.157770924922399</v>
      </c>
      <c r="AK11" s="17">
        <v>0.10067356047772399</v>
      </c>
      <c r="AL11" s="17"/>
      <c r="AM11" s="17">
        <v>9.8283522390013298E-2</v>
      </c>
      <c r="AN11" s="17">
        <v>0.178978628050075</v>
      </c>
      <c r="AO11" s="17">
        <v>0.135929181888652</v>
      </c>
      <c r="AP11" s="17"/>
      <c r="AQ11" s="17">
        <v>0.13807758170116899</v>
      </c>
      <c r="AR11" s="17">
        <v>0.16793012591884901</v>
      </c>
      <c r="AS11" s="17">
        <v>0.15566912923293999</v>
      </c>
      <c r="AT11" s="17">
        <v>0.10484203097370599</v>
      </c>
      <c r="AU11" s="17">
        <v>0.163512164149716</v>
      </c>
    </row>
    <row r="12" spans="2:47" x14ac:dyDescent="0.3">
      <c r="B12" s="18" t="s">
        <v>267</v>
      </c>
      <c r="C12" s="17">
        <v>5.0636567986874999E-2</v>
      </c>
      <c r="D12" s="17">
        <v>4.9629583082656803E-2</v>
      </c>
      <c r="E12" s="17">
        <v>5.1716618226996101E-2</v>
      </c>
      <c r="F12" s="17"/>
      <c r="G12" s="17">
        <v>4.3054817669742798E-2</v>
      </c>
      <c r="H12" s="17">
        <v>6.1371258659892597E-2</v>
      </c>
      <c r="I12" s="17">
        <v>3.1674133229428802E-2</v>
      </c>
      <c r="J12" s="17">
        <v>6.6884138214822406E-2</v>
      </c>
      <c r="K12" s="17">
        <v>2.5261221922874E-2</v>
      </c>
      <c r="L12" s="17">
        <v>6.61808186460211E-2</v>
      </c>
      <c r="M12" s="17"/>
      <c r="N12" s="17">
        <v>3.9444485900817998E-2</v>
      </c>
      <c r="O12" s="17">
        <v>4.6722973411551703E-2</v>
      </c>
      <c r="P12" s="17">
        <v>6.6977542441108998E-2</v>
      </c>
      <c r="Q12" s="17">
        <v>4.5549317308102098E-2</v>
      </c>
      <c r="R12" s="17"/>
      <c r="S12" s="17">
        <v>5.30338859318557E-2</v>
      </c>
      <c r="T12" s="17">
        <v>4.7556923023315899E-2</v>
      </c>
      <c r="U12" s="17">
        <v>5.3640847805706902E-2</v>
      </c>
      <c r="V12" s="17">
        <v>3.5709285195956897E-2</v>
      </c>
      <c r="W12" s="17">
        <v>3.61713290425466E-2</v>
      </c>
      <c r="X12" s="17">
        <v>3.8816818249014597E-2</v>
      </c>
      <c r="Y12" s="17">
        <v>8.3981275464225902E-2</v>
      </c>
      <c r="Z12" s="17">
        <v>1.9075975184574101E-2</v>
      </c>
      <c r="AA12" s="17">
        <v>9.0491349317616501E-2</v>
      </c>
      <c r="AB12" s="17">
        <v>0</v>
      </c>
      <c r="AC12" s="17"/>
      <c r="AD12" s="17">
        <v>5.1070189565076897E-2</v>
      </c>
      <c r="AE12" s="17">
        <v>4.14556113052632E-2</v>
      </c>
      <c r="AF12" s="17">
        <v>7.1668099592603507E-2</v>
      </c>
      <c r="AG12" s="17">
        <v>4.0120913380451699E-2</v>
      </c>
      <c r="AH12" s="17"/>
      <c r="AI12" s="17">
        <v>5.2927922967202397E-2</v>
      </c>
      <c r="AJ12" s="17">
        <v>3.59678273977466E-2</v>
      </c>
      <c r="AK12" s="17">
        <v>5.9182595080875103E-2</v>
      </c>
      <c r="AL12" s="17"/>
      <c r="AM12" s="17">
        <v>1.7035925997767501E-2</v>
      </c>
      <c r="AN12" s="17">
        <v>6.8156926102849597E-2</v>
      </c>
      <c r="AO12" s="17">
        <v>4.8016769627480499E-2</v>
      </c>
      <c r="AP12" s="17"/>
      <c r="AQ12" s="17">
        <v>5.1048776339247003E-2</v>
      </c>
      <c r="AR12" s="17">
        <v>5.4770629264741702E-2</v>
      </c>
      <c r="AS12" s="17">
        <v>3.1723601763009097E-2</v>
      </c>
      <c r="AT12" s="17">
        <v>6.0712855968304703E-2</v>
      </c>
      <c r="AU12" s="17">
        <v>8.8444246588039802E-2</v>
      </c>
    </row>
    <row r="13" spans="2:47" x14ac:dyDescent="0.3">
      <c r="B13" s="18" t="s">
        <v>268</v>
      </c>
      <c r="C13" s="17">
        <v>7.8666086573190394E-2</v>
      </c>
      <c r="D13" s="17">
        <v>6.0423716103423099E-2</v>
      </c>
      <c r="E13" s="17">
        <v>9.6533021732706698E-2</v>
      </c>
      <c r="F13" s="17"/>
      <c r="G13" s="17">
        <v>8.9321112609198602E-2</v>
      </c>
      <c r="H13" s="17">
        <v>0.109438005629932</v>
      </c>
      <c r="I13" s="17">
        <v>0.106433153770655</v>
      </c>
      <c r="J13" s="17">
        <v>3.82008171456764E-2</v>
      </c>
      <c r="K13" s="17">
        <v>0.104932326388211</v>
      </c>
      <c r="L13" s="17">
        <v>3.9554321025298697E-2</v>
      </c>
      <c r="M13" s="17"/>
      <c r="N13" s="17">
        <v>8.8820115240897293E-2</v>
      </c>
      <c r="O13" s="17">
        <v>6.6417354267380296E-2</v>
      </c>
      <c r="P13" s="17">
        <v>8.1317703737354793E-2</v>
      </c>
      <c r="Q13" s="17">
        <v>7.9678315837108493E-2</v>
      </c>
      <c r="R13" s="17"/>
      <c r="S13" s="17">
        <v>7.4187896187595401E-2</v>
      </c>
      <c r="T13" s="17">
        <v>7.2461114646690403E-2</v>
      </c>
      <c r="U13" s="17">
        <v>6.9393662840820505E-2</v>
      </c>
      <c r="V13" s="17">
        <v>9.1159005388635403E-2</v>
      </c>
      <c r="W13" s="17">
        <v>4.0882246006595603E-2</v>
      </c>
      <c r="X13" s="17">
        <v>0.100861221506826</v>
      </c>
      <c r="Y13" s="17">
        <v>5.0876529834272301E-2</v>
      </c>
      <c r="Z13" s="17">
        <v>0.147332895352487</v>
      </c>
      <c r="AA13" s="17">
        <v>8.9729127416742605E-2</v>
      </c>
      <c r="AB13" s="17">
        <v>7.7012646391289005E-2</v>
      </c>
      <c r="AC13" s="17"/>
      <c r="AD13" s="17">
        <v>7.5763737722358698E-2</v>
      </c>
      <c r="AE13" s="17">
        <v>9.3405566728305203E-2</v>
      </c>
      <c r="AF13" s="17">
        <v>0.119366891929541</v>
      </c>
      <c r="AG13" s="17">
        <v>4.7678663093832598E-2</v>
      </c>
      <c r="AH13" s="17"/>
      <c r="AI13" s="17">
        <v>7.1259515423078901E-2</v>
      </c>
      <c r="AJ13" s="17">
        <v>9.6879385386730105E-2</v>
      </c>
      <c r="AK13" s="17">
        <v>9.2290711612079204E-2</v>
      </c>
      <c r="AL13" s="17"/>
      <c r="AM13" s="17">
        <v>6.5678183331235804E-2</v>
      </c>
      <c r="AN13" s="17">
        <v>7.7506703581053493E-2</v>
      </c>
      <c r="AO13" s="17">
        <v>8.8831513171676105E-2</v>
      </c>
      <c r="AP13" s="17"/>
      <c r="AQ13" s="17">
        <v>7.6435557699491799E-2</v>
      </c>
      <c r="AR13" s="17">
        <v>7.4590221670993995E-2</v>
      </c>
      <c r="AS13" s="17">
        <v>9.4500796935430495E-2</v>
      </c>
      <c r="AT13" s="17">
        <v>0.10202250270093199</v>
      </c>
      <c r="AU13" s="17">
        <v>4.46553445054211E-2</v>
      </c>
    </row>
    <row r="14" spans="2:47" x14ac:dyDescent="0.3">
      <c r="B14" s="18" t="s">
        <v>94</v>
      </c>
      <c r="C14" s="17">
        <v>3.1553504125608499E-2</v>
      </c>
      <c r="D14" s="17">
        <v>2.71078826403321E-2</v>
      </c>
      <c r="E14" s="17">
        <v>3.5932719755752997E-2</v>
      </c>
      <c r="F14" s="17"/>
      <c r="G14" s="17">
        <v>1.7813698717971099E-2</v>
      </c>
      <c r="H14" s="17">
        <v>1.2713133806978E-2</v>
      </c>
      <c r="I14" s="17">
        <v>3.5437674052233602E-2</v>
      </c>
      <c r="J14" s="17">
        <v>4.2827091204886501E-2</v>
      </c>
      <c r="K14" s="17">
        <v>5.07239645316706E-2</v>
      </c>
      <c r="L14" s="17">
        <v>3.06214000206236E-2</v>
      </c>
      <c r="M14" s="17"/>
      <c r="N14" s="17">
        <v>7.8642756169205394E-3</v>
      </c>
      <c r="O14" s="17">
        <v>4.7956161773673803E-2</v>
      </c>
      <c r="P14" s="17">
        <v>3.4136975722345697E-2</v>
      </c>
      <c r="Q14" s="17">
        <v>3.8436722038387203E-2</v>
      </c>
      <c r="R14" s="17"/>
      <c r="S14" s="17">
        <v>2.3999914022967299E-2</v>
      </c>
      <c r="T14" s="17">
        <v>2.5288273297587701E-2</v>
      </c>
      <c r="U14" s="17">
        <v>3.24956549289417E-2</v>
      </c>
      <c r="V14" s="17">
        <v>1.80393422349759E-2</v>
      </c>
      <c r="W14" s="17">
        <v>5.4593014925429499E-2</v>
      </c>
      <c r="X14" s="17">
        <v>3.3738459209521898E-2</v>
      </c>
      <c r="Y14" s="17">
        <v>2.8491392973616601E-2</v>
      </c>
      <c r="Z14" s="17">
        <v>6.5358628850930897E-2</v>
      </c>
      <c r="AA14" s="17">
        <v>3.1725643961335502E-2</v>
      </c>
      <c r="AB14" s="17">
        <v>3.2897905676516903E-2</v>
      </c>
      <c r="AC14" s="17"/>
      <c r="AD14" s="17">
        <v>1.02074792453498E-2</v>
      </c>
      <c r="AE14" s="17">
        <v>2.0461043386011998E-2</v>
      </c>
      <c r="AF14" s="17">
        <v>1.2955966291242E-2</v>
      </c>
      <c r="AG14" s="17">
        <v>7.7387986286449204E-2</v>
      </c>
      <c r="AH14" s="17"/>
      <c r="AI14" s="17">
        <v>1.05611694818577E-2</v>
      </c>
      <c r="AJ14" s="17">
        <v>2.0921645119364299E-2</v>
      </c>
      <c r="AK14" s="17">
        <v>1.2253235135365E-2</v>
      </c>
      <c r="AL14" s="17"/>
      <c r="AM14" s="17">
        <v>2.47994558656927E-2</v>
      </c>
      <c r="AN14" s="17">
        <v>3.1667262614349899E-2</v>
      </c>
      <c r="AO14" s="17">
        <v>6.3856131494600399E-3</v>
      </c>
      <c r="AP14" s="17"/>
      <c r="AQ14" s="17">
        <v>3.0697110101030399E-2</v>
      </c>
      <c r="AR14" s="17">
        <v>2.7699373016888601E-2</v>
      </c>
      <c r="AS14" s="17">
        <v>2.34305166194053E-2</v>
      </c>
      <c r="AT14" s="17">
        <v>2.46586770805453E-2</v>
      </c>
      <c r="AU14" s="17">
        <v>0</v>
      </c>
    </row>
    <row r="15" spans="2:47" x14ac:dyDescent="0.3">
      <c r="B15" s="18" t="s">
        <v>269</v>
      </c>
      <c r="C15" s="21">
        <v>0.69082723001177804</v>
      </c>
      <c r="D15" s="21">
        <v>0.71812329692795396</v>
      </c>
      <c r="E15" s="21">
        <v>0.66370503005997805</v>
      </c>
      <c r="F15" s="21"/>
      <c r="G15" s="21">
        <v>0.68368938031929805</v>
      </c>
      <c r="H15" s="21">
        <v>0.68844300929380797</v>
      </c>
      <c r="I15" s="21">
        <v>0.63599735484173303</v>
      </c>
      <c r="J15" s="21">
        <v>0.74474179319688205</v>
      </c>
      <c r="K15" s="21">
        <v>0.68054513245440995</v>
      </c>
      <c r="L15" s="21">
        <v>0.704969598900824</v>
      </c>
      <c r="M15" s="21"/>
      <c r="N15" s="21">
        <v>0.72652146953071495</v>
      </c>
      <c r="O15" s="21">
        <v>0.71973909140777903</v>
      </c>
      <c r="P15" s="21">
        <v>0.63604564271305497</v>
      </c>
      <c r="Q15" s="21">
        <v>0.67581267975243697</v>
      </c>
      <c r="R15" s="21"/>
      <c r="S15" s="21">
        <v>0.69225534904202102</v>
      </c>
      <c r="T15" s="21">
        <v>0.72820652025025401</v>
      </c>
      <c r="U15" s="21">
        <v>0.71823068024216097</v>
      </c>
      <c r="V15" s="21">
        <v>0.70609656446150304</v>
      </c>
      <c r="W15" s="21">
        <v>0.66947683469368202</v>
      </c>
      <c r="X15" s="21">
        <v>0.711350436115744</v>
      </c>
      <c r="Y15" s="21">
        <v>0.70340165606878102</v>
      </c>
      <c r="Z15" s="21">
        <v>0.53981066884023499</v>
      </c>
      <c r="AA15" s="21">
        <v>0.61231113290920902</v>
      </c>
      <c r="AB15" s="21">
        <v>0.78642158090296499</v>
      </c>
      <c r="AC15" s="21"/>
      <c r="AD15" s="21">
        <v>0.68326139041901002</v>
      </c>
      <c r="AE15" s="21">
        <v>0.70084261048096597</v>
      </c>
      <c r="AF15" s="21">
        <v>0.67883100103673499</v>
      </c>
      <c r="AG15" s="21">
        <v>0.68968262719153794</v>
      </c>
      <c r="AH15" s="21"/>
      <c r="AI15" s="21">
        <v>0.66752490231417205</v>
      </c>
      <c r="AJ15" s="21">
        <v>0.68846021717375905</v>
      </c>
      <c r="AK15" s="21">
        <v>0.73559989769395595</v>
      </c>
      <c r="AL15" s="21"/>
      <c r="AM15" s="21">
        <v>0.79420291241529095</v>
      </c>
      <c r="AN15" s="21">
        <v>0.64369047965167203</v>
      </c>
      <c r="AO15" s="21">
        <v>0.72083692216273099</v>
      </c>
      <c r="AP15" s="21"/>
      <c r="AQ15" s="21">
        <v>0.703740974159062</v>
      </c>
      <c r="AR15" s="21">
        <v>0.67500965012852698</v>
      </c>
      <c r="AS15" s="21">
        <v>0.69467595544921601</v>
      </c>
      <c r="AT15" s="21">
        <v>0.70776393327651199</v>
      </c>
      <c r="AU15" s="21">
        <v>0.70338824475682304</v>
      </c>
    </row>
    <row r="16" spans="2:47" x14ac:dyDescent="0.3">
      <c r="B16" s="18" t="s">
        <v>270</v>
      </c>
      <c r="C16" s="21">
        <v>0.12930265456006501</v>
      </c>
      <c r="D16" s="21">
        <v>0.11005329918608001</v>
      </c>
      <c r="E16" s="21">
        <v>0.148249639959703</v>
      </c>
      <c r="F16" s="21"/>
      <c r="G16" s="21">
        <v>0.13237593027894101</v>
      </c>
      <c r="H16" s="21">
        <v>0.17080926428982501</v>
      </c>
      <c r="I16" s="21">
        <v>0.13810728700008401</v>
      </c>
      <c r="J16" s="21">
        <v>0.105084955360499</v>
      </c>
      <c r="K16" s="21">
        <v>0.13019354831108501</v>
      </c>
      <c r="L16" s="21">
        <v>0.10573513967132001</v>
      </c>
      <c r="M16" s="21"/>
      <c r="N16" s="21">
        <v>0.12826460114171501</v>
      </c>
      <c r="O16" s="21">
        <v>0.11314032767893201</v>
      </c>
      <c r="P16" s="21">
        <v>0.14829524617846401</v>
      </c>
      <c r="Q16" s="21">
        <v>0.12522763314521099</v>
      </c>
      <c r="R16" s="21"/>
      <c r="S16" s="21">
        <v>0.12722178211945101</v>
      </c>
      <c r="T16" s="21">
        <v>0.120018037670006</v>
      </c>
      <c r="U16" s="21">
        <v>0.123034510646527</v>
      </c>
      <c r="V16" s="21">
        <v>0.12686829058459201</v>
      </c>
      <c r="W16" s="21">
        <v>7.7053575049142106E-2</v>
      </c>
      <c r="X16" s="21">
        <v>0.13967803975584001</v>
      </c>
      <c r="Y16" s="21">
        <v>0.134857805298498</v>
      </c>
      <c r="Z16" s="21">
        <v>0.16640887053706099</v>
      </c>
      <c r="AA16" s="21">
        <v>0.18022047673435901</v>
      </c>
      <c r="AB16" s="21">
        <v>7.7012646391289005E-2</v>
      </c>
      <c r="AC16" s="21"/>
      <c r="AD16" s="21">
        <v>0.126833927287436</v>
      </c>
      <c r="AE16" s="21">
        <v>0.13486117803356801</v>
      </c>
      <c r="AF16" s="21">
        <v>0.19103499152214401</v>
      </c>
      <c r="AG16" s="21">
        <v>8.7799576474284297E-2</v>
      </c>
      <c r="AH16" s="21"/>
      <c r="AI16" s="21">
        <v>0.124187438390281</v>
      </c>
      <c r="AJ16" s="21">
        <v>0.132847212784477</v>
      </c>
      <c r="AK16" s="21">
        <v>0.151473306692954</v>
      </c>
      <c r="AL16" s="21"/>
      <c r="AM16" s="21">
        <v>8.2714109329003402E-2</v>
      </c>
      <c r="AN16" s="21">
        <v>0.14566362968390301</v>
      </c>
      <c r="AO16" s="21">
        <v>0.13684828279915701</v>
      </c>
      <c r="AP16" s="21"/>
      <c r="AQ16" s="21">
        <v>0.12748433403873899</v>
      </c>
      <c r="AR16" s="21">
        <v>0.12936085093573599</v>
      </c>
      <c r="AS16" s="21">
        <v>0.12622439869843999</v>
      </c>
      <c r="AT16" s="21">
        <v>0.162735358669236</v>
      </c>
      <c r="AU16" s="21">
        <v>0.13309959109346101</v>
      </c>
    </row>
    <row r="17" spans="2:47" x14ac:dyDescent="0.3">
      <c r="B17" s="18" t="s">
        <v>143</v>
      </c>
      <c r="C17" s="22">
        <v>0.56152457545171297</v>
      </c>
      <c r="D17" s="22">
        <v>0.60806999774187398</v>
      </c>
      <c r="E17" s="22">
        <v>0.51545539010027597</v>
      </c>
      <c r="F17" s="22"/>
      <c r="G17" s="22">
        <v>0.55131345004035703</v>
      </c>
      <c r="H17" s="22">
        <v>0.51763374500398296</v>
      </c>
      <c r="I17" s="22">
        <v>0.49789006784164902</v>
      </c>
      <c r="J17" s="22">
        <v>0.63965683783638305</v>
      </c>
      <c r="K17" s="22">
        <v>0.55035158414332397</v>
      </c>
      <c r="L17" s="22">
        <v>0.59923445922950402</v>
      </c>
      <c r="M17" s="22"/>
      <c r="N17" s="22">
        <v>0.59825686838899905</v>
      </c>
      <c r="O17" s="22">
        <v>0.60659876372884702</v>
      </c>
      <c r="P17" s="22">
        <v>0.48775039653459101</v>
      </c>
      <c r="Q17" s="22">
        <v>0.55058504660722696</v>
      </c>
      <c r="R17" s="22"/>
      <c r="S17" s="22">
        <v>0.56503356692257001</v>
      </c>
      <c r="T17" s="22">
        <v>0.60818848258024805</v>
      </c>
      <c r="U17" s="22">
        <v>0.59519616959563404</v>
      </c>
      <c r="V17" s="22">
        <v>0.579228273876911</v>
      </c>
      <c r="W17" s="22">
        <v>0.59242325964454001</v>
      </c>
      <c r="X17" s="22">
        <v>0.57167239635990397</v>
      </c>
      <c r="Y17" s="22">
        <v>0.56854385077028302</v>
      </c>
      <c r="Z17" s="22">
        <v>0.37340179830317399</v>
      </c>
      <c r="AA17" s="22">
        <v>0.43209065617484999</v>
      </c>
      <c r="AB17" s="22">
        <v>0.70940893451167597</v>
      </c>
      <c r="AC17" s="22"/>
      <c r="AD17" s="22">
        <v>0.55642746313157398</v>
      </c>
      <c r="AE17" s="22">
        <v>0.56598143244739796</v>
      </c>
      <c r="AF17" s="22">
        <v>0.48779600951459101</v>
      </c>
      <c r="AG17" s="22">
        <v>0.60188305071725401</v>
      </c>
      <c r="AH17" s="22"/>
      <c r="AI17" s="22">
        <v>0.54333746392389104</v>
      </c>
      <c r="AJ17" s="22">
        <v>0.55561300438928296</v>
      </c>
      <c r="AK17" s="22">
        <v>0.58412659100100195</v>
      </c>
      <c r="AL17" s="22"/>
      <c r="AM17" s="22">
        <v>0.71148880308628704</v>
      </c>
      <c r="AN17" s="22">
        <v>0.49802684996776903</v>
      </c>
      <c r="AO17" s="22">
        <v>0.58398863936357504</v>
      </c>
      <c r="AP17" s="22"/>
      <c r="AQ17" s="22">
        <v>0.57625664012032296</v>
      </c>
      <c r="AR17" s="22">
        <v>0.54564879919279097</v>
      </c>
      <c r="AS17" s="22">
        <v>0.56845155675077597</v>
      </c>
      <c r="AT17" s="22">
        <v>0.54502857460727605</v>
      </c>
      <c r="AU17" s="22">
        <v>0.57028865366336201</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U22"/>
  <sheetViews>
    <sheetView showGridLines="0" topLeftCell="A5"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407</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264</v>
      </c>
      <c r="C9" s="17">
        <v>6.4220727073700704E-2</v>
      </c>
      <c r="D9" s="17">
        <v>6.3491353706122605E-2</v>
      </c>
      <c r="E9" s="17">
        <v>6.5058825239213802E-2</v>
      </c>
      <c r="F9" s="17"/>
      <c r="G9" s="17">
        <v>0.116240882385808</v>
      </c>
      <c r="H9" s="17">
        <v>9.7712408279316001E-2</v>
      </c>
      <c r="I9" s="17">
        <v>7.8618015307095099E-2</v>
      </c>
      <c r="J9" s="17">
        <v>4.2854802285641397E-2</v>
      </c>
      <c r="K9" s="17">
        <v>1.8407353136642199E-2</v>
      </c>
      <c r="L9" s="17">
        <v>3.9484202572456599E-2</v>
      </c>
      <c r="M9" s="17"/>
      <c r="N9" s="17">
        <v>6.9851823040070898E-2</v>
      </c>
      <c r="O9" s="17">
        <v>5.56121114004553E-2</v>
      </c>
      <c r="P9" s="17">
        <v>8.2708195528030798E-2</v>
      </c>
      <c r="Q9" s="17">
        <v>4.8208384456374397E-2</v>
      </c>
      <c r="R9" s="17"/>
      <c r="S9" s="17">
        <v>7.5044993534922805E-2</v>
      </c>
      <c r="T9" s="17">
        <v>6.8933456152106803E-2</v>
      </c>
      <c r="U9" s="17">
        <v>4.5225458650080701E-2</v>
      </c>
      <c r="V9" s="17">
        <v>3.0768421668655701E-2</v>
      </c>
      <c r="W9" s="17">
        <v>7.1409277107590305E-2</v>
      </c>
      <c r="X9" s="17">
        <v>8.7573724599571495E-2</v>
      </c>
      <c r="Y9" s="17">
        <v>3.0206765153947299E-2</v>
      </c>
      <c r="Z9" s="17">
        <v>8.9834225280244998E-2</v>
      </c>
      <c r="AA9" s="17">
        <v>9.8352007374444897E-2</v>
      </c>
      <c r="AB9" s="17">
        <v>1.8418745651888599E-2</v>
      </c>
      <c r="AC9" s="17"/>
      <c r="AD9" s="17">
        <v>4.2099358250200301E-2</v>
      </c>
      <c r="AE9" s="17">
        <v>7.8658371083139098E-2</v>
      </c>
      <c r="AF9" s="17">
        <v>6.3310284963806404E-2</v>
      </c>
      <c r="AG9" s="17">
        <v>2.8083866544440499E-2</v>
      </c>
      <c r="AH9" s="17"/>
      <c r="AI9" s="17">
        <v>5.4861258977397E-2</v>
      </c>
      <c r="AJ9" s="17">
        <v>6.6424884732292702E-2</v>
      </c>
      <c r="AK9" s="17">
        <v>6.8729566996953803E-2</v>
      </c>
      <c r="AL9" s="17"/>
      <c r="AM9" s="17">
        <v>2.58799980517679E-2</v>
      </c>
      <c r="AN9" s="17">
        <v>7.7953254441162995E-2</v>
      </c>
      <c r="AO9" s="17">
        <v>7.6894393494034693E-2</v>
      </c>
      <c r="AP9" s="17"/>
      <c r="AQ9" s="17">
        <v>6.4376501667519501E-2</v>
      </c>
      <c r="AR9" s="17">
        <v>4.9106551514692003E-2</v>
      </c>
      <c r="AS9" s="17">
        <v>8.1233518194048102E-2</v>
      </c>
      <c r="AT9" s="17">
        <v>6.3953823389684306E-2</v>
      </c>
      <c r="AU9" s="17">
        <v>0.20967400856577101</v>
      </c>
    </row>
    <row r="10" spans="2:47" x14ac:dyDescent="0.3">
      <c r="B10" s="18" t="s">
        <v>265</v>
      </c>
      <c r="C10" s="17">
        <v>8.0663383901456498E-2</v>
      </c>
      <c r="D10" s="17">
        <v>9.4821898750549902E-2</v>
      </c>
      <c r="E10" s="17">
        <v>6.7083371526318103E-2</v>
      </c>
      <c r="F10" s="17"/>
      <c r="G10" s="17">
        <v>0.13116749390239399</v>
      </c>
      <c r="H10" s="17">
        <v>0.14589022897189699</v>
      </c>
      <c r="I10" s="17">
        <v>8.1194782375695496E-2</v>
      </c>
      <c r="J10" s="17">
        <v>5.1275892727051998E-2</v>
      </c>
      <c r="K10" s="17">
        <v>6.3340272180994001E-2</v>
      </c>
      <c r="L10" s="17">
        <v>2.9896505913305799E-2</v>
      </c>
      <c r="M10" s="17"/>
      <c r="N10" s="17">
        <v>0.107908499267758</v>
      </c>
      <c r="O10" s="17">
        <v>7.8615328882571195E-2</v>
      </c>
      <c r="P10" s="17">
        <v>6.6751052232725996E-2</v>
      </c>
      <c r="Q10" s="17">
        <v>6.7224756072003997E-2</v>
      </c>
      <c r="R10" s="17"/>
      <c r="S10" s="17">
        <v>0.10885297060332801</v>
      </c>
      <c r="T10" s="17">
        <v>4.3551499668360097E-2</v>
      </c>
      <c r="U10" s="17">
        <v>4.8272823082247798E-2</v>
      </c>
      <c r="V10" s="17">
        <v>0.118147484755086</v>
      </c>
      <c r="W10" s="17">
        <v>6.3700031291615E-2</v>
      </c>
      <c r="X10" s="17">
        <v>9.4163089175288497E-2</v>
      </c>
      <c r="Y10" s="17">
        <v>8.92893831800428E-2</v>
      </c>
      <c r="Z10" s="17">
        <v>9.2853774045551701E-2</v>
      </c>
      <c r="AA10" s="17">
        <v>8.7161211250242093E-2</v>
      </c>
      <c r="AB10" s="17">
        <v>4.3260413950903798E-2</v>
      </c>
      <c r="AC10" s="17"/>
      <c r="AD10" s="17">
        <v>5.4354097185246801E-2</v>
      </c>
      <c r="AE10" s="17">
        <v>8.8684471355761907E-2</v>
      </c>
      <c r="AF10" s="17">
        <v>7.9175745713958398E-2</v>
      </c>
      <c r="AG10" s="17">
        <v>0.11956102499428101</v>
      </c>
      <c r="AH10" s="17"/>
      <c r="AI10" s="17">
        <v>7.9724946974657901E-2</v>
      </c>
      <c r="AJ10" s="17">
        <v>0.111260724177592</v>
      </c>
      <c r="AK10" s="17">
        <v>4.9986199620976703E-2</v>
      </c>
      <c r="AL10" s="17"/>
      <c r="AM10" s="17">
        <v>5.4435478443112299E-2</v>
      </c>
      <c r="AN10" s="17">
        <v>8.6111959481388806E-2</v>
      </c>
      <c r="AO10" s="17">
        <v>9.4524098410135607E-2</v>
      </c>
      <c r="AP10" s="17"/>
      <c r="AQ10" s="17">
        <v>6.9519535697698906E-2</v>
      </c>
      <c r="AR10" s="17">
        <v>6.7294342482775799E-2</v>
      </c>
      <c r="AS10" s="17">
        <v>9.1029400578443498E-2</v>
      </c>
      <c r="AT10" s="17">
        <v>0.114058406366896</v>
      </c>
      <c r="AU10" s="17">
        <v>0.15707003330885</v>
      </c>
    </row>
    <row r="11" spans="2:47" x14ac:dyDescent="0.3">
      <c r="B11" s="18" t="s">
        <v>266</v>
      </c>
      <c r="C11" s="17">
        <v>0.128256871948494</v>
      </c>
      <c r="D11" s="17">
        <v>0.12794484329865</v>
      </c>
      <c r="E11" s="17">
        <v>0.12881959438412299</v>
      </c>
      <c r="F11" s="17"/>
      <c r="G11" s="17">
        <v>0.19359552711459799</v>
      </c>
      <c r="H11" s="17">
        <v>0.169574649444974</v>
      </c>
      <c r="I11" s="17">
        <v>0.149535824987376</v>
      </c>
      <c r="J11" s="17">
        <v>0.102488722997317</v>
      </c>
      <c r="K11" s="17">
        <v>9.6640295563826306E-2</v>
      </c>
      <c r="L11" s="17">
        <v>7.6920305753483298E-2</v>
      </c>
      <c r="M11" s="17"/>
      <c r="N11" s="17">
        <v>0.118012747216845</v>
      </c>
      <c r="O11" s="17">
        <v>0.124519684732241</v>
      </c>
      <c r="P11" s="17">
        <v>0.13756906212223899</v>
      </c>
      <c r="Q11" s="17">
        <v>0.137577611449651</v>
      </c>
      <c r="R11" s="17"/>
      <c r="S11" s="17">
        <v>0.18066300170968799</v>
      </c>
      <c r="T11" s="17">
        <v>0.101577045623801</v>
      </c>
      <c r="U11" s="17">
        <v>9.8633759428916695E-2</v>
      </c>
      <c r="V11" s="17">
        <v>0.13718875996153501</v>
      </c>
      <c r="W11" s="17">
        <v>0.16418431296114899</v>
      </c>
      <c r="X11" s="17">
        <v>9.5996361395308497E-2</v>
      </c>
      <c r="Y11" s="17">
        <v>0.107189836471907</v>
      </c>
      <c r="Z11" s="17">
        <v>0.122771669880218</v>
      </c>
      <c r="AA11" s="17">
        <v>0.16616071495625501</v>
      </c>
      <c r="AB11" s="17">
        <v>4.3822793077647797E-2</v>
      </c>
      <c r="AC11" s="17"/>
      <c r="AD11" s="17">
        <v>0.12646600128583099</v>
      </c>
      <c r="AE11" s="17">
        <v>0.123055335483715</v>
      </c>
      <c r="AF11" s="17">
        <v>0.104340403327284</v>
      </c>
      <c r="AG11" s="17">
        <v>0.15521385288780701</v>
      </c>
      <c r="AH11" s="17"/>
      <c r="AI11" s="17">
        <v>0.125285511739021</v>
      </c>
      <c r="AJ11" s="17">
        <v>0.141259222512231</v>
      </c>
      <c r="AK11" s="17">
        <v>8.2086064757439806E-2</v>
      </c>
      <c r="AL11" s="17"/>
      <c r="AM11" s="17">
        <v>0.14204515065835199</v>
      </c>
      <c r="AN11" s="17">
        <v>0.14470727307387801</v>
      </c>
      <c r="AO11" s="17">
        <v>0.113888967337515</v>
      </c>
      <c r="AP11" s="17"/>
      <c r="AQ11" s="17">
        <v>0.114225597066033</v>
      </c>
      <c r="AR11" s="17">
        <v>0.14854202071991501</v>
      </c>
      <c r="AS11" s="17">
        <v>0.10399710176454099</v>
      </c>
      <c r="AT11" s="17">
        <v>0.195237521737917</v>
      </c>
      <c r="AU11" s="17">
        <v>4.6780352791589999E-2</v>
      </c>
    </row>
    <row r="12" spans="2:47" x14ac:dyDescent="0.3">
      <c r="B12" s="18" t="s">
        <v>267</v>
      </c>
      <c r="C12" s="17">
        <v>0.21093812241867799</v>
      </c>
      <c r="D12" s="17">
        <v>0.19992004182312501</v>
      </c>
      <c r="E12" s="17">
        <v>0.220034591138663</v>
      </c>
      <c r="F12" s="17"/>
      <c r="G12" s="17">
        <v>0.152305051232386</v>
      </c>
      <c r="H12" s="17">
        <v>0.171086547658206</v>
      </c>
      <c r="I12" s="17">
        <v>0.24069761803778</v>
      </c>
      <c r="J12" s="17">
        <v>0.233155193682821</v>
      </c>
      <c r="K12" s="17">
        <v>0.16261007474227801</v>
      </c>
      <c r="L12" s="17">
        <v>0.27206409958053301</v>
      </c>
      <c r="M12" s="17"/>
      <c r="N12" s="17">
        <v>0.22180383165390699</v>
      </c>
      <c r="O12" s="17">
        <v>0.22312088162503599</v>
      </c>
      <c r="P12" s="17">
        <v>0.20469784199401</v>
      </c>
      <c r="Q12" s="17">
        <v>0.19169109562804701</v>
      </c>
      <c r="R12" s="17"/>
      <c r="S12" s="17">
        <v>0.20312689885212801</v>
      </c>
      <c r="T12" s="17">
        <v>0.205756814080023</v>
      </c>
      <c r="U12" s="17">
        <v>0.18630266619574601</v>
      </c>
      <c r="V12" s="17">
        <v>0.23036221819592301</v>
      </c>
      <c r="W12" s="17">
        <v>0.21386460148872199</v>
      </c>
      <c r="X12" s="17">
        <v>0.23184251554183499</v>
      </c>
      <c r="Y12" s="17">
        <v>0.19346523461435899</v>
      </c>
      <c r="Z12" s="17">
        <v>0.19124070094759099</v>
      </c>
      <c r="AA12" s="17">
        <v>0.19576463919217901</v>
      </c>
      <c r="AB12" s="17">
        <v>0.28593583851316201</v>
      </c>
      <c r="AC12" s="17"/>
      <c r="AD12" s="17">
        <v>0.187849161664467</v>
      </c>
      <c r="AE12" s="17">
        <v>0.215000222142361</v>
      </c>
      <c r="AF12" s="17">
        <v>0.16842080855741601</v>
      </c>
      <c r="AG12" s="17">
        <v>0.23979192735309099</v>
      </c>
      <c r="AH12" s="17"/>
      <c r="AI12" s="17">
        <v>0.190834226144728</v>
      </c>
      <c r="AJ12" s="17">
        <v>0.217205139293428</v>
      </c>
      <c r="AK12" s="17">
        <v>0.192363674700781</v>
      </c>
      <c r="AL12" s="17"/>
      <c r="AM12" s="17">
        <v>0.25547458158376002</v>
      </c>
      <c r="AN12" s="17">
        <v>0.219081594347495</v>
      </c>
      <c r="AO12" s="17">
        <v>0.17446587254670001</v>
      </c>
      <c r="AP12" s="17"/>
      <c r="AQ12" s="17">
        <v>0.191741094390601</v>
      </c>
      <c r="AR12" s="17">
        <v>0.18140371708887801</v>
      </c>
      <c r="AS12" s="17">
        <v>0.235066538620923</v>
      </c>
      <c r="AT12" s="17">
        <v>0.20302564500492101</v>
      </c>
      <c r="AU12" s="17">
        <v>0.128651442706607</v>
      </c>
    </row>
    <row r="13" spans="2:47" x14ac:dyDescent="0.3">
      <c r="B13" s="18" t="s">
        <v>268</v>
      </c>
      <c r="C13" s="17">
        <v>0.47475975152365901</v>
      </c>
      <c r="D13" s="17">
        <v>0.48687791315652001</v>
      </c>
      <c r="E13" s="17">
        <v>0.463958693570381</v>
      </c>
      <c r="F13" s="17"/>
      <c r="G13" s="17">
        <v>0.34203657814244698</v>
      </c>
      <c r="H13" s="17">
        <v>0.40289821831533501</v>
      </c>
      <c r="I13" s="17">
        <v>0.40331569300888898</v>
      </c>
      <c r="J13" s="17">
        <v>0.52669619661519196</v>
      </c>
      <c r="K13" s="17">
        <v>0.58844223634095505</v>
      </c>
      <c r="L13" s="17">
        <v>0.55919684331626596</v>
      </c>
      <c r="M13" s="17"/>
      <c r="N13" s="17">
        <v>0.45244867452818899</v>
      </c>
      <c r="O13" s="17">
        <v>0.47337106914569699</v>
      </c>
      <c r="P13" s="17">
        <v>0.46878587486262702</v>
      </c>
      <c r="Q13" s="17">
        <v>0.50350351288356598</v>
      </c>
      <c r="R13" s="17"/>
      <c r="S13" s="17">
        <v>0.396492775992909</v>
      </c>
      <c r="T13" s="17">
        <v>0.55491471440145101</v>
      </c>
      <c r="U13" s="17">
        <v>0.55411182418611205</v>
      </c>
      <c r="V13" s="17">
        <v>0.46589853399555797</v>
      </c>
      <c r="W13" s="17">
        <v>0.44176919416126398</v>
      </c>
      <c r="X13" s="17">
        <v>0.47298919390066102</v>
      </c>
      <c r="Y13" s="17">
        <v>0.55775698036068599</v>
      </c>
      <c r="Z13" s="17">
        <v>0.43369104701459199</v>
      </c>
      <c r="AA13" s="17">
        <v>0.39552912947160601</v>
      </c>
      <c r="AB13" s="17">
        <v>0.50071235177773099</v>
      </c>
      <c r="AC13" s="17"/>
      <c r="AD13" s="17">
        <v>0.56571015571703298</v>
      </c>
      <c r="AE13" s="17">
        <v>0.453134915255545</v>
      </c>
      <c r="AF13" s="17">
        <v>0.57172325712862504</v>
      </c>
      <c r="AG13" s="17">
        <v>0.36324896072406898</v>
      </c>
      <c r="AH13" s="17"/>
      <c r="AI13" s="17">
        <v>0.524957817299465</v>
      </c>
      <c r="AJ13" s="17">
        <v>0.43133613726622799</v>
      </c>
      <c r="AK13" s="17">
        <v>0.58980347016511303</v>
      </c>
      <c r="AL13" s="17"/>
      <c r="AM13" s="17">
        <v>0.47252780769189001</v>
      </c>
      <c r="AN13" s="17">
        <v>0.44126155861287297</v>
      </c>
      <c r="AO13" s="17">
        <v>0.52392334745548896</v>
      </c>
      <c r="AP13" s="17"/>
      <c r="AQ13" s="17">
        <v>0.52217870266573496</v>
      </c>
      <c r="AR13" s="17">
        <v>0.49662986158410299</v>
      </c>
      <c r="AS13" s="17">
        <v>0.450739378333954</v>
      </c>
      <c r="AT13" s="17">
        <v>0.39101154272823002</v>
      </c>
      <c r="AU13" s="17">
        <v>0.39196019985304797</v>
      </c>
    </row>
    <row r="14" spans="2:47" x14ac:dyDescent="0.3">
      <c r="B14" s="18" t="s">
        <v>94</v>
      </c>
      <c r="C14" s="17">
        <v>4.1161143134012597E-2</v>
      </c>
      <c r="D14" s="17">
        <v>2.6943949265033001E-2</v>
      </c>
      <c r="E14" s="17">
        <v>5.5044924141301001E-2</v>
      </c>
      <c r="F14" s="17"/>
      <c r="G14" s="17">
        <v>6.4654467222367201E-2</v>
      </c>
      <c r="H14" s="17">
        <v>1.2837947330271399E-2</v>
      </c>
      <c r="I14" s="17">
        <v>4.6638066283165303E-2</v>
      </c>
      <c r="J14" s="17">
        <v>4.3529191691975999E-2</v>
      </c>
      <c r="K14" s="17">
        <v>7.0559768035304907E-2</v>
      </c>
      <c r="L14" s="17">
        <v>2.2438042863955902E-2</v>
      </c>
      <c r="M14" s="17"/>
      <c r="N14" s="17">
        <v>2.9974424293229801E-2</v>
      </c>
      <c r="O14" s="17">
        <v>4.47609242140002E-2</v>
      </c>
      <c r="P14" s="17">
        <v>3.9487973260367799E-2</v>
      </c>
      <c r="Q14" s="17">
        <v>5.1794639510358703E-2</v>
      </c>
      <c r="R14" s="17"/>
      <c r="S14" s="17">
        <v>3.5819359307024498E-2</v>
      </c>
      <c r="T14" s="17">
        <v>2.52664700742583E-2</v>
      </c>
      <c r="U14" s="17">
        <v>6.7453468456897106E-2</v>
      </c>
      <c r="V14" s="17">
        <v>1.7634581423242101E-2</v>
      </c>
      <c r="W14" s="17">
        <v>4.5072582989659403E-2</v>
      </c>
      <c r="X14" s="17">
        <v>1.7435115387336102E-2</v>
      </c>
      <c r="Y14" s="17">
        <v>2.2091800219058301E-2</v>
      </c>
      <c r="Z14" s="17">
        <v>6.9608582831803101E-2</v>
      </c>
      <c r="AA14" s="17">
        <v>5.7032297755272202E-2</v>
      </c>
      <c r="AB14" s="17">
        <v>0.10784985702866701</v>
      </c>
      <c r="AC14" s="17"/>
      <c r="AD14" s="17">
        <v>2.3521225897221502E-2</v>
      </c>
      <c r="AE14" s="17">
        <v>4.14666846794777E-2</v>
      </c>
      <c r="AF14" s="17">
        <v>1.3029500308909699E-2</v>
      </c>
      <c r="AG14" s="17">
        <v>9.4100367496311094E-2</v>
      </c>
      <c r="AH14" s="17"/>
      <c r="AI14" s="17">
        <v>2.4336238864731099E-2</v>
      </c>
      <c r="AJ14" s="17">
        <v>3.2513892018228602E-2</v>
      </c>
      <c r="AK14" s="17">
        <v>1.70310237587348E-2</v>
      </c>
      <c r="AL14" s="17"/>
      <c r="AM14" s="17">
        <v>4.9636983571117899E-2</v>
      </c>
      <c r="AN14" s="17">
        <v>3.0884360043202701E-2</v>
      </c>
      <c r="AO14" s="17">
        <v>1.6303320756125599E-2</v>
      </c>
      <c r="AP14" s="17"/>
      <c r="AQ14" s="17">
        <v>3.7958568512412402E-2</v>
      </c>
      <c r="AR14" s="17">
        <v>5.7023506609636503E-2</v>
      </c>
      <c r="AS14" s="17">
        <v>3.7934062508091101E-2</v>
      </c>
      <c r="AT14" s="17">
        <v>3.2713060772352399E-2</v>
      </c>
      <c r="AU14" s="17">
        <v>6.5863962774133603E-2</v>
      </c>
    </row>
    <row r="15" spans="2:47" x14ac:dyDescent="0.3">
      <c r="B15" s="18" t="s">
        <v>269</v>
      </c>
      <c r="C15" s="21">
        <v>0.14488411097515699</v>
      </c>
      <c r="D15" s="21">
        <v>0.15831325245667199</v>
      </c>
      <c r="E15" s="21">
        <v>0.13214219676553199</v>
      </c>
      <c r="F15" s="21"/>
      <c r="G15" s="21">
        <v>0.247408376288202</v>
      </c>
      <c r="H15" s="21">
        <v>0.24360263725121301</v>
      </c>
      <c r="I15" s="21">
        <v>0.159812797682791</v>
      </c>
      <c r="J15" s="21">
        <v>9.4130695012693402E-2</v>
      </c>
      <c r="K15" s="21">
        <v>8.1747625317636199E-2</v>
      </c>
      <c r="L15" s="21">
        <v>6.9380708485762402E-2</v>
      </c>
      <c r="M15" s="21"/>
      <c r="N15" s="21">
        <v>0.17776032230782801</v>
      </c>
      <c r="O15" s="21">
        <v>0.13422744028302699</v>
      </c>
      <c r="P15" s="21">
        <v>0.149459247760757</v>
      </c>
      <c r="Q15" s="21">
        <v>0.115433140528378</v>
      </c>
      <c r="R15" s="21"/>
      <c r="S15" s="21">
        <v>0.18389796413824999</v>
      </c>
      <c r="T15" s="21">
        <v>0.112484955820467</v>
      </c>
      <c r="U15" s="21">
        <v>9.3498281732328506E-2</v>
      </c>
      <c r="V15" s="21">
        <v>0.148915906423742</v>
      </c>
      <c r="W15" s="21">
        <v>0.13510930839920501</v>
      </c>
      <c r="X15" s="21">
        <v>0.18173681377486001</v>
      </c>
      <c r="Y15" s="21">
        <v>0.11949614833399</v>
      </c>
      <c r="Z15" s="21">
        <v>0.18268799932579699</v>
      </c>
      <c r="AA15" s="21">
        <v>0.185513218624687</v>
      </c>
      <c r="AB15" s="21">
        <v>6.1679159602792501E-2</v>
      </c>
      <c r="AC15" s="21"/>
      <c r="AD15" s="21">
        <v>9.6453455435447102E-2</v>
      </c>
      <c r="AE15" s="21">
        <v>0.16734284243890099</v>
      </c>
      <c r="AF15" s="21">
        <v>0.142486030677765</v>
      </c>
      <c r="AG15" s="21">
        <v>0.14764489153872101</v>
      </c>
      <c r="AH15" s="21"/>
      <c r="AI15" s="21">
        <v>0.134586205952055</v>
      </c>
      <c r="AJ15" s="21">
        <v>0.177685608909885</v>
      </c>
      <c r="AK15" s="21">
        <v>0.11871576661793</v>
      </c>
      <c r="AL15" s="21"/>
      <c r="AM15" s="21">
        <v>8.0315476494880203E-2</v>
      </c>
      <c r="AN15" s="21">
        <v>0.16406521392255199</v>
      </c>
      <c r="AO15" s="21">
        <v>0.17141849190417</v>
      </c>
      <c r="AP15" s="21"/>
      <c r="AQ15" s="21">
        <v>0.13389603736521799</v>
      </c>
      <c r="AR15" s="21">
        <v>0.116400893997468</v>
      </c>
      <c r="AS15" s="21">
        <v>0.172262918772492</v>
      </c>
      <c r="AT15" s="21">
        <v>0.17801222975657999</v>
      </c>
      <c r="AU15" s="21">
        <v>0.36674404187462101</v>
      </c>
    </row>
    <row r="16" spans="2:47" x14ac:dyDescent="0.3">
      <c r="B16" s="18" t="s">
        <v>270</v>
      </c>
      <c r="C16" s="21">
        <v>0.68569787394233706</v>
      </c>
      <c r="D16" s="21">
        <v>0.68679795497964502</v>
      </c>
      <c r="E16" s="21">
        <v>0.68399328470904397</v>
      </c>
      <c r="F16" s="21"/>
      <c r="G16" s="21">
        <v>0.494341629374833</v>
      </c>
      <c r="H16" s="21">
        <v>0.57398476597354098</v>
      </c>
      <c r="I16" s="21">
        <v>0.64401331104666903</v>
      </c>
      <c r="J16" s="21">
        <v>0.75985139029801296</v>
      </c>
      <c r="K16" s="21">
        <v>0.751052311083233</v>
      </c>
      <c r="L16" s="21">
        <v>0.83126094289679897</v>
      </c>
      <c r="M16" s="21"/>
      <c r="N16" s="21">
        <v>0.67425250618209698</v>
      </c>
      <c r="O16" s="21">
        <v>0.696491950770732</v>
      </c>
      <c r="P16" s="21">
        <v>0.67348371685663599</v>
      </c>
      <c r="Q16" s="21">
        <v>0.69519460851161197</v>
      </c>
      <c r="R16" s="21"/>
      <c r="S16" s="21">
        <v>0.59961967484503698</v>
      </c>
      <c r="T16" s="21">
        <v>0.76067152848147401</v>
      </c>
      <c r="U16" s="21">
        <v>0.74041449038185803</v>
      </c>
      <c r="V16" s="21">
        <v>0.69626075219148098</v>
      </c>
      <c r="W16" s="21">
        <v>0.65563379564998603</v>
      </c>
      <c r="X16" s="21">
        <v>0.70483170944249496</v>
      </c>
      <c r="Y16" s="21">
        <v>0.75122221497504504</v>
      </c>
      <c r="Z16" s="21">
        <v>0.62493174796218298</v>
      </c>
      <c r="AA16" s="21">
        <v>0.59129376866378502</v>
      </c>
      <c r="AB16" s="21">
        <v>0.78664819029089295</v>
      </c>
      <c r="AC16" s="21"/>
      <c r="AD16" s="21">
        <v>0.75355931738149995</v>
      </c>
      <c r="AE16" s="21">
        <v>0.66813513739790598</v>
      </c>
      <c r="AF16" s="21">
        <v>0.74014406568604096</v>
      </c>
      <c r="AG16" s="21">
        <v>0.60304088807716005</v>
      </c>
      <c r="AH16" s="21"/>
      <c r="AI16" s="21">
        <v>0.715792043444193</v>
      </c>
      <c r="AJ16" s="21">
        <v>0.64854127655965599</v>
      </c>
      <c r="AK16" s="21">
        <v>0.782167144865895</v>
      </c>
      <c r="AL16" s="21"/>
      <c r="AM16" s="21">
        <v>0.72800238927564997</v>
      </c>
      <c r="AN16" s="21">
        <v>0.66034315296036805</v>
      </c>
      <c r="AO16" s="21">
        <v>0.69838922000218895</v>
      </c>
      <c r="AP16" s="21"/>
      <c r="AQ16" s="21">
        <v>0.71391979705633601</v>
      </c>
      <c r="AR16" s="21">
        <v>0.67803357867298097</v>
      </c>
      <c r="AS16" s="21">
        <v>0.68580591695487603</v>
      </c>
      <c r="AT16" s="21">
        <v>0.59403718773315095</v>
      </c>
      <c r="AU16" s="21">
        <v>0.52061164255965497</v>
      </c>
    </row>
    <row r="17" spans="2:47" x14ac:dyDescent="0.3">
      <c r="B17" s="18" t="s">
        <v>143</v>
      </c>
      <c r="C17" s="22">
        <v>-0.54081376296717998</v>
      </c>
      <c r="D17" s="22">
        <v>-0.52848470252297197</v>
      </c>
      <c r="E17" s="22">
        <v>-0.55185108794351301</v>
      </c>
      <c r="F17" s="22"/>
      <c r="G17" s="22">
        <v>-0.246933253086631</v>
      </c>
      <c r="H17" s="22">
        <v>-0.33038212872232797</v>
      </c>
      <c r="I17" s="22">
        <v>-0.48420051336387798</v>
      </c>
      <c r="J17" s="22">
        <v>-0.66572069528531996</v>
      </c>
      <c r="K17" s="22">
        <v>-0.66930468576559599</v>
      </c>
      <c r="L17" s="22">
        <v>-0.76188023441103603</v>
      </c>
      <c r="M17" s="22"/>
      <c r="N17" s="22">
        <v>-0.49649218387426802</v>
      </c>
      <c r="O17" s="22">
        <v>-0.56226451048770598</v>
      </c>
      <c r="P17" s="22">
        <v>-0.52402446909587996</v>
      </c>
      <c r="Q17" s="22">
        <v>-0.57976146798323402</v>
      </c>
      <c r="R17" s="22"/>
      <c r="S17" s="22">
        <v>-0.41572171070678698</v>
      </c>
      <c r="T17" s="22">
        <v>-0.64818657266100699</v>
      </c>
      <c r="U17" s="22">
        <v>-0.64691620864952903</v>
      </c>
      <c r="V17" s="22">
        <v>-0.54734484576773901</v>
      </c>
      <c r="W17" s="22">
        <v>-0.52052448725078104</v>
      </c>
      <c r="X17" s="22">
        <v>-0.52309489566763501</v>
      </c>
      <c r="Y17" s="22">
        <v>-0.63172606664105502</v>
      </c>
      <c r="Z17" s="22">
        <v>-0.44224374863638599</v>
      </c>
      <c r="AA17" s="22">
        <v>-0.40578055003909802</v>
      </c>
      <c r="AB17" s="22">
        <v>-0.72496903068810004</v>
      </c>
      <c r="AC17" s="22"/>
      <c r="AD17" s="22">
        <v>-0.65710586194605303</v>
      </c>
      <c r="AE17" s="22">
        <v>-0.50079229495900501</v>
      </c>
      <c r="AF17" s="22">
        <v>-0.59765803500827697</v>
      </c>
      <c r="AG17" s="22">
        <v>-0.45539599653843899</v>
      </c>
      <c r="AH17" s="22"/>
      <c r="AI17" s="22">
        <v>-0.58120583749213905</v>
      </c>
      <c r="AJ17" s="22">
        <v>-0.47085566764977099</v>
      </c>
      <c r="AK17" s="22">
        <v>-0.66345137824796396</v>
      </c>
      <c r="AL17" s="22"/>
      <c r="AM17" s="22">
        <v>-0.64768691278076895</v>
      </c>
      <c r="AN17" s="22">
        <v>-0.49627793903781597</v>
      </c>
      <c r="AO17" s="22">
        <v>-0.52697072809801904</v>
      </c>
      <c r="AP17" s="22"/>
      <c r="AQ17" s="22">
        <v>-0.58002375969111797</v>
      </c>
      <c r="AR17" s="22">
        <v>-0.56163268467551297</v>
      </c>
      <c r="AS17" s="22">
        <v>-0.51354299818238502</v>
      </c>
      <c r="AT17" s="22">
        <v>-0.41602495797657102</v>
      </c>
      <c r="AU17" s="22">
        <v>-0.153867600685034</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U22"/>
  <sheetViews>
    <sheetView showGridLines="0" topLeftCell="A6"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408</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264</v>
      </c>
      <c r="C9" s="17">
        <v>0.15918869418084</v>
      </c>
      <c r="D9" s="17">
        <v>0.16403438480330601</v>
      </c>
      <c r="E9" s="17">
        <v>0.15480757153952601</v>
      </c>
      <c r="F9" s="17"/>
      <c r="G9" s="17">
        <v>0.19193000309715399</v>
      </c>
      <c r="H9" s="17">
        <v>0.24737947626847101</v>
      </c>
      <c r="I9" s="17">
        <v>0.16706246369950201</v>
      </c>
      <c r="J9" s="17">
        <v>0.11497771455420699</v>
      </c>
      <c r="K9" s="17">
        <v>0.124620226104943</v>
      </c>
      <c r="L9" s="17">
        <v>0.119262198821913</v>
      </c>
      <c r="M9" s="17"/>
      <c r="N9" s="17">
        <v>0.21661805543319099</v>
      </c>
      <c r="O9" s="17">
        <v>0.15686682863697299</v>
      </c>
      <c r="P9" s="17">
        <v>0.15280681298356999</v>
      </c>
      <c r="Q9" s="17">
        <v>9.9958776380976097E-2</v>
      </c>
      <c r="R9" s="17"/>
      <c r="S9" s="17">
        <v>0.214984736219969</v>
      </c>
      <c r="T9" s="17">
        <v>0.13804728301187399</v>
      </c>
      <c r="U9" s="17">
        <v>0.14977320994228899</v>
      </c>
      <c r="V9" s="17">
        <v>0.16821909654143599</v>
      </c>
      <c r="W9" s="17">
        <v>0.223364276804386</v>
      </c>
      <c r="X9" s="17">
        <v>0.163485156721981</v>
      </c>
      <c r="Y9" s="17">
        <v>0.121186231724681</v>
      </c>
      <c r="Z9" s="17">
        <v>8.9730288873477199E-2</v>
      </c>
      <c r="AA9" s="17">
        <v>0.11625159989334601</v>
      </c>
      <c r="AB9" s="17">
        <v>0.16984176061553399</v>
      </c>
      <c r="AC9" s="17"/>
      <c r="AD9" s="17">
        <v>0.13414697709890899</v>
      </c>
      <c r="AE9" s="17">
        <v>0.17928095502150099</v>
      </c>
      <c r="AF9" s="17">
        <v>0.11068633066300899</v>
      </c>
      <c r="AG9" s="17">
        <v>0.14827449135840801</v>
      </c>
      <c r="AH9" s="17"/>
      <c r="AI9" s="17">
        <v>0.11733006620691699</v>
      </c>
      <c r="AJ9" s="17">
        <v>0.19505099364462</v>
      </c>
      <c r="AK9" s="17">
        <v>0.13954608077404401</v>
      </c>
      <c r="AL9" s="17"/>
      <c r="AM9" s="17">
        <v>0.20600583390523899</v>
      </c>
      <c r="AN9" s="17">
        <v>0.12141330070371401</v>
      </c>
      <c r="AO9" s="17">
        <v>0.188333154361748</v>
      </c>
      <c r="AP9" s="17"/>
      <c r="AQ9" s="17">
        <v>0.122744027328235</v>
      </c>
      <c r="AR9" s="17">
        <v>0.13072128859221899</v>
      </c>
      <c r="AS9" s="17">
        <v>0.19983538489259001</v>
      </c>
      <c r="AT9" s="17">
        <v>0.24826231515359401</v>
      </c>
      <c r="AU9" s="17">
        <v>0.39957500815533997</v>
      </c>
    </row>
    <row r="10" spans="2:47" x14ac:dyDescent="0.3">
      <c r="B10" s="18" t="s">
        <v>265</v>
      </c>
      <c r="C10" s="17">
        <v>0.32352228162214802</v>
      </c>
      <c r="D10" s="17">
        <v>0.32349049140948199</v>
      </c>
      <c r="E10" s="17">
        <v>0.32218263261828101</v>
      </c>
      <c r="F10" s="17"/>
      <c r="G10" s="17">
        <v>0.34939106758619498</v>
      </c>
      <c r="H10" s="17">
        <v>0.31106045077149103</v>
      </c>
      <c r="I10" s="17">
        <v>0.30167325209547302</v>
      </c>
      <c r="J10" s="17">
        <v>0.35161274337762899</v>
      </c>
      <c r="K10" s="17">
        <v>0.30223261922782102</v>
      </c>
      <c r="L10" s="17">
        <v>0.32575603304524098</v>
      </c>
      <c r="M10" s="17"/>
      <c r="N10" s="17">
        <v>0.342586436198413</v>
      </c>
      <c r="O10" s="17">
        <v>0.32418996236633901</v>
      </c>
      <c r="P10" s="17">
        <v>0.31282272373856701</v>
      </c>
      <c r="Q10" s="17">
        <v>0.31812466327581701</v>
      </c>
      <c r="R10" s="17"/>
      <c r="S10" s="17">
        <v>0.31641453359207899</v>
      </c>
      <c r="T10" s="17">
        <v>0.364693985806266</v>
      </c>
      <c r="U10" s="17">
        <v>0.29308860522219399</v>
      </c>
      <c r="V10" s="17">
        <v>0.28371322138245397</v>
      </c>
      <c r="W10" s="17">
        <v>0.33846002900786198</v>
      </c>
      <c r="X10" s="17">
        <v>0.283351069865306</v>
      </c>
      <c r="Y10" s="17">
        <v>0.28413258187766799</v>
      </c>
      <c r="Z10" s="17">
        <v>0.27797764418125598</v>
      </c>
      <c r="AA10" s="17">
        <v>0.41713420394779599</v>
      </c>
      <c r="AB10" s="17">
        <v>0.30180240681890802</v>
      </c>
      <c r="AC10" s="17"/>
      <c r="AD10" s="17">
        <v>0.32050401906169401</v>
      </c>
      <c r="AE10" s="17">
        <v>0.32771505057852002</v>
      </c>
      <c r="AF10" s="17">
        <v>0.35694187037717301</v>
      </c>
      <c r="AG10" s="17">
        <v>0.27578899592697897</v>
      </c>
      <c r="AH10" s="17"/>
      <c r="AI10" s="17">
        <v>0.32782523389606999</v>
      </c>
      <c r="AJ10" s="17">
        <v>0.31291612785376699</v>
      </c>
      <c r="AK10" s="17">
        <v>0.35402551151475797</v>
      </c>
      <c r="AL10" s="17"/>
      <c r="AM10" s="17">
        <v>0.34099559420242598</v>
      </c>
      <c r="AN10" s="17">
        <v>0.32034211623313502</v>
      </c>
      <c r="AO10" s="17">
        <v>0.331856061142077</v>
      </c>
      <c r="AP10" s="17"/>
      <c r="AQ10" s="17">
        <v>0.316165410066584</v>
      </c>
      <c r="AR10" s="17">
        <v>0.30507978816838999</v>
      </c>
      <c r="AS10" s="17">
        <v>0.33221912754906402</v>
      </c>
      <c r="AT10" s="17">
        <v>0.360884399591756</v>
      </c>
      <c r="AU10" s="17">
        <v>0.249553658784853</v>
      </c>
    </row>
    <row r="11" spans="2:47" x14ac:dyDescent="0.3">
      <c r="B11" s="18" t="s">
        <v>266</v>
      </c>
      <c r="C11" s="17">
        <v>0.25762316276050901</v>
      </c>
      <c r="D11" s="17">
        <v>0.27476228951168602</v>
      </c>
      <c r="E11" s="17">
        <v>0.24150843151698401</v>
      </c>
      <c r="F11" s="17"/>
      <c r="G11" s="17">
        <v>0.235005793486498</v>
      </c>
      <c r="H11" s="17">
        <v>0.17719894026716199</v>
      </c>
      <c r="I11" s="17">
        <v>0.29840775429573202</v>
      </c>
      <c r="J11" s="17">
        <v>0.25599290230181398</v>
      </c>
      <c r="K11" s="17">
        <v>0.25300058021462801</v>
      </c>
      <c r="L11" s="17">
        <v>0.30880037234723001</v>
      </c>
      <c r="M11" s="17"/>
      <c r="N11" s="17">
        <v>0.21625230563775699</v>
      </c>
      <c r="O11" s="17">
        <v>0.26699979510782901</v>
      </c>
      <c r="P11" s="17">
        <v>0.273410501578285</v>
      </c>
      <c r="Q11" s="17">
        <v>0.28010988458766001</v>
      </c>
      <c r="R11" s="17"/>
      <c r="S11" s="17">
        <v>0.26888789067723301</v>
      </c>
      <c r="T11" s="17">
        <v>0.234388296030038</v>
      </c>
      <c r="U11" s="17">
        <v>0.22833325249898101</v>
      </c>
      <c r="V11" s="17">
        <v>0.287417315726889</v>
      </c>
      <c r="W11" s="17">
        <v>0.23458968881030001</v>
      </c>
      <c r="X11" s="17">
        <v>0.29088757324081399</v>
      </c>
      <c r="Y11" s="17">
        <v>0.30152218949417198</v>
      </c>
      <c r="Z11" s="17">
        <v>0.28086812875694001</v>
      </c>
      <c r="AA11" s="17">
        <v>0.23661198284849599</v>
      </c>
      <c r="AB11" s="17">
        <v>0.20893753499936499</v>
      </c>
      <c r="AC11" s="17"/>
      <c r="AD11" s="17">
        <v>0.28190587887082302</v>
      </c>
      <c r="AE11" s="17">
        <v>0.275914520806049</v>
      </c>
      <c r="AF11" s="17">
        <v>0.224055953395362</v>
      </c>
      <c r="AG11" s="17">
        <v>0.28493433594969098</v>
      </c>
      <c r="AH11" s="17"/>
      <c r="AI11" s="17">
        <v>0.27382257718932301</v>
      </c>
      <c r="AJ11" s="17">
        <v>0.27848324212890002</v>
      </c>
      <c r="AK11" s="17">
        <v>0.23234731416573701</v>
      </c>
      <c r="AL11" s="17"/>
      <c r="AM11" s="17">
        <v>0.25417540248432002</v>
      </c>
      <c r="AN11" s="17">
        <v>0.30723448203319897</v>
      </c>
      <c r="AO11" s="17">
        <v>0.20388889280153899</v>
      </c>
      <c r="AP11" s="17"/>
      <c r="AQ11" s="17">
        <v>0.26369645515746998</v>
      </c>
      <c r="AR11" s="17">
        <v>0.29268572161209599</v>
      </c>
      <c r="AS11" s="17">
        <v>0.21485058483866701</v>
      </c>
      <c r="AT11" s="17">
        <v>0.21413267351234799</v>
      </c>
      <c r="AU11" s="17">
        <v>0.17152007170478001</v>
      </c>
    </row>
    <row r="12" spans="2:47" x14ac:dyDescent="0.3">
      <c r="B12" s="18" t="s">
        <v>267</v>
      </c>
      <c r="C12" s="17">
        <v>0.13417933523081399</v>
      </c>
      <c r="D12" s="17">
        <v>0.135981322729958</v>
      </c>
      <c r="E12" s="17">
        <v>0.13270201636734799</v>
      </c>
      <c r="F12" s="17"/>
      <c r="G12" s="17">
        <v>0.14480899551770299</v>
      </c>
      <c r="H12" s="17">
        <v>0.123290080223219</v>
      </c>
      <c r="I12" s="17">
        <v>0.13168038773451499</v>
      </c>
      <c r="J12" s="17">
        <v>0.14384066886712599</v>
      </c>
      <c r="K12" s="17">
        <v>0.100563076364785</v>
      </c>
      <c r="L12" s="17">
        <v>0.15275014309058499</v>
      </c>
      <c r="M12" s="17"/>
      <c r="N12" s="17">
        <v>0.11898025315772801</v>
      </c>
      <c r="O12" s="17">
        <v>0.14815854305634901</v>
      </c>
      <c r="P12" s="17">
        <v>0.13120643461696899</v>
      </c>
      <c r="Q12" s="17">
        <v>0.137456545400506</v>
      </c>
      <c r="R12" s="17"/>
      <c r="S12" s="17">
        <v>0.135425540030328</v>
      </c>
      <c r="T12" s="17">
        <v>0.100819224770303</v>
      </c>
      <c r="U12" s="17">
        <v>0.193181072945624</v>
      </c>
      <c r="V12" s="17">
        <v>0.13997624308079901</v>
      </c>
      <c r="W12" s="17">
        <v>8.7243151575904704E-2</v>
      </c>
      <c r="X12" s="17">
        <v>0.13727624208725001</v>
      </c>
      <c r="Y12" s="17">
        <v>0.16734258114231701</v>
      </c>
      <c r="Z12" s="17">
        <v>0.14861519251349001</v>
      </c>
      <c r="AA12" s="17">
        <v>0.11626004158536</v>
      </c>
      <c r="AB12" s="17">
        <v>0.14783687004971999</v>
      </c>
      <c r="AC12" s="17"/>
      <c r="AD12" s="17">
        <v>0.14041891280502</v>
      </c>
      <c r="AE12" s="17">
        <v>0.124334171187652</v>
      </c>
      <c r="AF12" s="17">
        <v>0.17112692263526599</v>
      </c>
      <c r="AG12" s="17">
        <v>0.118432290474298</v>
      </c>
      <c r="AH12" s="17"/>
      <c r="AI12" s="17">
        <v>0.15135900978435399</v>
      </c>
      <c r="AJ12" s="17">
        <v>0.10289690285110301</v>
      </c>
      <c r="AK12" s="17">
        <v>0.15103718057534399</v>
      </c>
      <c r="AL12" s="17"/>
      <c r="AM12" s="17">
        <v>0.111110301102309</v>
      </c>
      <c r="AN12" s="17">
        <v>0.14790056958403799</v>
      </c>
      <c r="AO12" s="17">
        <v>0.137905229897029</v>
      </c>
      <c r="AP12" s="17"/>
      <c r="AQ12" s="17">
        <v>0.14789752272765</v>
      </c>
      <c r="AR12" s="17">
        <v>0.14327419502615901</v>
      </c>
      <c r="AS12" s="17">
        <v>0.14165218225251699</v>
      </c>
      <c r="AT12" s="17">
        <v>7.07728810374601E-2</v>
      </c>
      <c r="AU12" s="17">
        <v>0.141355767853271</v>
      </c>
    </row>
    <row r="13" spans="2:47" x14ac:dyDescent="0.3">
      <c r="B13" s="18" t="s">
        <v>268</v>
      </c>
      <c r="C13" s="17">
        <v>7.6333687229781594E-2</v>
      </c>
      <c r="D13" s="17">
        <v>6.4302120935270504E-2</v>
      </c>
      <c r="E13" s="17">
        <v>8.8167174012670796E-2</v>
      </c>
      <c r="F13" s="17"/>
      <c r="G13" s="17">
        <v>4.36334231768888E-2</v>
      </c>
      <c r="H13" s="17">
        <v>0.114688803263877</v>
      </c>
      <c r="I13" s="17">
        <v>6.73131744529092E-2</v>
      </c>
      <c r="J13" s="17">
        <v>6.3097013405937E-2</v>
      </c>
      <c r="K13" s="17">
        <v>0.12992969256964801</v>
      </c>
      <c r="L13" s="17">
        <v>4.89141523337581E-2</v>
      </c>
      <c r="M13" s="17"/>
      <c r="N13" s="17">
        <v>8.7007787802403203E-2</v>
      </c>
      <c r="O13" s="17">
        <v>6.1611765014217501E-2</v>
      </c>
      <c r="P13" s="17">
        <v>7.0844214385326704E-2</v>
      </c>
      <c r="Q13" s="17">
        <v>8.2495517608675795E-2</v>
      </c>
      <c r="R13" s="17"/>
      <c r="S13" s="17">
        <v>5.2437186847713403E-2</v>
      </c>
      <c r="T13" s="17">
        <v>9.5457390523912805E-2</v>
      </c>
      <c r="U13" s="17">
        <v>6.2536404635953002E-2</v>
      </c>
      <c r="V13" s="17">
        <v>9.4019659988873794E-2</v>
      </c>
      <c r="W13" s="17">
        <v>5.1946491008230497E-2</v>
      </c>
      <c r="X13" s="17">
        <v>6.11052408171779E-2</v>
      </c>
      <c r="Y13" s="17">
        <v>0.107008395566924</v>
      </c>
      <c r="Z13" s="17">
        <v>0.111618627961956</v>
      </c>
      <c r="AA13" s="17">
        <v>6.7238758636976106E-2</v>
      </c>
      <c r="AB13" s="17">
        <v>8.8191107388917403E-2</v>
      </c>
      <c r="AC13" s="17"/>
      <c r="AD13" s="17">
        <v>9.7741658790641506E-2</v>
      </c>
      <c r="AE13" s="17">
        <v>5.6502379519293898E-2</v>
      </c>
      <c r="AF13" s="17">
        <v>0.110735488674661</v>
      </c>
      <c r="AG13" s="17">
        <v>6.0168064214296602E-2</v>
      </c>
      <c r="AH13" s="17"/>
      <c r="AI13" s="17">
        <v>9.8632453439605805E-2</v>
      </c>
      <c r="AJ13" s="17">
        <v>7.7074284859875206E-2</v>
      </c>
      <c r="AK13" s="17">
        <v>9.7155463986659599E-2</v>
      </c>
      <c r="AL13" s="17"/>
      <c r="AM13" s="17">
        <v>5.0203428441465997E-2</v>
      </c>
      <c r="AN13" s="17">
        <v>6.1949248486152297E-2</v>
      </c>
      <c r="AO13" s="17">
        <v>0.11196360933899099</v>
      </c>
      <c r="AP13" s="17"/>
      <c r="AQ13" s="17">
        <v>8.9656123448646097E-2</v>
      </c>
      <c r="AR13" s="17">
        <v>8.1463638312468098E-2</v>
      </c>
      <c r="AS13" s="17">
        <v>7.7692145621532496E-2</v>
      </c>
      <c r="AT13" s="17">
        <v>7.2954869220699103E-2</v>
      </c>
      <c r="AU13" s="17">
        <v>3.79954935017561E-2</v>
      </c>
    </row>
    <row r="14" spans="2:47" x14ac:dyDescent="0.3">
      <c r="B14" s="18" t="s">
        <v>94</v>
      </c>
      <c r="C14" s="17">
        <v>4.9152838975907102E-2</v>
      </c>
      <c r="D14" s="17">
        <v>3.7429390610297798E-2</v>
      </c>
      <c r="E14" s="17">
        <v>6.0632173945189598E-2</v>
      </c>
      <c r="F14" s="17"/>
      <c r="G14" s="17">
        <v>3.5230717135560502E-2</v>
      </c>
      <c r="H14" s="17">
        <v>2.6382249205779501E-2</v>
      </c>
      <c r="I14" s="17">
        <v>3.3862967721868899E-2</v>
      </c>
      <c r="J14" s="17">
        <v>7.04789574932871E-2</v>
      </c>
      <c r="K14" s="17">
        <v>8.9653805518176102E-2</v>
      </c>
      <c r="L14" s="17">
        <v>4.4517100361272599E-2</v>
      </c>
      <c r="M14" s="17"/>
      <c r="N14" s="17">
        <v>1.8555161770508199E-2</v>
      </c>
      <c r="O14" s="17">
        <v>4.2173105818292402E-2</v>
      </c>
      <c r="P14" s="17">
        <v>5.8909312697282702E-2</v>
      </c>
      <c r="Q14" s="17">
        <v>8.1854612746364894E-2</v>
      </c>
      <c r="R14" s="17"/>
      <c r="S14" s="17">
        <v>1.18501126326783E-2</v>
      </c>
      <c r="T14" s="17">
        <v>6.6593819857605305E-2</v>
      </c>
      <c r="U14" s="17">
        <v>7.3087454754959494E-2</v>
      </c>
      <c r="V14" s="17">
        <v>2.6654463279547399E-2</v>
      </c>
      <c r="W14" s="17">
        <v>6.4396362793317397E-2</v>
      </c>
      <c r="X14" s="17">
        <v>6.3894717267471104E-2</v>
      </c>
      <c r="Y14" s="17">
        <v>1.8808020194237499E-2</v>
      </c>
      <c r="Z14" s="17">
        <v>9.1190117712880006E-2</v>
      </c>
      <c r="AA14" s="17">
        <v>4.6503413088024602E-2</v>
      </c>
      <c r="AB14" s="17">
        <v>8.3390320127555498E-2</v>
      </c>
      <c r="AC14" s="17"/>
      <c r="AD14" s="17">
        <v>2.5282553372912499E-2</v>
      </c>
      <c r="AE14" s="17">
        <v>3.6252922886985402E-2</v>
      </c>
      <c r="AF14" s="17">
        <v>2.6453434254529101E-2</v>
      </c>
      <c r="AG14" s="17">
        <v>0.112401822076328</v>
      </c>
      <c r="AH14" s="17"/>
      <c r="AI14" s="17">
        <v>3.1030659483730301E-2</v>
      </c>
      <c r="AJ14" s="17">
        <v>3.35784486617349E-2</v>
      </c>
      <c r="AK14" s="17">
        <v>2.58884489834573E-2</v>
      </c>
      <c r="AL14" s="17"/>
      <c r="AM14" s="17">
        <v>3.7509439864239401E-2</v>
      </c>
      <c r="AN14" s="17">
        <v>4.1160282959762103E-2</v>
      </c>
      <c r="AO14" s="17">
        <v>2.60530524586155E-2</v>
      </c>
      <c r="AP14" s="17"/>
      <c r="AQ14" s="17">
        <v>5.9840461271414097E-2</v>
      </c>
      <c r="AR14" s="17">
        <v>4.6775368288668601E-2</v>
      </c>
      <c r="AS14" s="17">
        <v>3.3750574845629801E-2</v>
      </c>
      <c r="AT14" s="17">
        <v>3.2992861484142801E-2</v>
      </c>
      <c r="AU14" s="17">
        <v>0</v>
      </c>
    </row>
    <row r="15" spans="2:47" x14ac:dyDescent="0.3">
      <c r="B15" s="18" t="s">
        <v>269</v>
      </c>
      <c r="C15" s="21">
        <v>0.482710975802988</v>
      </c>
      <c r="D15" s="21">
        <v>0.48752487621278801</v>
      </c>
      <c r="E15" s="21">
        <v>0.47699020415780702</v>
      </c>
      <c r="F15" s="21"/>
      <c r="G15" s="21">
        <v>0.541321070683349</v>
      </c>
      <c r="H15" s="21">
        <v>0.55843992703996204</v>
      </c>
      <c r="I15" s="21">
        <v>0.46873571579497503</v>
      </c>
      <c r="J15" s="21">
        <v>0.46659045793183601</v>
      </c>
      <c r="K15" s="21">
        <v>0.42685284533276402</v>
      </c>
      <c r="L15" s="21">
        <v>0.445018231867155</v>
      </c>
      <c r="M15" s="21"/>
      <c r="N15" s="21">
        <v>0.55920449163160402</v>
      </c>
      <c r="O15" s="21">
        <v>0.481056791003312</v>
      </c>
      <c r="P15" s="21">
        <v>0.46562953672213703</v>
      </c>
      <c r="Q15" s="21">
        <v>0.41808343965679301</v>
      </c>
      <c r="R15" s="21"/>
      <c r="S15" s="21">
        <v>0.53139926981204799</v>
      </c>
      <c r="T15" s="21">
        <v>0.50274126881813996</v>
      </c>
      <c r="U15" s="21">
        <v>0.44286181516448297</v>
      </c>
      <c r="V15" s="21">
        <v>0.45193231792388999</v>
      </c>
      <c r="W15" s="21">
        <v>0.56182430581224796</v>
      </c>
      <c r="X15" s="21">
        <v>0.446836226587287</v>
      </c>
      <c r="Y15" s="21">
        <v>0.405318813602349</v>
      </c>
      <c r="Z15" s="21">
        <v>0.36770793305473298</v>
      </c>
      <c r="AA15" s="21">
        <v>0.53338580384114298</v>
      </c>
      <c r="AB15" s="21">
        <v>0.47164416743444199</v>
      </c>
      <c r="AC15" s="21"/>
      <c r="AD15" s="21">
        <v>0.454650996160603</v>
      </c>
      <c r="AE15" s="21">
        <v>0.50699600560002001</v>
      </c>
      <c r="AF15" s="21">
        <v>0.46762820104018199</v>
      </c>
      <c r="AG15" s="21">
        <v>0.42406348728538601</v>
      </c>
      <c r="AH15" s="21"/>
      <c r="AI15" s="21">
        <v>0.44515530010298698</v>
      </c>
      <c r="AJ15" s="21">
        <v>0.50796712149838696</v>
      </c>
      <c r="AK15" s="21">
        <v>0.49357159228880199</v>
      </c>
      <c r="AL15" s="21"/>
      <c r="AM15" s="21">
        <v>0.54700142810766506</v>
      </c>
      <c r="AN15" s="21">
        <v>0.441755416936849</v>
      </c>
      <c r="AO15" s="21">
        <v>0.52018921550382502</v>
      </c>
      <c r="AP15" s="21"/>
      <c r="AQ15" s="21">
        <v>0.43890943739481902</v>
      </c>
      <c r="AR15" s="21">
        <v>0.43580107676060897</v>
      </c>
      <c r="AS15" s="21">
        <v>0.53205451244165403</v>
      </c>
      <c r="AT15" s="21">
        <v>0.60914671474534998</v>
      </c>
      <c r="AU15" s="21">
        <v>0.649128666940193</v>
      </c>
    </row>
    <row r="16" spans="2:47" x14ac:dyDescent="0.3">
      <c r="B16" s="18" t="s">
        <v>270</v>
      </c>
      <c r="C16" s="21">
        <v>0.210513022460596</v>
      </c>
      <c r="D16" s="21">
        <v>0.20028344366522799</v>
      </c>
      <c r="E16" s="21">
        <v>0.22086919038001901</v>
      </c>
      <c r="F16" s="21"/>
      <c r="G16" s="21">
        <v>0.188442418694592</v>
      </c>
      <c r="H16" s="21">
        <v>0.237978883487096</v>
      </c>
      <c r="I16" s="21">
        <v>0.19899356218742401</v>
      </c>
      <c r="J16" s="21">
        <v>0.206937682273063</v>
      </c>
      <c r="K16" s="21">
        <v>0.23049276893443299</v>
      </c>
      <c r="L16" s="21">
        <v>0.201664295424343</v>
      </c>
      <c r="M16" s="21"/>
      <c r="N16" s="21">
        <v>0.20598804096013101</v>
      </c>
      <c r="O16" s="21">
        <v>0.20977030807056599</v>
      </c>
      <c r="P16" s="21">
        <v>0.202050649002295</v>
      </c>
      <c r="Q16" s="21">
        <v>0.21995206300918199</v>
      </c>
      <c r="R16" s="21"/>
      <c r="S16" s="21">
        <v>0.18786272687804101</v>
      </c>
      <c r="T16" s="21">
        <v>0.196276615294216</v>
      </c>
      <c r="U16" s="21">
        <v>0.25571747758157698</v>
      </c>
      <c r="V16" s="21">
        <v>0.23399590306967299</v>
      </c>
      <c r="W16" s="21">
        <v>0.13918964258413499</v>
      </c>
      <c r="X16" s="21">
        <v>0.198381482904428</v>
      </c>
      <c r="Y16" s="21">
        <v>0.27435097670924102</v>
      </c>
      <c r="Z16" s="21">
        <v>0.26023382047544602</v>
      </c>
      <c r="AA16" s="21">
        <v>0.183498800222336</v>
      </c>
      <c r="AB16" s="21">
        <v>0.23602797743863699</v>
      </c>
      <c r="AC16" s="21"/>
      <c r="AD16" s="21">
        <v>0.23816057159566101</v>
      </c>
      <c r="AE16" s="21">
        <v>0.18083655070694499</v>
      </c>
      <c r="AF16" s="21">
        <v>0.28186241130992701</v>
      </c>
      <c r="AG16" s="21">
        <v>0.178600354688595</v>
      </c>
      <c r="AH16" s="21"/>
      <c r="AI16" s="21">
        <v>0.24999146322395999</v>
      </c>
      <c r="AJ16" s="21">
        <v>0.179971187710979</v>
      </c>
      <c r="AK16" s="21">
        <v>0.24819264456200299</v>
      </c>
      <c r="AL16" s="21"/>
      <c r="AM16" s="21">
        <v>0.16131372954377499</v>
      </c>
      <c r="AN16" s="21">
        <v>0.20984981807018999</v>
      </c>
      <c r="AO16" s="21">
        <v>0.24986883923601999</v>
      </c>
      <c r="AP16" s="21"/>
      <c r="AQ16" s="21">
        <v>0.23755364617629701</v>
      </c>
      <c r="AR16" s="21">
        <v>0.22473783333862701</v>
      </c>
      <c r="AS16" s="21">
        <v>0.21934432787404901</v>
      </c>
      <c r="AT16" s="21">
        <v>0.14372775025815901</v>
      </c>
      <c r="AU16" s="21">
        <v>0.17935126135502699</v>
      </c>
    </row>
    <row r="17" spans="2:47" x14ac:dyDescent="0.3">
      <c r="B17" s="18" t="s">
        <v>143</v>
      </c>
      <c r="C17" s="22">
        <v>0.272197953342393</v>
      </c>
      <c r="D17" s="22">
        <v>0.28724143254756002</v>
      </c>
      <c r="E17" s="22">
        <v>0.25612101377778901</v>
      </c>
      <c r="F17" s="22"/>
      <c r="G17" s="22">
        <v>0.35287865198875701</v>
      </c>
      <c r="H17" s="22">
        <v>0.32046104355286598</v>
      </c>
      <c r="I17" s="22">
        <v>0.26974215360755099</v>
      </c>
      <c r="J17" s="22">
        <v>0.25965277565877298</v>
      </c>
      <c r="K17" s="22">
        <v>0.196360076398331</v>
      </c>
      <c r="L17" s="22">
        <v>0.243353936442812</v>
      </c>
      <c r="M17" s="22"/>
      <c r="N17" s="22">
        <v>0.353216450671473</v>
      </c>
      <c r="O17" s="22">
        <v>0.27128648293274599</v>
      </c>
      <c r="P17" s="22">
        <v>0.263578887719842</v>
      </c>
      <c r="Q17" s="22">
        <v>0.19813137664761099</v>
      </c>
      <c r="R17" s="22"/>
      <c r="S17" s="22">
        <v>0.34353654293400698</v>
      </c>
      <c r="T17" s="22">
        <v>0.30646465352392399</v>
      </c>
      <c r="U17" s="22">
        <v>0.187144337582906</v>
      </c>
      <c r="V17" s="22">
        <v>0.217936414854217</v>
      </c>
      <c r="W17" s="22">
        <v>0.42263466322811299</v>
      </c>
      <c r="X17" s="22">
        <v>0.248454743682859</v>
      </c>
      <c r="Y17" s="22">
        <v>0.13096783689310801</v>
      </c>
      <c r="Z17" s="22">
        <v>0.107474112579287</v>
      </c>
      <c r="AA17" s="22">
        <v>0.34988700361880598</v>
      </c>
      <c r="AB17" s="22">
        <v>0.235616189995805</v>
      </c>
      <c r="AC17" s="22"/>
      <c r="AD17" s="22">
        <v>0.216490424564942</v>
      </c>
      <c r="AE17" s="22">
        <v>0.32615945489307502</v>
      </c>
      <c r="AF17" s="22">
        <v>0.18576578973025501</v>
      </c>
      <c r="AG17" s="22">
        <v>0.24546313259679101</v>
      </c>
      <c r="AH17" s="22"/>
      <c r="AI17" s="22">
        <v>0.195163836879028</v>
      </c>
      <c r="AJ17" s="22">
        <v>0.32799593378740799</v>
      </c>
      <c r="AK17" s="22">
        <v>0.245378947726799</v>
      </c>
      <c r="AL17" s="22"/>
      <c r="AM17" s="22">
        <v>0.38568769856389001</v>
      </c>
      <c r="AN17" s="22">
        <v>0.23190559886665901</v>
      </c>
      <c r="AO17" s="22">
        <v>0.27032037626780497</v>
      </c>
      <c r="AP17" s="22"/>
      <c r="AQ17" s="22">
        <v>0.20135579121852301</v>
      </c>
      <c r="AR17" s="22">
        <v>0.21106324342198199</v>
      </c>
      <c r="AS17" s="22">
        <v>0.31271018456760502</v>
      </c>
      <c r="AT17" s="22">
        <v>0.465418964487191</v>
      </c>
      <c r="AU17" s="22">
        <v>0.46977740558516601</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409</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264</v>
      </c>
      <c r="C9" s="17">
        <v>0.18015193295932</v>
      </c>
      <c r="D9" s="17">
        <v>0.182450237667415</v>
      </c>
      <c r="E9" s="17">
        <v>0.17828598532971801</v>
      </c>
      <c r="F9" s="17"/>
      <c r="G9" s="17">
        <v>0.247019461284571</v>
      </c>
      <c r="H9" s="17">
        <v>0.26976935749111502</v>
      </c>
      <c r="I9" s="17">
        <v>0.20572833913915001</v>
      </c>
      <c r="J9" s="17">
        <v>0.19116120088790201</v>
      </c>
      <c r="K9" s="17">
        <v>0.12969351850919</v>
      </c>
      <c r="L9" s="17">
        <v>6.82865815688775E-2</v>
      </c>
      <c r="M9" s="17"/>
      <c r="N9" s="17">
        <v>0.24192247927690999</v>
      </c>
      <c r="O9" s="17">
        <v>0.16348274128210299</v>
      </c>
      <c r="P9" s="17">
        <v>0.159406753153786</v>
      </c>
      <c r="Q9" s="17">
        <v>0.148765922482576</v>
      </c>
      <c r="R9" s="17"/>
      <c r="S9" s="17">
        <v>0.22941428345728801</v>
      </c>
      <c r="T9" s="17">
        <v>0.123163229451152</v>
      </c>
      <c r="U9" s="17">
        <v>0.18508401713814401</v>
      </c>
      <c r="V9" s="17">
        <v>0.17059633533437599</v>
      </c>
      <c r="W9" s="17">
        <v>0.13012443781956201</v>
      </c>
      <c r="X9" s="17">
        <v>0.26055398851338901</v>
      </c>
      <c r="Y9" s="17">
        <v>0.14048779398130301</v>
      </c>
      <c r="Z9" s="17">
        <v>0.129344503736216</v>
      </c>
      <c r="AA9" s="17">
        <v>0.20800940967509601</v>
      </c>
      <c r="AB9" s="17">
        <v>0.16696031562225999</v>
      </c>
      <c r="AC9" s="17"/>
      <c r="AD9" s="17">
        <v>0.10365534159513801</v>
      </c>
      <c r="AE9" s="17">
        <v>0.219556099462515</v>
      </c>
      <c r="AF9" s="17">
        <v>0.198075642044864</v>
      </c>
      <c r="AG9" s="17">
        <v>0.119243274738878</v>
      </c>
      <c r="AH9" s="17"/>
      <c r="AI9" s="17">
        <v>0.120413479820473</v>
      </c>
      <c r="AJ9" s="17">
        <v>0.24452361524632299</v>
      </c>
      <c r="AK9" s="17">
        <v>0.13907779396214001</v>
      </c>
      <c r="AL9" s="17"/>
      <c r="AM9" s="17">
        <v>0.30044302713202697</v>
      </c>
      <c r="AN9" s="17">
        <v>0.13804027698601201</v>
      </c>
      <c r="AO9" s="17">
        <v>0.16446136422281901</v>
      </c>
      <c r="AP9" s="17"/>
      <c r="AQ9" s="17">
        <v>0.122880207707107</v>
      </c>
      <c r="AR9" s="17">
        <v>0.15610650986716901</v>
      </c>
      <c r="AS9" s="17">
        <v>0.21740280213615601</v>
      </c>
      <c r="AT9" s="17">
        <v>0.32513090095279101</v>
      </c>
      <c r="AU9" s="17">
        <v>0.430310952572655</v>
      </c>
    </row>
    <row r="10" spans="2:47" x14ac:dyDescent="0.3">
      <c r="B10" s="18" t="s">
        <v>265</v>
      </c>
      <c r="C10" s="17">
        <v>0.295672871806756</v>
      </c>
      <c r="D10" s="17">
        <v>0.253847253616996</v>
      </c>
      <c r="E10" s="17">
        <v>0.33484536667744003</v>
      </c>
      <c r="F10" s="17"/>
      <c r="G10" s="17">
        <v>0.27012601087746502</v>
      </c>
      <c r="H10" s="17">
        <v>0.34830854605206502</v>
      </c>
      <c r="I10" s="17">
        <v>0.286483181431756</v>
      </c>
      <c r="J10" s="17">
        <v>0.34425783042858099</v>
      </c>
      <c r="K10" s="17">
        <v>0.26001057577131997</v>
      </c>
      <c r="L10" s="17">
        <v>0.26208999470463801</v>
      </c>
      <c r="M10" s="17"/>
      <c r="N10" s="17">
        <v>0.33145504258335901</v>
      </c>
      <c r="O10" s="17">
        <v>0.32674988772056601</v>
      </c>
      <c r="P10" s="17">
        <v>0.29135119269187798</v>
      </c>
      <c r="Q10" s="17">
        <v>0.23442456587489</v>
      </c>
      <c r="R10" s="17"/>
      <c r="S10" s="17">
        <v>0.28341265989909298</v>
      </c>
      <c r="T10" s="17">
        <v>0.33912573201574298</v>
      </c>
      <c r="U10" s="17">
        <v>0.32545655650541599</v>
      </c>
      <c r="V10" s="17">
        <v>0.28896224216587502</v>
      </c>
      <c r="W10" s="17">
        <v>0.342446059857903</v>
      </c>
      <c r="X10" s="17">
        <v>0.25614580971954498</v>
      </c>
      <c r="Y10" s="17">
        <v>0.28688245610680502</v>
      </c>
      <c r="Z10" s="17">
        <v>0.21987865112444999</v>
      </c>
      <c r="AA10" s="17">
        <v>0.29650485205840199</v>
      </c>
      <c r="AB10" s="17">
        <v>0.26099927412801099</v>
      </c>
      <c r="AC10" s="17"/>
      <c r="AD10" s="17">
        <v>0.25075746244254599</v>
      </c>
      <c r="AE10" s="17">
        <v>0.32430769036134999</v>
      </c>
      <c r="AF10" s="17">
        <v>0.23286067438996599</v>
      </c>
      <c r="AG10" s="17">
        <v>0.30551755343975801</v>
      </c>
      <c r="AH10" s="17"/>
      <c r="AI10" s="17">
        <v>0.285316722653636</v>
      </c>
      <c r="AJ10" s="17">
        <v>0.31886822131929199</v>
      </c>
      <c r="AK10" s="17">
        <v>0.26937003426494999</v>
      </c>
      <c r="AL10" s="17"/>
      <c r="AM10" s="17">
        <v>0.35369209779079502</v>
      </c>
      <c r="AN10" s="17">
        <v>0.29605399629559098</v>
      </c>
      <c r="AO10" s="17">
        <v>0.26342441355954899</v>
      </c>
      <c r="AP10" s="17"/>
      <c r="AQ10" s="17">
        <v>0.27269518866366499</v>
      </c>
      <c r="AR10" s="17">
        <v>0.30514190532184399</v>
      </c>
      <c r="AS10" s="17">
        <v>0.32359556988462701</v>
      </c>
      <c r="AT10" s="17">
        <v>0.31209708189428598</v>
      </c>
      <c r="AU10" s="17">
        <v>0.203837842446593</v>
      </c>
    </row>
    <row r="11" spans="2:47" x14ac:dyDescent="0.3">
      <c r="B11" s="18" t="s">
        <v>266</v>
      </c>
      <c r="C11" s="17">
        <v>0.224906415973913</v>
      </c>
      <c r="D11" s="17">
        <v>0.241064537978881</v>
      </c>
      <c r="E11" s="17">
        <v>0.20967764716608001</v>
      </c>
      <c r="F11" s="17"/>
      <c r="G11" s="17">
        <v>0.185358784021254</v>
      </c>
      <c r="H11" s="17">
        <v>0.15311555849137201</v>
      </c>
      <c r="I11" s="17">
        <v>0.295933458742002</v>
      </c>
      <c r="J11" s="17">
        <v>0.17128688472003401</v>
      </c>
      <c r="K11" s="17">
        <v>0.28581324461181701</v>
      </c>
      <c r="L11" s="17">
        <v>0.25390299810710398</v>
      </c>
      <c r="M11" s="17"/>
      <c r="N11" s="17">
        <v>0.197414248355088</v>
      </c>
      <c r="O11" s="17">
        <v>0.17481117750015401</v>
      </c>
      <c r="P11" s="17">
        <v>0.26459445497205097</v>
      </c>
      <c r="Q11" s="17">
        <v>0.264116585656759</v>
      </c>
      <c r="R11" s="17"/>
      <c r="S11" s="17">
        <v>0.19640889332733399</v>
      </c>
      <c r="T11" s="17">
        <v>0.230561141277912</v>
      </c>
      <c r="U11" s="17">
        <v>0.168979815645039</v>
      </c>
      <c r="V11" s="17">
        <v>0.170712103671257</v>
      </c>
      <c r="W11" s="17">
        <v>0.223406021354493</v>
      </c>
      <c r="X11" s="17">
        <v>0.27419382825716099</v>
      </c>
      <c r="Y11" s="17">
        <v>0.216902474549829</v>
      </c>
      <c r="Z11" s="17">
        <v>0.29681217931893999</v>
      </c>
      <c r="AA11" s="17">
        <v>0.26452824263049002</v>
      </c>
      <c r="AB11" s="17">
        <v>0.25784139788949001</v>
      </c>
      <c r="AC11" s="17"/>
      <c r="AD11" s="17">
        <v>0.28437819437852901</v>
      </c>
      <c r="AE11" s="17">
        <v>0.18880255821790601</v>
      </c>
      <c r="AF11" s="17">
        <v>0.19346879479259199</v>
      </c>
      <c r="AG11" s="17">
        <v>0.32648394577974299</v>
      </c>
      <c r="AH11" s="17"/>
      <c r="AI11" s="17">
        <v>0.28195001267627301</v>
      </c>
      <c r="AJ11" s="17">
        <v>0.194398854978546</v>
      </c>
      <c r="AK11" s="17">
        <v>0.22344174161785299</v>
      </c>
      <c r="AL11" s="17"/>
      <c r="AM11" s="17">
        <v>0.15496758109641801</v>
      </c>
      <c r="AN11" s="17">
        <v>0.269086009919491</v>
      </c>
      <c r="AO11" s="17">
        <v>0.21828811290425801</v>
      </c>
      <c r="AP11" s="17"/>
      <c r="AQ11" s="17">
        <v>0.23689141414710599</v>
      </c>
      <c r="AR11" s="17">
        <v>0.21940029298746799</v>
      </c>
      <c r="AS11" s="17">
        <v>0.22797067118755199</v>
      </c>
      <c r="AT11" s="17">
        <v>0.18196943845848701</v>
      </c>
      <c r="AU11" s="17">
        <v>0.23701144662131199</v>
      </c>
    </row>
    <row r="12" spans="2:47" x14ac:dyDescent="0.3">
      <c r="B12" s="18" t="s">
        <v>267</v>
      </c>
      <c r="C12" s="17">
        <v>0.158552879979941</v>
      </c>
      <c r="D12" s="17">
        <v>0.168997751375661</v>
      </c>
      <c r="E12" s="17">
        <v>0.148735438692046</v>
      </c>
      <c r="F12" s="17"/>
      <c r="G12" s="17">
        <v>0.151252076513162</v>
      </c>
      <c r="H12" s="17">
        <v>0.109761279086258</v>
      </c>
      <c r="I12" s="17">
        <v>9.70861091708832E-2</v>
      </c>
      <c r="J12" s="17">
        <v>0.165323229942203</v>
      </c>
      <c r="K12" s="17">
        <v>0.12732390192785301</v>
      </c>
      <c r="L12" s="17">
        <v>0.26782766713559297</v>
      </c>
      <c r="M12" s="17"/>
      <c r="N12" s="17">
        <v>0.12779880385915901</v>
      </c>
      <c r="O12" s="17">
        <v>0.18946115000504701</v>
      </c>
      <c r="P12" s="17">
        <v>0.147454047021256</v>
      </c>
      <c r="Q12" s="17">
        <v>0.17256071196751799</v>
      </c>
      <c r="R12" s="17"/>
      <c r="S12" s="17">
        <v>0.13469370873245301</v>
      </c>
      <c r="T12" s="17">
        <v>0.20364115760272</v>
      </c>
      <c r="U12" s="17">
        <v>0.17458926591288901</v>
      </c>
      <c r="V12" s="17">
        <v>0.20264964599745999</v>
      </c>
      <c r="W12" s="17">
        <v>0.126044551881515</v>
      </c>
      <c r="X12" s="17">
        <v>0.115433595107333</v>
      </c>
      <c r="Y12" s="17">
        <v>0.16462236047165699</v>
      </c>
      <c r="Z12" s="17">
        <v>0.20326562799039499</v>
      </c>
      <c r="AA12" s="17">
        <v>0.13775522810129601</v>
      </c>
      <c r="AB12" s="17">
        <v>0.12681415439677199</v>
      </c>
      <c r="AC12" s="17"/>
      <c r="AD12" s="17">
        <v>0.209349086359747</v>
      </c>
      <c r="AE12" s="17">
        <v>0.141598942980209</v>
      </c>
      <c r="AF12" s="17">
        <v>0.18664185193243299</v>
      </c>
      <c r="AG12" s="17">
        <v>9.2620439048678893E-2</v>
      </c>
      <c r="AH12" s="17"/>
      <c r="AI12" s="17">
        <v>0.19129335957476101</v>
      </c>
      <c r="AJ12" s="17">
        <v>0.126941603867752</v>
      </c>
      <c r="AK12" s="17">
        <v>0.16679241967769001</v>
      </c>
      <c r="AL12" s="17"/>
      <c r="AM12" s="17">
        <v>8.51060647663721E-2</v>
      </c>
      <c r="AN12" s="17">
        <v>0.17291575063951101</v>
      </c>
      <c r="AO12" s="17">
        <v>0.20407576459187299</v>
      </c>
      <c r="AP12" s="17"/>
      <c r="AQ12" s="17">
        <v>0.176379407132014</v>
      </c>
      <c r="AR12" s="17">
        <v>0.18989682212947101</v>
      </c>
      <c r="AS12" s="17">
        <v>0.124371967532974</v>
      </c>
      <c r="AT12" s="17">
        <v>9.17829851762723E-2</v>
      </c>
      <c r="AU12" s="17">
        <v>0.12883975835944</v>
      </c>
    </row>
    <row r="13" spans="2:47" x14ac:dyDescent="0.3">
      <c r="B13" s="18" t="s">
        <v>268</v>
      </c>
      <c r="C13" s="17">
        <v>9.9765611596117895E-2</v>
      </c>
      <c r="D13" s="17">
        <v>0.11177861647163299</v>
      </c>
      <c r="E13" s="17">
        <v>8.8306909714351706E-2</v>
      </c>
      <c r="F13" s="17"/>
      <c r="G13" s="17">
        <v>0.101208538066277</v>
      </c>
      <c r="H13" s="17">
        <v>9.8098150916079305E-2</v>
      </c>
      <c r="I13" s="17">
        <v>9.7220446723988399E-2</v>
      </c>
      <c r="J13" s="17">
        <v>8.5174922494863498E-2</v>
      </c>
      <c r="K13" s="17">
        <v>0.101752212769355</v>
      </c>
      <c r="L13" s="17">
        <v>0.11269915818255399</v>
      </c>
      <c r="M13" s="17"/>
      <c r="N13" s="17">
        <v>8.0841250517935906E-2</v>
      </c>
      <c r="O13" s="17">
        <v>0.100014992132167</v>
      </c>
      <c r="P13" s="17">
        <v>8.5393036196744404E-2</v>
      </c>
      <c r="Q13" s="17">
        <v>0.13060939443185801</v>
      </c>
      <c r="R13" s="17"/>
      <c r="S13" s="17">
        <v>0.114007371664789</v>
      </c>
      <c r="T13" s="17">
        <v>7.8242269578215104E-2</v>
      </c>
      <c r="U13" s="17">
        <v>7.4034185767039296E-2</v>
      </c>
      <c r="V13" s="17">
        <v>0.158059790974726</v>
      </c>
      <c r="W13" s="17">
        <v>0.102262198043909</v>
      </c>
      <c r="X13" s="17">
        <v>6.4969357777316994E-2</v>
      </c>
      <c r="Y13" s="17">
        <v>0.153577029181407</v>
      </c>
      <c r="Z13" s="17">
        <v>0.111727792142555</v>
      </c>
      <c r="AA13" s="17">
        <v>6.13418661791576E-2</v>
      </c>
      <c r="AB13" s="17">
        <v>9.9967889070758695E-2</v>
      </c>
      <c r="AC13" s="17"/>
      <c r="AD13" s="17">
        <v>0.13182055732649001</v>
      </c>
      <c r="AE13" s="17">
        <v>9.4436031856009003E-2</v>
      </c>
      <c r="AF13" s="17">
        <v>0.15397800135151099</v>
      </c>
      <c r="AG13" s="17">
        <v>9.1578877296884797E-2</v>
      </c>
      <c r="AH13" s="17"/>
      <c r="AI13" s="17">
        <v>9.5420638544803801E-2</v>
      </c>
      <c r="AJ13" s="17">
        <v>9.5424391726206703E-2</v>
      </c>
      <c r="AK13" s="17">
        <v>0.17042929340542001</v>
      </c>
      <c r="AL13" s="17"/>
      <c r="AM13" s="17">
        <v>7.9481476378873206E-2</v>
      </c>
      <c r="AN13" s="17">
        <v>8.5228400683528799E-2</v>
      </c>
      <c r="AO13" s="17">
        <v>0.13380877506261499</v>
      </c>
      <c r="AP13" s="17"/>
      <c r="AQ13" s="17">
        <v>0.128532399525636</v>
      </c>
      <c r="AR13" s="17">
        <v>8.9436236777564598E-2</v>
      </c>
      <c r="AS13" s="17">
        <v>8.7925245703804902E-2</v>
      </c>
      <c r="AT13" s="17">
        <v>7.3574769211427402E-2</v>
      </c>
      <c r="AU13" s="17">
        <v>0</v>
      </c>
    </row>
    <row r="14" spans="2:47" x14ac:dyDescent="0.3">
      <c r="B14" s="18" t="s">
        <v>94</v>
      </c>
      <c r="C14" s="17">
        <v>4.0950287683951397E-2</v>
      </c>
      <c r="D14" s="17">
        <v>4.1861602889413603E-2</v>
      </c>
      <c r="E14" s="17">
        <v>4.0148652420363702E-2</v>
      </c>
      <c r="F14" s="17"/>
      <c r="G14" s="17">
        <v>4.50351292372713E-2</v>
      </c>
      <c r="H14" s="17">
        <v>2.0947107963111899E-2</v>
      </c>
      <c r="I14" s="17">
        <v>1.7548464792220601E-2</v>
      </c>
      <c r="J14" s="17">
        <v>4.2795931526416198E-2</v>
      </c>
      <c r="K14" s="17">
        <v>9.5406546410464796E-2</v>
      </c>
      <c r="L14" s="17">
        <v>3.5193600301233301E-2</v>
      </c>
      <c r="M14" s="17"/>
      <c r="N14" s="17">
        <v>2.0568175407548302E-2</v>
      </c>
      <c r="O14" s="17">
        <v>4.54800513599629E-2</v>
      </c>
      <c r="P14" s="17">
        <v>5.18005159642849E-2</v>
      </c>
      <c r="Q14" s="17">
        <v>4.9522819586400299E-2</v>
      </c>
      <c r="R14" s="17"/>
      <c r="S14" s="17">
        <v>4.2063082919042503E-2</v>
      </c>
      <c r="T14" s="17">
        <v>2.52664700742583E-2</v>
      </c>
      <c r="U14" s="17">
        <v>7.1856159031473493E-2</v>
      </c>
      <c r="V14" s="17">
        <v>9.0198818563052303E-3</v>
      </c>
      <c r="W14" s="17">
        <v>7.5716731042617905E-2</v>
      </c>
      <c r="X14" s="17">
        <v>2.87034206252549E-2</v>
      </c>
      <c r="Y14" s="17">
        <v>3.7527885708999897E-2</v>
      </c>
      <c r="Z14" s="17">
        <v>3.8971245687444901E-2</v>
      </c>
      <c r="AA14" s="17">
        <v>3.1860401355558503E-2</v>
      </c>
      <c r="AB14" s="17">
        <v>8.74169688927081E-2</v>
      </c>
      <c r="AC14" s="17"/>
      <c r="AD14" s="17">
        <v>2.0039357897548699E-2</v>
      </c>
      <c r="AE14" s="17">
        <v>3.12986771220111E-2</v>
      </c>
      <c r="AF14" s="17">
        <v>3.4975035488634398E-2</v>
      </c>
      <c r="AG14" s="17">
        <v>6.4555909696057207E-2</v>
      </c>
      <c r="AH14" s="17"/>
      <c r="AI14" s="17">
        <v>2.5605786730052701E-2</v>
      </c>
      <c r="AJ14" s="17">
        <v>1.9843312861879701E-2</v>
      </c>
      <c r="AK14" s="17">
        <v>3.0888717071947201E-2</v>
      </c>
      <c r="AL14" s="17"/>
      <c r="AM14" s="17">
        <v>2.6309752835515201E-2</v>
      </c>
      <c r="AN14" s="17">
        <v>3.8675565475866598E-2</v>
      </c>
      <c r="AO14" s="17">
        <v>1.5941569658886899E-2</v>
      </c>
      <c r="AP14" s="17"/>
      <c r="AQ14" s="17">
        <v>6.2621382824473104E-2</v>
      </c>
      <c r="AR14" s="17">
        <v>4.0018232916483203E-2</v>
      </c>
      <c r="AS14" s="17">
        <v>1.8733743554886901E-2</v>
      </c>
      <c r="AT14" s="17">
        <v>1.54448243067374E-2</v>
      </c>
      <c r="AU14" s="17">
        <v>0</v>
      </c>
    </row>
    <row r="15" spans="2:47" x14ac:dyDescent="0.3">
      <c r="B15" s="18" t="s">
        <v>269</v>
      </c>
      <c r="C15" s="21">
        <v>0.47582480476607603</v>
      </c>
      <c r="D15" s="21">
        <v>0.43629749128441098</v>
      </c>
      <c r="E15" s="21">
        <v>0.51313135200715798</v>
      </c>
      <c r="F15" s="21"/>
      <c r="G15" s="21">
        <v>0.51714547216203599</v>
      </c>
      <c r="H15" s="21">
        <v>0.61807790354317904</v>
      </c>
      <c r="I15" s="21">
        <v>0.492211520570906</v>
      </c>
      <c r="J15" s="21">
        <v>0.53541903131648305</v>
      </c>
      <c r="K15" s="21">
        <v>0.38970409428051</v>
      </c>
      <c r="L15" s="21">
        <v>0.33037657627351502</v>
      </c>
      <c r="M15" s="21"/>
      <c r="N15" s="21">
        <v>0.57337752186026902</v>
      </c>
      <c r="O15" s="21">
        <v>0.49023262900266901</v>
      </c>
      <c r="P15" s="21">
        <v>0.45075794584566398</v>
      </c>
      <c r="Q15" s="21">
        <v>0.383190488357465</v>
      </c>
      <c r="R15" s="21"/>
      <c r="S15" s="21">
        <v>0.51282694335638102</v>
      </c>
      <c r="T15" s="21">
        <v>0.46228896146689502</v>
      </c>
      <c r="U15" s="21">
        <v>0.51054057364355998</v>
      </c>
      <c r="V15" s="21">
        <v>0.45955857750025098</v>
      </c>
      <c r="W15" s="21">
        <v>0.47257049767746401</v>
      </c>
      <c r="X15" s="21">
        <v>0.51669979823293499</v>
      </c>
      <c r="Y15" s="21">
        <v>0.42737025008810697</v>
      </c>
      <c r="Z15" s="21">
        <v>0.34922315486066502</v>
      </c>
      <c r="AA15" s="21">
        <v>0.504514261733498</v>
      </c>
      <c r="AB15" s="21">
        <v>0.42795958975027099</v>
      </c>
      <c r="AC15" s="21"/>
      <c r="AD15" s="21">
        <v>0.35441280403768399</v>
      </c>
      <c r="AE15" s="21">
        <v>0.54386378982386496</v>
      </c>
      <c r="AF15" s="21">
        <v>0.43093631643482999</v>
      </c>
      <c r="AG15" s="21">
        <v>0.42476082817863597</v>
      </c>
      <c r="AH15" s="21"/>
      <c r="AI15" s="21">
        <v>0.40573020247410901</v>
      </c>
      <c r="AJ15" s="21">
        <v>0.56339183656561498</v>
      </c>
      <c r="AK15" s="21">
        <v>0.40844782822709003</v>
      </c>
      <c r="AL15" s="21"/>
      <c r="AM15" s="21">
        <v>0.654135124922822</v>
      </c>
      <c r="AN15" s="21">
        <v>0.43409427328160299</v>
      </c>
      <c r="AO15" s="21">
        <v>0.42788577778236803</v>
      </c>
      <c r="AP15" s="21"/>
      <c r="AQ15" s="21">
        <v>0.39557539637077099</v>
      </c>
      <c r="AR15" s="21">
        <v>0.46124841518901299</v>
      </c>
      <c r="AS15" s="21">
        <v>0.54099837202078205</v>
      </c>
      <c r="AT15" s="21">
        <v>0.63722798284707605</v>
      </c>
      <c r="AU15" s="21">
        <v>0.63414879501924803</v>
      </c>
    </row>
    <row r="16" spans="2:47" x14ac:dyDescent="0.3">
      <c r="B16" s="18" t="s">
        <v>270</v>
      </c>
      <c r="C16" s="21">
        <v>0.25831849157605902</v>
      </c>
      <c r="D16" s="21">
        <v>0.28077636784729398</v>
      </c>
      <c r="E16" s="21">
        <v>0.23704234840639801</v>
      </c>
      <c r="F16" s="21"/>
      <c r="G16" s="21">
        <v>0.25246061457943902</v>
      </c>
      <c r="H16" s="21">
        <v>0.207859430002337</v>
      </c>
      <c r="I16" s="21">
        <v>0.194306555894872</v>
      </c>
      <c r="J16" s="21">
        <v>0.25049815243706702</v>
      </c>
      <c r="K16" s="21">
        <v>0.22907611469720801</v>
      </c>
      <c r="L16" s="21">
        <v>0.38052682531814702</v>
      </c>
      <c r="M16" s="21"/>
      <c r="N16" s="21">
        <v>0.20864005437709501</v>
      </c>
      <c r="O16" s="21">
        <v>0.28947614213721401</v>
      </c>
      <c r="P16" s="21">
        <v>0.23284708321799999</v>
      </c>
      <c r="Q16" s="21">
        <v>0.30317010639937497</v>
      </c>
      <c r="R16" s="21"/>
      <c r="S16" s="21">
        <v>0.24870108039724201</v>
      </c>
      <c r="T16" s="21">
        <v>0.28188342718093501</v>
      </c>
      <c r="U16" s="21">
        <v>0.248623451679928</v>
      </c>
      <c r="V16" s="21">
        <v>0.36070943697218599</v>
      </c>
      <c r="W16" s="21">
        <v>0.22830674992542399</v>
      </c>
      <c r="X16" s="21">
        <v>0.18040295288465</v>
      </c>
      <c r="Y16" s="21">
        <v>0.31819938965306399</v>
      </c>
      <c r="Z16" s="21">
        <v>0.31499342013295001</v>
      </c>
      <c r="AA16" s="21">
        <v>0.199097094280454</v>
      </c>
      <c r="AB16" s="21">
        <v>0.226782043467531</v>
      </c>
      <c r="AC16" s="21"/>
      <c r="AD16" s="21">
        <v>0.34116964368623798</v>
      </c>
      <c r="AE16" s="21">
        <v>0.23603497483621799</v>
      </c>
      <c r="AF16" s="21">
        <v>0.34061985328394301</v>
      </c>
      <c r="AG16" s="21">
        <v>0.184199316345564</v>
      </c>
      <c r="AH16" s="21"/>
      <c r="AI16" s="21">
        <v>0.28671399811956499</v>
      </c>
      <c r="AJ16" s="21">
        <v>0.222365995593959</v>
      </c>
      <c r="AK16" s="21">
        <v>0.33722171308311</v>
      </c>
      <c r="AL16" s="21"/>
      <c r="AM16" s="21">
        <v>0.16458754114524499</v>
      </c>
      <c r="AN16" s="21">
        <v>0.25814415132304003</v>
      </c>
      <c r="AO16" s="21">
        <v>0.337884539654488</v>
      </c>
      <c r="AP16" s="21"/>
      <c r="AQ16" s="21">
        <v>0.30491180665765</v>
      </c>
      <c r="AR16" s="21">
        <v>0.27933305890703602</v>
      </c>
      <c r="AS16" s="21">
        <v>0.212297213236779</v>
      </c>
      <c r="AT16" s="21">
        <v>0.16535775438770001</v>
      </c>
      <c r="AU16" s="21">
        <v>0.12883975835944</v>
      </c>
    </row>
    <row r="17" spans="2:47" x14ac:dyDescent="0.3">
      <c r="B17" s="18" t="s">
        <v>143</v>
      </c>
      <c r="C17" s="22">
        <v>0.21750631319001701</v>
      </c>
      <c r="D17" s="22">
        <v>0.15552112343711699</v>
      </c>
      <c r="E17" s="22">
        <v>0.27608900360076</v>
      </c>
      <c r="F17" s="22"/>
      <c r="G17" s="22">
        <v>0.26468485758259702</v>
      </c>
      <c r="H17" s="22">
        <v>0.41021847354084201</v>
      </c>
      <c r="I17" s="22">
        <v>0.297904964676035</v>
      </c>
      <c r="J17" s="22">
        <v>0.28492087887941597</v>
      </c>
      <c r="K17" s="22">
        <v>0.16062797958330299</v>
      </c>
      <c r="L17" s="22">
        <v>-5.0150249044631598E-2</v>
      </c>
      <c r="M17" s="22"/>
      <c r="N17" s="22">
        <v>0.36473746748317498</v>
      </c>
      <c r="O17" s="22">
        <v>0.200756486865455</v>
      </c>
      <c r="P17" s="22">
        <v>0.21791086262766399</v>
      </c>
      <c r="Q17" s="22">
        <v>8.0020381958089998E-2</v>
      </c>
      <c r="R17" s="22"/>
      <c r="S17" s="22">
        <v>0.26412586295913898</v>
      </c>
      <c r="T17" s="22">
        <v>0.18040553428596001</v>
      </c>
      <c r="U17" s="22">
        <v>0.26191712196363198</v>
      </c>
      <c r="V17" s="22">
        <v>9.8849140528064997E-2</v>
      </c>
      <c r="W17" s="22">
        <v>0.24426374775203999</v>
      </c>
      <c r="X17" s="22">
        <v>0.33629684534828502</v>
      </c>
      <c r="Y17" s="22">
        <v>0.109170860435044</v>
      </c>
      <c r="Z17" s="22">
        <v>3.4229734727715601E-2</v>
      </c>
      <c r="AA17" s="22">
        <v>0.30541716745304398</v>
      </c>
      <c r="AB17" s="22">
        <v>0.20117754628274001</v>
      </c>
      <c r="AC17" s="22"/>
      <c r="AD17" s="22">
        <v>1.32431603514464E-2</v>
      </c>
      <c r="AE17" s="22">
        <v>0.30782881498764703</v>
      </c>
      <c r="AF17" s="22">
        <v>9.0316463150886803E-2</v>
      </c>
      <c r="AG17" s="22">
        <v>0.24056151183307201</v>
      </c>
      <c r="AH17" s="22"/>
      <c r="AI17" s="22">
        <v>0.11901620435454401</v>
      </c>
      <c r="AJ17" s="22">
        <v>0.341025840971656</v>
      </c>
      <c r="AK17" s="22">
        <v>7.1226115143980001E-2</v>
      </c>
      <c r="AL17" s="22"/>
      <c r="AM17" s="22">
        <v>0.48954758377757601</v>
      </c>
      <c r="AN17" s="22">
        <v>0.17595012195856299</v>
      </c>
      <c r="AO17" s="22">
        <v>9.0001238127880204E-2</v>
      </c>
      <c r="AP17" s="22"/>
      <c r="AQ17" s="22">
        <v>9.0663589713121107E-2</v>
      </c>
      <c r="AR17" s="22">
        <v>0.181915356281977</v>
      </c>
      <c r="AS17" s="22">
        <v>0.32870115878400402</v>
      </c>
      <c r="AT17" s="22">
        <v>0.47187022845937598</v>
      </c>
      <c r="AU17" s="22">
        <v>0.50530903665980798</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U22"/>
  <sheetViews>
    <sheetView showGridLines="0" topLeftCell="A6"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410</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264</v>
      </c>
      <c r="C9" s="17">
        <v>6.1593605871560202E-2</v>
      </c>
      <c r="D9" s="17">
        <v>5.58006768866144E-2</v>
      </c>
      <c r="E9" s="17">
        <v>6.7341489830961707E-2</v>
      </c>
      <c r="F9" s="17"/>
      <c r="G9" s="17">
        <v>0.125201028990786</v>
      </c>
      <c r="H9" s="17">
        <v>0.123391656565181</v>
      </c>
      <c r="I9" s="17">
        <v>8.4168711770771398E-2</v>
      </c>
      <c r="J9" s="17">
        <v>3.2837754325264201E-2</v>
      </c>
      <c r="K9" s="17">
        <v>1.20694726718237E-2</v>
      </c>
      <c r="L9" s="17">
        <v>8.29782548916559E-3</v>
      </c>
      <c r="M9" s="17"/>
      <c r="N9" s="17">
        <v>7.7586401116019402E-2</v>
      </c>
      <c r="O9" s="17">
        <v>5.8562091750011501E-2</v>
      </c>
      <c r="P9" s="17">
        <v>7.8983366440783506E-2</v>
      </c>
      <c r="Q9" s="17">
        <v>3.34030445104695E-2</v>
      </c>
      <c r="R9" s="17"/>
      <c r="S9" s="17">
        <v>0.112945926587114</v>
      </c>
      <c r="T9" s="17">
        <v>2.1399570018588401E-2</v>
      </c>
      <c r="U9" s="17">
        <v>2.1586509174730598E-2</v>
      </c>
      <c r="V9" s="17">
        <v>5.0528498788490903E-2</v>
      </c>
      <c r="W9" s="17">
        <v>8.2967614444414597E-2</v>
      </c>
      <c r="X9" s="17">
        <v>5.9668404322596298E-2</v>
      </c>
      <c r="Y9" s="17">
        <v>4.2957845982388797E-2</v>
      </c>
      <c r="Z9" s="17">
        <v>7.3676439071377095E-2</v>
      </c>
      <c r="AA9" s="17">
        <v>8.1756209139527206E-2</v>
      </c>
      <c r="AB9" s="17">
        <v>5.4671855816775798E-2</v>
      </c>
      <c r="AC9" s="17"/>
      <c r="AD9" s="17">
        <v>4.45626048847102E-2</v>
      </c>
      <c r="AE9" s="17">
        <v>6.6952311672208595E-2</v>
      </c>
      <c r="AF9" s="17">
        <v>7.8287136814884695E-2</v>
      </c>
      <c r="AG9" s="17">
        <v>5.5505608209255299E-2</v>
      </c>
      <c r="AH9" s="17"/>
      <c r="AI9" s="17">
        <v>7.0727924370595399E-2</v>
      </c>
      <c r="AJ9" s="17">
        <v>6.8577658605205594E-2</v>
      </c>
      <c r="AK9" s="17">
        <v>5.1016311304866099E-2</v>
      </c>
      <c r="AL9" s="17"/>
      <c r="AM9" s="17">
        <v>2.7421965759815401E-2</v>
      </c>
      <c r="AN9" s="17">
        <v>5.1020469998255297E-2</v>
      </c>
      <c r="AO9" s="17">
        <v>9.1853551006176398E-2</v>
      </c>
      <c r="AP9" s="17"/>
      <c r="AQ9" s="17">
        <v>5.4881919353000602E-2</v>
      </c>
      <c r="AR9" s="17">
        <v>5.7610591611588803E-2</v>
      </c>
      <c r="AS9" s="17">
        <v>5.4361394415300197E-2</v>
      </c>
      <c r="AT9" s="17">
        <v>9.9237623723839902E-2</v>
      </c>
      <c r="AU9" s="17">
        <v>0.210620140043669</v>
      </c>
    </row>
    <row r="10" spans="2:47" x14ac:dyDescent="0.3">
      <c r="B10" s="18" t="s">
        <v>265</v>
      </c>
      <c r="C10" s="17">
        <v>0.152570793664285</v>
      </c>
      <c r="D10" s="17">
        <v>0.16236528401983599</v>
      </c>
      <c r="E10" s="17">
        <v>0.143372546920773</v>
      </c>
      <c r="F10" s="17"/>
      <c r="G10" s="17">
        <v>0.18393607770378301</v>
      </c>
      <c r="H10" s="17">
        <v>0.23959975330570499</v>
      </c>
      <c r="I10" s="17">
        <v>0.17862197403206101</v>
      </c>
      <c r="J10" s="17">
        <v>0.122725515791186</v>
      </c>
      <c r="K10" s="17">
        <v>0.10013918259884801</v>
      </c>
      <c r="L10" s="17">
        <v>0.100173273162575</v>
      </c>
      <c r="M10" s="17"/>
      <c r="N10" s="17">
        <v>0.170583091901995</v>
      </c>
      <c r="O10" s="17">
        <v>0.13557417337494099</v>
      </c>
      <c r="P10" s="17">
        <v>0.13514913218980901</v>
      </c>
      <c r="Q10" s="17">
        <v>0.1691764746393</v>
      </c>
      <c r="R10" s="17"/>
      <c r="S10" s="17">
        <v>0.17670104855013</v>
      </c>
      <c r="T10" s="17">
        <v>0.12150550040963699</v>
      </c>
      <c r="U10" s="17">
        <v>8.3683066370955503E-2</v>
      </c>
      <c r="V10" s="17">
        <v>0.142911067847456</v>
      </c>
      <c r="W10" s="17">
        <v>0.18259158872549999</v>
      </c>
      <c r="X10" s="17">
        <v>0.15896419209443499</v>
      </c>
      <c r="Y10" s="17">
        <v>0.156917582269467</v>
      </c>
      <c r="Z10" s="17">
        <v>0.15841138233871199</v>
      </c>
      <c r="AA10" s="17">
        <v>0.19635515155928401</v>
      </c>
      <c r="AB10" s="17">
        <v>0.13094418483925699</v>
      </c>
      <c r="AC10" s="17"/>
      <c r="AD10" s="17">
        <v>0.107892669810936</v>
      </c>
      <c r="AE10" s="17">
        <v>0.179991861758039</v>
      </c>
      <c r="AF10" s="17">
        <v>9.5393382318593595E-2</v>
      </c>
      <c r="AG10" s="17">
        <v>0.15646444997231601</v>
      </c>
      <c r="AH10" s="17"/>
      <c r="AI10" s="17">
        <v>0.13248050945572501</v>
      </c>
      <c r="AJ10" s="17">
        <v>0.20862852928724601</v>
      </c>
      <c r="AK10" s="17">
        <v>0.10602493605515401</v>
      </c>
      <c r="AL10" s="17"/>
      <c r="AM10" s="17">
        <v>0.114355306079315</v>
      </c>
      <c r="AN10" s="17">
        <v>0.161629935505049</v>
      </c>
      <c r="AO10" s="17">
        <v>0.17609386566319299</v>
      </c>
      <c r="AP10" s="17"/>
      <c r="AQ10" s="17">
        <v>0.13023116544643301</v>
      </c>
      <c r="AR10" s="17">
        <v>0.11953426626862</v>
      </c>
      <c r="AS10" s="17">
        <v>0.17883879400792199</v>
      </c>
      <c r="AT10" s="17">
        <v>0.239231955813446</v>
      </c>
      <c r="AU10" s="17">
        <v>0.14583229719069399</v>
      </c>
    </row>
    <row r="11" spans="2:47" x14ac:dyDescent="0.3">
      <c r="B11" s="18" t="s">
        <v>266</v>
      </c>
      <c r="C11" s="17">
        <v>0.21628524735020299</v>
      </c>
      <c r="D11" s="17">
        <v>0.25530583180150801</v>
      </c>
      <c r="E11" s="17">
        <v>0.17884680508567</v>
      </c>
      <c r="F11" s="17"/>
      <c r="G11" s="17">
        <v>0.15158750711404601</v>
      </c>
      <c r="H11" s="17">
        <v>0.15118093105446401</v>
      </c>
      <c r="I11" s="17">
        <v>0.247039952566457</v>
      </c>
      <c r="J11" s="17">
        <v>0.224520608048427</v>
      </c>
      <c r="K11" s="17">
        <v>0.21724029540579001</v>
      </c>
      <c r="L11" s="17">
        <v>0.27915132839376999</v>
      </c>
      <c r="M11" s="17"/>
      <c r="N11" s="17">
        <v>0.19910880834295</v>
      </c>
      <c r="O11" s="17">
        <v>0.19139796597443501</v>
      </c>
      <c r="P11" s="17">
        <v>0.27312386733555899</v>
      </c>
      <c r="Q11" s="17">
        <v>0.211127131893241</v>
      </c>
      <c r="R11" s="17"/>
      <c r="S11" s="17">
        <v>0.268839001072876</v>
      </c>
      <c r="T11" s="17">
        <v>0.23614471662936101</v>
      </c>
      <c r="U11" s="17">
        <v>0.21812858246012901</v>
      </c>
      <c r="V11" s="17">
        <v>0.21572725635794501</v>
      </c>
      <c r="W11" s="17">
        <v>0.17753987076816699</v>
      </c>
      <c r="X11" s="17">
        <v>0.241324278129424</v>
      </c>
      <c r="Y11" s="17">
        <v>0.20273602505669899</v>
      </c>
      <c r="Z11" s="17">
        <v>0.215428105109611</v>
      </c>
      <c r="AA11" s="17">
        <v>0.17679302582566001</v>
      </c>
      <c r="AB11" s="17">
        <v>0.13391186659095999</v>
      </c>
      <c r="AC11" s="17"/>
      <c r="AD11" s="17">
        <v>0.29442081363823902</v>
      </c>
      <c r="AE11" s="17">
        <v>0.19343541769758801</v>
      </c>
      <c r="AF11" s="17">
        <v>0.22141868134454101</v>
      </c>
      <c r="AG11" s="17">
        <v>0.23534632389544199</v>
      </c>
      <c r="AH11" s="17"/>
      <c r="AI11" s="17">
        <v>0.23390210138673001</v>
      </c>
      <c r="AJ11" s="17">
        <v>0.19697907537497999</v>
      </c>
      <c r="AK11" s="17">
        <v>0.239795024823381</v>
      </c>
      <c r="AL11" s="17"/>
      <c r="AM11" s="17">
        <v>0.22261404023790499</v>
      </c>
      <c r="AN11" s="17">
        <v>0.24043639182531801</v>
      </c>
      <c r="AO11" s="17">
        <v>0.18942042998013101</v>
      </c>
      <c r="AP11" s="17"/>
      <c r="AQ11" s="17">
        <v>0.246566688401154</v>
      </c>
      <c r="AR11" s="17">
        <v>0.18391621876507999</v>
      </c>
      <c r="AS11" s="17">
        <v>0.17687099813308499</v>
      </c>
      <c r="AT11" s="17">
        <v>0.25624927114816698</v>
      </c>
      <c r="AU11" s="17">
        <v>0.186757724181426</v>
      </c>
    </row>
    <row r="12" spans="2:47" x14ac:dyDescent="0.3">
      <c r="B12" s="18" t="s">
        <v>267</v>
      </c>
      <c r="C12" s="17">
        <v>0.32166801594721101</v>
      </c>
      <c r="D12" s="17">
        <v>0.30261822839423003</v>
      </c>
      <c r="E12" s="17">
        <v>0.34081100602862502</v>
      </c>
      <c r="F12" s="17"/>
      <c r="G12" s="17">
        <v>0.31770853904390201</v>
      </c>
      <c r="H12" s="17">
        <v>0.250379134878294</v>
      </c>
      <c r="I12" s="17">
        <v>0.27222805114986298</v>
      </c>
      <c r="J12" s="17">
        <v>0.34015343717123298</v>
      </c>
      <c r="K12" s="17">
        <v>0.33357528093119099</v>
      </c>
      <c r="L12" s="17">
        <v>0.39868364082081698</v>
      </c>
      <c r="M12" s="17"/>
      <c r="N12" s="17">
        <v>0.30966262155299001</v>
      </c>
      <c r="O12" s="17">
        <v>0.38749705137658402</v>
      </c>
      <c r="P12" s="17">
        <v>0.26747947630284502</v>
      </c>
      <c r="Q12" s="17">
        <v>0.31272063224652402</v>
      </c>
      <c r="R12" s="17"/>
      <c r="S12" s="17">
        <v>0.242323104187255</v>
      </c>
      <c r="T12" s="17">
        <v>0.36676860099925801</v>
      </c>
      <c r="U12" s="17">
        <v>0.39570963162147199</v>
      </c>
      <c r="V12" s="17">
        <v>0.34165156199997898</v>
      </c>
      <c r="W12" s="17">
        <v>0.27317272442220902</v>
      </c>
      <c r="X12" s="17">
        <v>0.25589619813959202</v>
      </c>
      <c r="Y12" s="17">
        <v>0.379774758102774</v>
      </c>
      <c r="Z12" s="17">
        <v>0.35458515110328198</v>
      </c>
      <c r="AA12" s="17">
        <v>0.30438537263353099</v>
      </c>
      <c r="AB12" s="17">
        <v>0.37869588422074901</v>
      </c>
      <c r="AC12" s="17"/>
      <c r="AD12" s="17">
        <v>0.31432628139959801</v>
      </c>
      <c r="AE12" s="17">
        <v>0.31134634638876002</v>
      </c>
      <c r="AF12" s="17">
        <v>0.34701472276442002</v>
      </c>
      <c r="AG12" s="17">
        <v>0.28554664294257098</v>
      </c>
      <c r="AH12" s="17"/>
      <c r="AI12" s="17">
        <v>0.33546404181646</v>
      </c>
      <c r="AJ12" s="17">
        <v>0.27511544383942599</v>
      </c>
      <c r="AK12" s="17">
        <v>0.35451228931323198</v>
      </c>
      <c r="AL12" s="17"/>
      <c r="AM12" s="17">
        <v>0.35224790793099098</v>
      </c>
      <c r="AN12" s="17">
        <v>0.34899776275920402</v>
      </c>
      <c r="AO12" s="17">
        <v>0.28406603745624598</v>
      </c>
      <c r="AP12" s="17"/>
      <c r="AQ12" s="17">
        <v>0.32631866153081501</v>
      </c>
      <c r="AR12" s="17">
        <v>0.391929411107938</v>
      </c>
      <c r="AS12" s="17">
        <v>0.32287422725371301</v>
      </c>
      <c r="AT12" s="17">
        <v>0.197565015962889</v>
      </c>
      <c r="AU12" s="17">
        <v>0.30748310678924801</v>
      </c>
    </row>
    <row r="13" spans="2:47" x14ac:dyDescent="0.3">
      <c r="B13" s="18" t="s">
        <v>268</v>
      </c>
      <c r="C13" s="17">
        <v>0.21618820856611601</v>
      </c>
      <c r="D13" s="17">
        <v>0.19441770075846801</v>
      </c>
      <c r="E13" s="17">
        <v>0.23573251376755999</v>
      </c>
      <c r="F13" s="17"/>
      <c r="G13" s="17">
        <v>0.183836074759129</v>
      </c>
      <c r="H13" s="17">
        <v>0.216764353327593</v>
      </c>
      <c r="I13" s="17">
        <v>0.19483838106874801</v>
      </c>
      <c r="J13" s="17">
        <v>0.24121884122621301</v>
      </c>
      <c r="K13" s="17">
        <v>0.28671687210879399</v>
      </c>
      <c r="L13" s="17">
        <v>0.18657033192996</v>
      </c>
      <c r="M13" s="17"/>
      <c r="N13" s="17">
        <v>0.22277458212502399</v>
      </c>
      <c r="O13" s="17">
        <v>0.20397310323769399</v>
      </c>
      <c r="P13" s="17">
        <v>0.21473177703024701</v>
      </c>
      <c r="Q13" s="17">
        <v>0.21885350816831101</v>
      </c>
      <c r="R13" s="17"/>
      <c r="S13" s="17">
        <v>0.18734080696994601</v>
      </c>
      <c r="T13" s="17">
        <v>0.235301461291549</v>
      </c>
      <c r="U13" s="17">
        <v>0.237153929495244</v>
      </c>
      <c r="V13" s="17">
        <v>0.231547033582887</v>
      </c>
      <c r="W13" s="17">
        <v>0.213676964771116</v>
      </c>
      <c r="X13" s="17">
        <v>0.25811602922063998</v>
      </c>
      <c r="Y13" s="17">
        <v>0.20832572656073201</v>
      </c>
      <c r="Z13" s="17">
        <v>0.15089008504891299</v>
      </c>
      <c r="AA13" s="17">
        <v>0.19093969358941101</v>
      </c>
      <c r="AB13" s="17">
        <v>0.23500930322094099</v>
      </c>
      <c r="AC13" s="17"/>
      <c r="AD13" s="17">
        <v>0.21842272133188401</v>
      </c>
      <c r="AE13" s="17">
        <v>0.232717514539304</v>
      </c>
      <c r="AF13" s="17">
        <v>0.25130202379639299</v>
      </c>
      <c r="AG13" s="17">
        <v>0.179369749277146</v>
      </c>
      <c r="AH13" s="17"/>
      <c r="AI13" s="17">
        <v>0.21164712061205701</v>
      </c>
      <c r="AJ13" s="17">
        <v>0.23267060133959999</v>
      </c>
      <c r="AK13" s="17">
        <v>0.235397552637514</v>
      </c>
      <c r="AL13" s="17"/>
      <c r="AM13" s="17">
        <v>0.25864047275748703</v>
      </c>
      <c r="AN13" s="17">
        <v>0.17557915098164001</v>
      </c>
      <c r="AO13" s="17">
        <v>0.24519742813538301</v>
      </c>
      <c r="AP13" s="17"/>
      <c r="AQ13" s="17">
        <v>0.20417730228126399</v>
      </c>
      <c r="AR13" s="17">
        <v>0.218111861916061</v>
      </c>
      <c r="AS13" s="17">
        <v>0.24980154805392499</v>
      </c>
      <c r="AT13" s="17">
        <v>0.183057456271113</v>
      </c>
      <c r="AU13" s="17">
        <v>0.14930673179496301</v>
      </c>
    </row>
    <row r="14" spans="2:47" x14ac:dyDescent="0.3">
      <c r="B14" s="18" t="s">
        <v>94</v>
      </c>
      <c r="C14" s="17">
        <v>3.1694128600624802E-2</v>
      </c>
      <c r="D14" s="17">
        <v>2.9492278139343301E-2</v>
      </c>
      <c r="E14" s="17">
        <v>3.3895638366410401E-2</v>
      </c>
      <c r="F14" s="17"/>
      <c r="G14" s="17">
        <v>3.7730772388354199E-2</v>
      </c>
      <c r="H14" s="17">
        <v>1.86841708687626E-2</v>
      </c>
      <c r="I14" s="17">
        <v>2.3102929412099599E-2</v>
      </c>
      <c r="J14" s="17">
        <v>3.8543843437676799E-2</v>
      </c>
      <c r="K14" s="17">
        <v>5.0258896283553303E-2</v>
      </c>
      <c r="L14" s="17">
        <v>2.7123600203712201E-2</v>
      </c>
      <c r="M14" s="17"/>
      <c r="N14" s="17">
        <v>2.0284494961020898E-2</v>
      </c>
      <c r="O14" s="17">
        <v>2.29956142863347E-2</v>
      </c>
      <c r="P14" s="17">
        <v>3.0532380700756701E-2</v>
      </c>
      <c r="Q14" s="17">
        <v>5.4719208542155097E-2</v>
      </c>
      <c r="R14" s="17"/>
      <c r="S14" s="17">
        <v>1.18501126326783E-2</v>
      </c>
      <c r="T14" s="17">
        <v>1.8880150651606399E-2</v>
      </c>
      <c r="U14" s="17">
        <v>4.3738280877468901E-2</v>
      </c>
      <c r="V14" s="17">
        <v>1.7634581423242101E-2</v>
      </c>
      <c r="W14" s="17">
        <v>7.0051236868593797E-2</v>
      </c>
      <c r="X14" s="17">
        <v>2.6030898093313399E-2</v>
      </c>
      <c r="Y14" s="17">
        <v>9.2880620279391108E-3</v>
      </c>
      <c r="Z14" s="17">
        <v>4.7008837328104097E-2</v>
      </c>
      <c r="AA14" s="17">
        <v>4.9770547252586901E-2</v>
      </c>
      <c r="AB14" s="17">
        <v>6.6766905311316793E-2</v>
      </c>
      <c r="AC14" s="17"/>
      <c r="AD14" s="17">
        <v>2.0374908934632199E-2</v>
      </c>
      <c r="AE14" s="17">
        <v>1.5556547944100701E-2</v>
      </c>
      <c r="AF14" s="17">
        <v>6.5840529611673497E-3</v>
      </c>
      <c r="AG14" s="17">
        <v>8.7767225703268906E-2</v>
      </c>
      <c r="AH14" s="17"/>
      <c r="AI14" s="17">
        <v>1.57783023584331E-2</v>
      </c>
      <c r="AJ14" s="17">
        <v>1.8028691553542101E-2</v>
      </c>
      <c r="AK14" s="17">
        <v>1.32538858658535E-2</v>
      </c>
      <c r="AL14" s="17"/>
      <c r="AM14" s="17">
        <v>2.4720307234487201E-2</v>
      </c>
      <c r="AN14" s="17">
        <v>2.2336288930533601E-2</v>
      </c>
      <c r="AO14" s="17">
        <v>1.336868775887E-2</v>
      </c>
      <c r="AP14" s="17"/>
      <c r="AQ14" s="17">
        <v>3.7824262987333102E-2</v>
      </c>
      <c r="AR14" s="17">
        <v>2.8897650330712801E-2</v>
      </c>
      <c r="AS14" s="17">
        <v>1.7253038136054302E-2</v>
      </c>
      <c r="AT14" s="17">
        <v>2.46586770805453E-2</v>
      </c>
      <c r="AU14" s="17">
        <v>0</v>
      </c>
    </row>
    <row r="15" spans="2:47" x14ac:dyDescent="0.3">
      <c r="B15" s="18" t="s">
        <v>269</v>
      </c>
      <c r="C15" s="21">
        <v>0.21416439953584501</v>
      </c>
      <c r="D15" s="21">
        <v>0.21816596090644999</v>
      </c>
      <c r="E15" s="21">
        <v>0.210714036751735</v>
      </c>
      <c r="F15" s="21"/>
      <c r="G15" s="21">
        <v>0.30913710669456901</v>
      </c>
      <c r="H15" s="21">
        <v>0.36299140987088602</v>
      </c>
      <c r="I15" s="21">
        <v>0.26279068580283199</v>
      </c>
      <c r="J15" s="21">
        <v>0.15556327011644999</v>
      </c>
      <c r="K15" s="21">
        <v>0.112208655270671</v>
      </c>
      <c r="L15" s="21">
        <v>0.10847109865174</v>
      </c>
      <c r="M15" s="21"/>
      <c r="N15" s="21">
        <v>0.248169493018015</v>
      </c>
      <c r="O15" s="21">
        <v>0.19413626512495299</v>
      </c>
      <c r="P15" s="21">
        <v>0.214132498630593</v>
      </c>
      <c r="Q15" s="21">
        <v>0.20257951914976899</v>
      </c>
      <c r="R15" s="21"/>
      <c r="S15" s="21">
        <v>0.28964697513724502</v>
      </c>
      <c r="T15" s="21">
        <v>0.14290507042822501</v>
      </c>
      <c r="U15" s="21">
        <v>0.105269575545686</v>
      </c>
      <c r="V15" s="21">
        <v>0.193439566635947</v>
      </c>
      <c r="W15" s="21">
        <v>0.26555920316991399</v>
      </c>
      <c r="X15" s="21">
        <v>0.21863259641703101</v>
      </c>
      <c r="Y15" s="21">
        <v>0.199875428251856</v>
      </c>
      <c r="Z15" s="21">
        <v>0.23208782141008899</v>
      </c>
      <c r="AA15" s="21">
        <v>0.27811136069881198</v>
      </c>
      <c r="AB15" s="21">
        <v>0.18561604065603299</v>
      </c>
      <c r="AC15" s="21"/>
      <c r="AD15" s="21">
        <v>0.15245527469564599</v>
      </c>
      <c r="AE15" s="21">
        <v>0.24694417343024799</v>
      </c>
      <c r="AF15" s="21">
        <v>0.17368051913347801</v>
      </c>
      <c r="AG15" s="21">
        <v>0.211970058181572</v>
      </c>
      <c r="AH15" s="21"/>
      <c r="AI15" s="21">
        <v>0.20320843382632001</v>
      </c>
      <c r="AJ15" s="21">
        <v>0.27720618789245199</v>
      </c>
      <c r="AK15" s="21">
        <v>0.15704124736002001</v>
      </c>
      <c r="AL15" s="21"/>
      <c r="AM15" s="21">
        <v>0.14177727183913</v>
      </c>
      <c r="AN15" s="21">
        <v>0.212650405503305</v>
      </c>
      <c r="AO15" s="21">
        <v>0.267947416669369</v>
      </c>
      <c r="AP15" s="21"/>
      <c r="AQ15" s="21">
        <v>0.185113084799433</v>
      </c>
      <c r="AR15" s="21">
        <v>0.17714485788020901</v>
      </c>
      <c r="AS15" s="21">
        <v>0.23320018842322199</v>
      </c>
      <c r="AT15" s="21">
        <v>0.33846957953728601</v>
      </c>
      <c r="AU15" s="21">
        <v>0.35645243723436298</v>
      </c>
    </row>
    <row r="16" spans="2:47" x14ac:dyDescent="0.3">
      <c r="B16" s="18" t="s">
        <v>270</v>
      </c>
      <c r="C16" s="21">
        <v>0.53785622451332704</v>
      </c>
      <c r="D16" s="21">
        <v>0.49703592915269801</v>
      </c>
      <c r="E16" s="21">
        <v>0.57654351979618501</v>
      </c>
      <c r="F16" s="21"/>
      <c r="G16" s="21">
        <v>0.50154461380303095</v>
      </c>
      <c r="H16" s="21">
        <v>0.46714348820588802</v>
      </c>
      <c r="I16" s="21">
        <v>0.46706643221861099</v>
      </c>
      <c r="J16" s="21">
        <v>0.58137227839744599</v>
      </c>
      <c r="K16" s="21">
        <v>0.62029215303998497</v>
      </c>
      <c r="L16" s="21">
        <v>0.58525397275077695</v>
      </c>
      <c r="M16" s="21"/>
      <c r="N16" s="21">
        <v>0.53243720367801495</v>
      </c>
      <c r="O16" s="21">
        <v>0.59147015461427799</v>
      </c>
      <c r="P16" s="21">
        <v>0.482211253333092</v>
      </c>
      <c r="Q16" s="21">
        <v>0.53157414041483497</v>
      </c>
      <c r="R16" s="21"/>
      <c r="S16" s="21">
        <v>0.42966391115720098</v>
      </c>
      <c r="T16" s="21">
        <v>0.60207006229080695</v>
      </c>
      <c r="U16" s="21">
        <v>0.63286356111671604</v>
      </c>
      <c r="V16" s="21">
        <v>0.57319859558286601</v>
      </c>
      <c r="W16" s="21">
        <v>0.486849689193325</v>
      </c>
      <c r="X16" s="21">
        <v>0.514012227360232</v>
      </c>
      <c r="Y16" s="21">
        <v>0.58810048466350595</v>
      </c>
      <c r="Z16" s="21">
        <v>0.50547523615219503</v>
      </c>
      <c r="AA16" s="21">
        <v>0.49532506622294198</v>
      </c>
      <c r="AB16" s="21">
        <v>0.61370518744169</v>
      </c>
      <c r="AC16" s="21"/>
      <c r="AD16" s="21">
        <v>0.53274900273148196</v>
      </c>
      <c r="AE16" s="21">
        <v>0.54406386092806402</v>
      </c>
      <c r="AF16" s="21">
        <v>0.59831674656081302</v>
      </c>
      <c r="AG16" s="21">
        <v>0.46491639221971698</v>
      </c>
      <c r="AH16" s="21"/>
      <c r="AI16" s="21">
        <v>0.54711116242851698</v>
      </c>
      <c r="AJ16" s="21">
        <v>0.50778604517902604</v>
      </c>
      <c r="AK16" s="21">
        <v>0.58990984195074603</v>
      </c>
      <c r="AL16" s="21"/>
      <c r="AM16" s="21">
        <v>0.61088838068847795</v>
      </c>
      <c r="AN16" s="21">
        <v>0.52457691374084403</v>
      </c>
      <c r="AO16" s="21">
        <v>0.52926346559162996</v>
      </c>
      <c r="AP16" s="21"/>
      <c r="AQ16" s="21">
        <v>0.53049596381207997</v>
      </c>
      <c r="AR16" s="21">
        <v>0.61004127302399902</v>
      </c>
      <c r="AS16" s="21">
        <v>0.57267577530763802</v>
      </c>
      <c r="AT16" s="21">
        <v>0.38062247223400097</v>
      </c>
      <c r="AU16" s="21">
        <v>0.45678983858421102</v>
      </c>
    </row>
    <row r="17" spans="2:47" x14ac:dyDescent="0.3">
      <c r="B17" s="18" t="s">
        <v>143</v>
      </c>
      <c r="C17" s="22">
        <v>-0.323691824977482</v>
      </c>
      <c r="D17" s="22">
        <v>-0.27886996824624799</v>
      </c>
      <c r="E17" s="22">
        <v>-0.36582948304445001</v>
      </c>
      <c r="F17" s="22"/>
      <c r="G17" s="22">
        <v>-0.19240750710846299</v>
      </c>
      <c r="H17" s="22">
        <v>-0.10415207833500099</v>
      </c>
      <c r="I17" s="22">
        <v>-0.204275746415779</v>
      </c>
      <c r="J17" s="22">
        <v>-0.42580900828099499</v>
      </c>
      <c r="K17" s="22">
        <v>-0.50808349776931405</v>
      </c>
      <c r="L17" s="22">
        <v>-0.47678287409903702</v>
      </c>
      <c r="M17" s="22"/>
      <c r="N17" s="22">
        <v>-0.28426771066000001</v>
      </c>
      <c r="O17" s="22">
        <v>-0.39733388948932502</v>
      </c>
      <c r="P17" s="22">
        <v>-0.26807875470249898</v>
      </c>
      <c r="Q17" s="22">
        <v>-0.32899462126506501</v>
      </c>
      <c r="R17" s="22"/>
      <c r="S17" s="22">
        <v>-0.14001693601995699</v>
      </c>
      <c r="T17" s="22">
        <v>-0.45916499186258197</v>
      </c>
      <c r="U17" s="22">
        <v>-0.52759398557102999</v>
      </c>
      <c r="V17" s="22">
        <v>-0.37975902894691899</v>
      </c>
      <c r="W17" s="22">
        <v>-0.221290486023411</v>
      </c>
      <c r="X17" s="22">
        <v>-0.29537963094320102</v>
      </c>
      <c r="Y17" s="22">
        <v>-0.38822505641165</v>
      </c>
      <c r="Z17" s="22">
        <v>-0.27338741474210598</v>
      </c>
      <c r="AA17" s="22">
        <v>-0.21721370552413</v>
      </c>
      <c r="AB17" s="22">
        <v>-0.42808914678565702</v>
      </c>
      <c r="AC17" s="22"/>
      <c r="AD17" s="22">
        <v>-0.380293728035836</v>
      </c>
      <c r="AE17" s="22">
        <v>-0.29711968749781598</v>
      </c>
      <c r="AF17" s="22">
        <v>-0.42463622742733498</v>
      </c>
      <c r="AG17" s="22">
        <v>-0.25294633403814498</v>
      </c>
      <c r="AH17" s="22"/>
      <c r="AI17" s="22">
        <v>-0.34390272860219701</v>
      </c>
      <c r="AJ17" s="22">
        <v>-0.23057985728657401</v>
      </c>
      <c r="AK17" s="22">
        <v>-0.43286859459072602</v>
      </c>
      <c r="AL17" s="22"/>
      <c r="AM17" s="22">
        <v>-0.46911110884934698</v>
      </c>
      <c r="AN17" s="22">
        <v>-0.31192650823753898</v>
      </c>
      <c r="AO17" s="22">
        <v>-0.26131604892226001</v>
      </c>
      <c r="AP17" s="22"/>
      <c r="AQ17" s="22">
        <v>-0.34538287901264603</v>
      </c>
      <c r="AR17" s="22">
        <v>-0.43289641514379001</v>
      </c>
      <c r="AS17" s="22">
        <v>-0.33947558688441598</v>
      </c>
      <c r="AT17" s="22">
        <v>-4.21528926967151E-2</v>
      </c>
      <c r="AU17" s="22">
        <v>-0.100337401349848</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411</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264</v>
      </c>
      <c r="C9" s="17">
        <v>0.20153018328491401</v>
      </c>
      <c r="D9" s="17">
        <v>0.21227211117330499</v>
      </c>
      <c r="E9" s="17">
        <v>0.19151146394955701</v>
      </c>
      <c r="F9" s="17"/>
      <c r="G9" s="17">
        <v>0.274955084183022</v>
      </c>
      <c r="H9" s="17">
        <v>0.27809327771398101</v>
      </c>
      <c r="I9" s="17">
        <v>0.202824192666992</v>
      </c>
      <c r="J9" s="17">
        <v>0.16363634680349801</v>
      </c>
      <c r="K9" s="17">
        <v>0.14652491274798901</v>
      </c>
      <c r="L9" s="17">
        <v>0.15815193737149599</v>
      </c>
      <c r="M9" s="17"/>
      <c r="N9" s="17">
        <v>0.26639160002168599</v>
      </c>
      <c r="O9" s="17">
        <v>0.18083739363467699</v>
      </c>
      <c r="P9" s="17">
        <v>0.15640365433230199</v>
      </c>
      <c r="Q9" s="17">
        <v>0.192190103125391</v>
      </c>
      <c r="R9" s="17"/>
      <c r="S9" s="17">
        <v>0.22503196840350001</v>
      </c>
      <c r="T9" s="17">
        <v>0.17846036921251701</v>
      </c>
      <c r="U9" s="17">
        <v>0.16287374141602701</v>
      </c>
      <c r="V9" s="17">
        <v>0.19614496109433399</v>
      </c>
      <c r="W9" s="17">
        <v>0.20361452313312101</v>
      </c>
      <c r="X9" s="17">
        <v>0.26407589917098601</v>
      </c>
      <c r="Y9" s="17">
        <v>0.226841133962595</v>
      </c>
      <c r="Z9" s="17">
        <v>0.12464782864938199</v>
      </c>
      <c r="AA9" s="17">
        <v>0.14276904924457501</v>
      </c>
      <c r="AB9" s="17">
        <v>0.30231704267419501</v>
      </c>
      <c r="AC9" s="17"/>
      <c r="AD9" s="17">
        <v>0.16526918601077201</v>
      </c>
      <c r="AE9" s="17">
        <v>0.200055325085401</v>
      </c>
      <c r="AF9" s="17">
        <v>0.240078540140651</v>
      </c>
      <c r="AG9" s="17">
        <v>0.18466242365330701</v>
      </c>
      <c r="AH9" s="17"/>
      <c r="AI9" s="17">
        <v>0.15085226959562001</v>
      </c>
      <c r="AJ9" s="17">
        <v>0.21382366546440401</v>
      </c>
      <c r="AK9" s="17">
        <v>0.23539400174214301</v>
      </c>
      <c r="AL9" s="17"/>
      <c r="AM9" s="17">
        <v>0.20854644964533101</v>
      </c>
      <c r="AN9" s="17">
        <v>0.193799521802791</v>
      </c>
      <c r="AO9" s="17">
        <v>0.21859646759162699</v>
      </c>
      <c r="AP9" s="17"/>
      <c r="AQ9" s="17">
        <v>0.16387911241932099</v>
      </c>
      <c r="AR9" s="17">
        <v>0.177808701084577</v>
      </c>
      <c r="AS9" s="17">
        <v>0.234667690591851</v>
      </c>
      <c r="AT9" s="17">
        <v>0.32318777255009701</v>
      </c>
      <c r="AU9" s="17">
        <v>0.21044638140548799</v>
      </c>
    </row>
    <row r="10" spans="2:47" x14ac:dyDescent="0.3">
      <c r="B10" s="18" t="s">
        <v>265</v>
      </c>
      <c r="C10" s="17">
        <v>0.358717149404508</v>
      </c>
      <c r="D10" s="17">
        <v>0.364679856170881</v>
      </c>
      <c r="E10" s="17">
        <v>0.35163004598932901</v>
      </c>
      <c r="F10" s="17"/>
      <c r="G10" s="17">
        <v>0.364478710415784</v>
      </c>
      <c r="H10" s="17">
        <v>0.37746360035385201</v>
      </c>
      <c r="I10" s="17">
        <v>0.31692118355369903</v>
      </c>
      <c r="J10" s="17">
        <v>0.40714312851290602</v>
      </c>
      <c r="K10" s="17">
        <v>0.31892814721434998</v>
      </c>
      <c r="L10" s="17">
        <v>0.36109496559631998</v>
      </c>
      <c r="M10" s="17"/>
      <c r="N10" s="17">
        <v>0.37530605510607201</v>
      </c>
      <c r="O10" s="17">
        <v>0.42135075602395899</v>
      </c>
      <c r="P10" s="17">
        <v>0.32624501222328001</v>
      </c>
      <c r="Q10" s="17">
        <v>0.30754342738404999</v>
      </c>
      <c r="R10" s="17"/>
      <c r="S10" s="17">
        <v>0.384708235748011</v>
      </c>
      <c r="T10" s="17">
        <v>0.378710657044322</v>
      </c>
      <c r="U10" s="17">
        <v>0.35486451172320399</v>
      </c>
      <c r="V10" s="17">
        <v>0.32307585475004802</v>
      </c>
      <c r="W10" s="17">
        <v>0.37386805961242597</v>
      </c>
      <c r="X10" s="17">
        <v>0.347978128071529</v>
      </c>
      <c r="Y10" s="17">
        <v>0.32347350458023799</v>
      </c>
      <c r="Z10" s="17">
        <v>0.413284192734234</v>
      </c>
      <c r="AA10" s="17">
        <v>0.37735917380707301</v>
      </c>
      <c r="AB10" s="17">
        <v>0.27368744327018102</v>
      </c>
      <c r="AC10" s="17"/>
      <c r="AD10" s="17">
        <v>0.35942028617709598</v>
      </c>
      <c r="AE10" s="17">
        <v>0.36600065914531499</v>
      </c>
      <c r="AF10" s="17">
        <v>0.38113521204084599</v>
      </c>
      <c r="AG10" s="17">
        <v>0.33291017360219199</v>
      </c>
      <c r="AH10" s="17"/>
      <c r="AI10" s="17">
        <v>0.42094318440251099</v>
      </c>
      <c r="AJ10" s="17">
        <v>0.34973935606463502</v>
      </c>
      <c r="AK10" s="17">
        <v>0.36744270822140701</v>
      </c>
      <c r="AL10" s="17"/>
      <c r="AM10" s="17">
        <v>0.389447226354251</v>
      </c>
      <c r="AN10" s="17">
        <v>0.341228544457852</v>
      </c>
      <c r="AO10" s="17">
        <v>0.39124833116855201</v>
      </c>
      <c r="AP10" s="17"/>
      <c r="AQ10" s="17">
        <v>0.32792655276265298</v>
      </c>
      <c r="AR10" s="17">
        <v>0.36098241958322302</v>
      </c>
      <c r="AS10" s="17">
        <v>0.387126060888909</v>
      </c>
      <c r="AT10" s="17">
        <v>0.31061829406303298</v>
      </c>
      <c r="AU10" s="17">
        <v>0.499991885228943</v>
      </c>
    </row>
    <row r="11" spans="2:47" x14ac:dyDescent="0.3">
      <c r="B11" s="18" t="s">
        <v>266</v>
      </c>
      <c r="C11" s="17">
        <v>0.196128298516482</v>
      </c>
      <c r="D11" s="17">
        <v>0.21196743654219499</v>
      </c>
      <c r="E11" s="17">
        <v>0.18115085917989801</v>
      </c>
      <c r="F11" s="17"/>
      <c r="G11" s="17">
        <v>0.20968092320412199</v>
      </c>
      <c r="H11" s="17">
        <v>0.13781727889915901</v>
      </c>
      <c r="I11" s="17">
        <v>0.25920443678344601</v>
      </c>
      <c r="J11" s="17">
        <v>0.14509344531790799</v>
      </c>
      <c r="K11" s="17">
        <v>0.22748074283262201</v>
      </c>
      <c r="L11" s="17">
        <v>0.203530412955612</v>
      </c>
      <c r="M11" s="17"/>
      <c r="N11" s="17">
        <v>0.149870657763088</v>
      </c>
      <c r="O11" s="17">
        <v>0.163330769590286</v>
      </c>
      <c r="P11" s="17">
        <v>0.28320152199468401</v>
      </c>
      <c r="Q11" s="17">
        <v>0.199893237027641</v>
      </c>
      <c r="R11" s="17"/>
      <c r="S11" s="17">
        <v>0.18637649949549101</v>
      </c>
      <c r="T11" s="17">
        <v>0.18644815632888301</v>
      </c>
      <c r="U11" s="17">
        <v>0.18160693522515201</v>
      </c>
      <c r="V11" s="17">
        <v>0.21261945647445801</v>
      </c>
      <c r="W11" s="17">
        <v>0.23996082874638999</v>
      </c>
      <c r="X11" s="17">
        <v>0.19542050379164999</v>
      </c>
      <c r="Y11" s="17">
        <v>0.14930256045945101</v>
      </c>
      <c r="Z11" s="17">
        <v>0.19387685231618901</v>
      </c>
      <c r="AA11" s="17">
        <v>0.206296358843541</v>
      </c>
      <c r="AB11" s="17">
        <v>0.23588769760157499</v>
      </c>
      <c r="AC11" s="17"/>
      <c r="AD11" s="17">
        <v>0.18755161293522099</v>
      </c>
      <c r="AE11" s="17">
        <v>0.18063947133560901</v>
      </c>
      <c r="AF11" s="17">
        <v>0.17709234245534899</v>
      </c>
      <c r="AG11" s="17">
        <v>0.22406529172766301</v>
      </c>
      <c r="AH11" s="17"/>
      <c r="AI11" s="17">
        <v>0.189207020561698</v>
      </c>
      <c r="AJ11" s="17">
        <v>0.18056055598269</v>
      </c>
      <c r="AK11" s="17">
        <v>0.17883906805095601</v>
      </c>
      <c r="AL11" s="17"/>
      <c r="AM11" s="17">
        <v>0.161081941164954</v>
      </c>
      <c r="AN11" s="17">
        <v>0.23022654644479501</v>
      </c>
      <c r="AO11" s="17">
        <v>0.173179333455699</v>
      </c>
      <c r="AP11" s="17"/>
      <c r="AQ11" s="17">
        <v>0.19375678498409701</v>
      </c>
      <c r="AR11" s="17">
        <v>0.22069351497190201</v>
      </c>
      <c r="AS11" s="17">
        <v>0.177548270377866</v>
      </c>
      <c r="AT11" s="17">
        <v>0.12593409815530199</v>
      </c>
      <c r="AU11" s="17">
        <v>0.10247857163124401</v>
      </c>
    </row>
    <row r="12" spans="2:47" x14ac:dyDescent="0.3">
      <c r="B12" s="18" t="s">
        <v>267</v>
      </c>
      <c r="C12" s="17">
        <v>0.13833473882164199</v>
      </c>
      <c r="D12" s="17">
        <v>0.12366120554570099</v>
      </c>
      <c r="E12" s="17">
        <v>0.152858349252566</v>
      </c>
      <c r="F12" s="17"/>
      <c r="G12" s="17">
        <v>9.0191512173821597E-2</v>
      </c>
      <c r="H12" s="17">
        <v>0.13515680842845601</v>
      </c>
      <c r="I12" s="17">
        <v>0.13216404053514499</v>
      </c>
      <c r="J12" s="17">
        <v>0.15687085816386201</v>
      </c>
      <c r="K12" s="17">
        <v>0.13730246672722499</v>
      </c>
      <c r="L12" s="17">
        <v>0.16322140186841</v>
      </c>
      <c r="M12" s="17"/>
      <c r="N12" s="17">
        <v>0.146424196639272</v>
      </c>
      <c r="O12" s="17">
        <v>0.12742616550354099</v>
      </c>
      <c r="P12" s="17">
        <v>0.14694334101396</v>
      </c>
      <c r="Q12" s="17">
        <v>0.13215581552204</v>
      </c>
      <c r="R12" s="17"/>
      <c r="S12" s="17">
        <v>0.13022449091486599</v>
      </c>
      <c r="T12" s="17">
        <v>0.14785904422343699</v>
      </c>
      <c r="U12" s="17">
        <v>0.185496585497825</v>
      </c>
      <c r="V12" s="17">
        <v>0.150489533269626</v>
      </c>
      <c r="W12" s="17">
        <v>8.0901469679885998E-2</v>
      </c>
      <c r="X12" s="17">
        <v>0.13216664667771</v>
      </c>
      <c r="Y12" s="17">
        <v>0.147605877140841</v>
      </c>
      <c r="Z12" s="17">
        <v>0.117634373549207</v>
      </c>
      <c r="AA12" s="17">
        <v>0.16726132102984501</v>
      </c>
      <c r="AB12" s="17">
        <v>6.8873864219213904E-2</v>
      </c>
      <c r="AC12" s="17"/>
      <c r="AD12" s="17">
        <v>0.164543081274274</v>
      </c>
      <c r="AE12" s="17">
        <v>0.150288436272802</v>
      </c>
      <c r="AF12" s="17">
        <v>0.12713765511023101</v>
      </c>
      <c r="AG12" s="17">
        <v>0.117378976867512</v>
      </c>
      <c r="AH12" s="17"/>
      <c r="AI12" s="17">
        <v>0.12226122389463</v>
      </c>
      <c r="AJ12" s="17">
        <v>0.150411253754684</v>
      </c>
      <c r="AK12" s="17">
        <v>0.130891473278265</v>
      </c>
      <c r="AL12" s="17"/>
      <c r="AM12" s="17">
        <v>0.12724896855641399</v>
      </c>
      <c r="AN12" s="17">
        <v>0.150338187461978</v>
      </c>
      <c r="AO12" s="17">
        <v>0.130697307803014</v>
      </c>
      <c r="AP12" s="17"/>
      <c r="AQ12" s="17">
        <v>0.170973852516768</v>
      </c>
      <c r="AR12" s="17">
        <v>0.139569204052331</v>
      </c>
      <c r="AS12" s="17">
        <v>0.12751819155015201</v>
      </c>
      <c r="AT12" s="17">
        <v>0.14895120771519901</v>
      </c>
      <c r="AU12" s="17">
        <v>0.149087668232569</v>
      </c>
    </row>
    <row r="13" spans="2:47" x14ac:dyDescent="0.3">
      <c r="B13" s="18" t="s">
        <v>268</v>
      </c>
      <c r="C13" s="17">
        <v>7.4166120486191298E-2</v>
      </c>
      <c r="D13" s="17">
        <v>6.1112249405945201E-2</v>
      </c>
      <c r="E13" s="17">
        <v>8.6987549942524001E-2</v>
      </c>
      <c r="F13" s="17"/>
      <c r="G13" s="17">
        <v>4.28800713052781E-2</v>
      </c>
      <c r="H13" s="17">
        <v>6.4346054093754296E-2</v>
      </c>
      <c r="I13" s="17">
        <v>6.5783217048617795E-2</v>
      </c>
      <c r="J13" s="17">
        <v>7.8924120147583599E-2</v>
      </c>
      <c r="K13" s="17">
        <v>0.10152491110036301</v>
      </c>
      <c r="L13" s="17">
        <v>8.7185821585207102E-2</v>
      </c>
      <c r="M13" s="17"/>
      <c r="N13" s="17">
        <v>5.4143214852961301E-2</v>
      </c>
      <c r="O13" s="17">
        <v>7.0264286318997907E-2</v>
      </c>
      <c r="P13" s="17">
        <v>5.3857560030773501E-2</v>
      </c>
      <c r="Q13" s="17">
        <v>0.11920362171445199</v>
      </c>
      <c r="R13" s="17"/>
      <c r="S13" s="17">
        <v>5.63098184763016E-2</v>
      </c>
      <c r="T13" s="17">
        <v>8.9641622539234397E-2</v>
      </c>
      <c r="U13" s="17">
        <v>7.2495990129679597E-2</v>
      </c>
      <c r="V13" s="17">
        <v>0.100035612988292</v>
      </c>
      <c r="W13" s="17">
        <v>6.09221461815364E-2</v>
      </c>
      <c r="X13" s="17">
        <v>3.6591404554571202E-2</v>
      </c>
      <c r="Y13" s="17">
        <v>0.133968903662638</v>
      </c>
      <c r="Z13" s="17">
        <v>6.4444023891687699E-2</v>
      </c>
      <c r="AA13" s="17">
        <v>5.98740643051595E-2</v>
      </c>
      <c r="AB13" s="17">
        <v>7.0403774275492895E-2</v>
      </c>
      <c r="AC13" s="17"/>
      <c r="AD13" s="17">
        <v>0.10797610315108699</v>
      </c>
      <c r="AE13" s="17">
        <v>8.5541696404299497E-2</v>
      </c>
      <c r="AF13" s="17">
        <v>6.7972197291755604E-2</v>
      </c>
      <c r="AG13" s="17">
        <v>5.7062420418892097E-2</v>
      </c>
      <c r="AH13" s="17"/>
      <c r="AI13" s="17">
        <v>9.6096449860623198E-2</v>
      </c>
      <c r="AJ13" s="17">
        <v>9.2372650181768004E-2</v>
      </c>
      <c r="AK13" s="17">
        <v>7.9203111995115594E-2</v>
      </c>
      <c r="AL13" s="17"/>
      <c r="AM13" s="17">
        <v>8.9175637768462698E-2</v>
      </c>
      <c r="AN13" s="17">
        <v>5.6139866043163199E-2</v>
      </c>
      <c r="AO13" s="17">
        <v>7.9892946831648007E-2</v>
      </c>
      <c r="AP13" s="17"/>
      <c r="AQ13" s="17">
        <v>9.9084087858460707E-2</v>
      </c>
      <c r="AR13" s="17">
        <v>7.7475113972994905E-2</v>
      </c>
      <c r="AS13" s="17">
        <v>5.4152099846761198E-2</v>
      </c>
      <c r="AT13" s="17">
        <v>6.6649950435823904E-2</v>
      </c>
      <c r="AU13" s="17">
        <v>3.79954935017561E-2</v>
      </c>
    </row>
    <row r="14" spans="2:47" x14ac:dyDescent="0.3">
      <c r="B14" s="18" t="s">
        <v>94</v>
      </c>
      <c r="C14" s="17">
        <v>3.11235094862637E-2</v>
      </c>
      <c r="D14" s="17">
        <v>2.6307141161973701E-2</v>
      </c>
      <c r="E14" s="17">
        <v>3.5861731686125803E-2</v>
      </c>
      <c r="F14" s="17"/>
      <c r="G14" s="17">
        <v>1.7813698717971099E-2</v>
      </c>
      <c r="H14" s="17">
        <v>7.1229805107976604E-3</v>
      </c>
      <c r="I14" s="17">
        <v>2.3102929412099599E-2</v>
      </c>
      <c r="J14" s="17">
        <v>4.8332101054241301E-2</v>
      </c>
      <c r="K14" s="17">
        <v>6.8238819377451299E-2</v>
      </c>
      <c r="L14" s="17">
        <v>2.6815460622955201E-2</v>
      </c>
      <c r="M14" s="17"/>
      <c r="N14" s="17">
        <v>7.8642756169205394E-3</v>
      </c>
      <c r="O14" s="17">
        <v>3.67906289285388E-2</v>
      </c>
      <c r="P14" s="17">
        <v>3.3348910405000501E-2</v>
      </c>
      <c r="Q14" s="17">
        <v>4.9013795226425003E-2</v>
      </c>
      <c r="R14" s="17"/>
      <c r="S14" s="17">
        <v>1.7348986961830098E-2</v>
      </c>
      <c r="T14" s="17">
        <v>1.8880150651606399E-2</v>
      </c>
      <c r="U14" s="17">
        <v>4.2662236008113502E-2</v>
      </c>
      <c r="V14" s="17">
        <v>1.7634581423242101E-2</v>
      </c>
      <c r="W14" s="17">
        <v>4.0732972646640303E-2</v>
      </c>
      <c r="X14" s="17">
        <v>2.3767417733553699E-2</v>
      </c>
      <c r="Y14" s="17">
        <v>1.8808020194237499E-2</v>
      </c>
      <c r="Z14" s="17">
        <v>8.6112728859299895E-2</v>
      </c>
      <c r="AA14" s="17">
        <v>4.64400327698066E-2</v>
      </c>
      <c r="AB14" s="17">
        <v>4.8830177959342698E-2</v>
      </c>
      <c r="AC14" s="17"/>
      <c r="AD14" s="17">
        <v>1.5239730451549799E-2</v>
      </c>
      <c r="AE14" s="17">
        <v>1.74744117565735E-2</v>
      </c>
      <c r="AF14" s="17">
        <v>6.5840529611673497E-3</v>
      </c>
      <c r="AG14" s="17">
        <v>8.3920713730434193E-2</v>
      </c>
      <c r="AH14" s="17"/>
      <c r="AI14" s="17">
        <v>2.06398516849178E-2</v>
      </c>
      <c r="AJ14" s="17">
        <v>1.3092518551818901E-2</v>
      </c>
      <c r="AK14" s="17">
        <v>8.2296367121137397E-3</v>
      </c>
      <c r="AL14" s="17"/>
      <c r="AM14" s="17">
        <v>2.4499776510587701E-2</v>
      </c>
      <c r="AN14" s="17">
        <v>2.8267333789421999E-2</v>
      </c>
      <c r="AO14" s="17">
        <v>6.3856131494600399E-3</v>
      </c>
      <c r="AP14" s="17"/>
      <c r="AQ14" s="17">
        <v>4.43796094587003E-2</v>
      </c>
      <c r="AR14" s="17">
        <v>2.34710463349713E-2</v>
      </c>
      <c r="AS14" s="17">
        <v>1.8987686744461298E-2</v>
      </c>
      <c r="AT14" s="17">
        <v>2.46586770805453E-2</v>
      </c>
      <c r="AU14" s="17">
        <v>0</v>
      </c>
    </row>
    <row r="15" spans="2:47" x14ac:dyDescent="0.3">
      <c r="B15" s="18" t="s">
        <v>269</v>
      </c>
      <c r="C15" s="21">
        <v>0.56024733268942195</v>
      </c>
      <c r="D15" s="21">
        <v>0.57695196734418597</v>
      </c>
      <c r="E15" s="21">
        <v>0.54314150993888599</v>
      </c>
      <c r="F15" s="21"/>
      <c r="G15" s="21">
        <v>0.639433794598807</v>
      </c>
      <c r="H15" s="21">
        <v>0.65555687806783303</v>
      </c>
      <c r="I15" s="21">
        <v>0.51974537622069195</v>
      </c>
      <c r="J15" s="21">
        <v>0.57077947531640405</v>
      </c>
      <c r="K15" s="21">
        <v>0.46545305996233899</v>
      </c>
      <c r="L15" s="21">
        <v>0.51924690296781595</v>
      </c>
      <c r="M15" s="21"/>
      <c r="N15" s="21">
        <v>0.641697655127758</v>
      </c>
      <c r="O15" s="21">
        <v>0.60218814965863698</v>
      </c>
      <c r="P15" s="21">
        <v>0.48264866655558197</v>
      </c>
      <c r="Q15" s="21">
        <v>0.49973353050944203</v>
      </c>
      <c r="R15" s="21"/>
      <c r="S15" s="21">
        <v>0.60974020415151198</v>
      </c>
      <c r="T15" s="21">
        <v>0.55717102625683901</v>
      </c>
      <c r="U15" s="21">
        <v>0.51773825313923005</v>
      </c>
      <c r="V15" s="21">
        <v>0.51922081584438196</v>
      </c>
      <c r="W15" s="21">
        <v>0.57748258274554698</v>
      </c>
      <c r="X15" s="21">
        <v>0.61205402724251501</v>
      </c>
      <c r="Y15" s="21">
        <v>0.55031463854283302</v>
      </c>
      <c r="Z15" s="21">
        <v>0.53793202138361595</v>
      </c>
      <c r="AA15" s="21">
        <v>0.52012822305164796</v>
      </c>
      <c r="AB15" s="21">
        <v>0.57600448594437603</v>
      </c>
      <c r="AC15" s="21"/>
      <c r="AD15" s="21">
        <v>0.52468947218786799</v>
      </c>
      <c r="AE15" s="21">
        <v>0.56605598423071701</v>
      </c>
      <c r="AF15" s="21">
        <v>0.62121375218149699</v>
      </c>
      <c r="AG15" s="21">
        <v>0.51757259725549898</v>
      </c>
      <c r="AH15" s="21"/>
      <c r="AI15" s="21">
        <v>0.57179545399813103</v>
      </c>
      <c r="AJ15" s="21">
        <v>0.56356302152903903</v>
      </c>
      <c r="AK15" s="21">
        <v>0.60283670996354999</v>
      </c>
      <c r="AL15" s="21"/>
      <c r="AM15" s="21">
        <v>0.59799367599958198</v>
      </c>
      <c r="AN15" s="21">
        <v>0.53502806626064203</v>
      </c>
      <c r="AO15" s="21">
        <v>0.60984479876017905</v>
      </c>
      <c r="AP15" s="21"/>
      <c r="AQ15" s="21">
        <v>0.491805665181973</v>
      </c>
      <c r="AR15" s="21">
        <v>0.53879112066780099</v>
      </c>
      <c r="AS15" s="21">
        <v>0.62179375148075999</v>
      </c>
      <c r="AT15" s="21">
        <v>0.63380606661312999</v>
      </c>
      <c r="AU15" s="21">
        <v>0.71043826663442999</v>
      </c>
    </row>
    <row r="16" spans="2:47" x14ac:dyDescent="0.3">
      <c r="B16" s="18" t="s">
        <v>270</v>
      </c>
      <c r="C16" s="21">
        <v>0.212500859307833</v>
      </c>
      <c r="D16" s="21">
        <v>0.18477345495164599</v>
      </c>
      <c r="E16" s="21">
        <v>0.23984589919509</v>
      </c>
      <c r="F16" s="21"/>
      <c r="G16" s="21">
        <v>0.1330715834791</v>
      </c>
      <c r="H16" s="21">
        <v>0.19950286252221</v>
      </c>
      <c r="I16" s="21">
        <v>0.197947257583763</v>
      </c>
      <c r="J16" s="21">
        <v>0.235794978311446</v>
      </c>
      <c r="K16" s="21">
        <v>0.23882737782758801</v>
      </c>
      <c r="L16" s="21">
        <v>0.25040722345361799</v>
      </c>
      <c r="M16" s="21"/>
      <c r="N16" s="21">
        <v>0.200567411492234</v>
      </c>
      <c r="O16" s="21">
        <v>0.197690451822539</v>
      </c>
      <c r="P16" s="21">
        <v>0.200800901044733</v>
      </c>
      <c r="Q16" s="21">
        <v>0.25135943723649301</v>
      </c>
      <c r="R16" s="21"/>
      <c r="S16" s="21">
        <v>0.186534309391167</v>
      </c>
      <c r="T16" s="21">
        <v>0.23750066676267101</v>
      </c>
      <c r="U16" s="21">
        <v>0.25799257562750399</v>
      </c>
      <c r="V16" s="21">
        <v>0.250525146257918</v>
      </c>
      <c r="W16" s="21">
        <v>0.141823615861422</v>
      </c>
      <c r="X16" s="21">
        <v>0.16875805123228099</v>
      </c>
      <c r="Y16" s="21">
        <v>0.28157478080347897</v>
      </c>
      <c r="Z16" s="21">
        <v>0.18207839744089499</v>
      </c>
      <c r="AA16" s="21">
        <v>0.22713538533500399</v>
      </c>
      <c r="AB16" s="21">
        <v>0.13927763849470701</v>
      </c>
      <c r="AC16" s="21"/>
      <c r="AD16" s="21">
        <v>0.27251918442536099</v>
      </c>
      <c r="AE16" s="21">
        <v>0.23583013267710101</v>
      </c>
      <c r="AF16" s="21">
        <v>0.195109852401987</v>
      </c>
      <c r="AG16" s="21">
        <v>0.17444139728640401</v>
      </c>
      <c r="AH16" s="21"/>
      <c r="AI16" s="21">
        <v>0.218357673755253</v>
      </c>
      <c r="AJ16" s="21">
        <v>0.24278390393645199</v>
      </c>
      <c r="AK16" s="21">
        <v>0.21009458527338001</v>
      </c>
      <c r="AL16" s="21"/>
      <c r="AM16" s="21">
        <v>0.21642460632487601</v>
      </c>
      <c r="AN16" s="21">
        <v>0.20647805350514101</v>
      </c>
      <c r="AO16" s="21">
        <v>0.21059025463466199</v>
      </c>
      <c r="AP16" s="21"/>
      <c r="AQ16" s="21">
        <v>0.27005794037522901</v>
      </c>
      <c r="AR16" s="21">
        <v>0.21704431802532601</v>
      </c>
      <c r="AS16" s="21">
        <v>0.18167029139691401</v>
      </c>
      <c r="AT16" s="21">
        <v>0.21560115815102299</v>
      </c>
      <c r="AU16" s="21">
        <v>0.18708316173432499</v>
      </c>
    </row>
    <row r="17" spans="2:47" x14ac:dyDescent="0.3">
      <c r="B17" s="18" t="s">
        <v>143</v>
      </c>
      <c r="C17" s="22">
        <v>0.34774647338158898</v>
      </c>
      <c r="D17" s="22">
        <v>0.39217851239253998</v>
      </c>
      <c r="E17" s="22">
        <v>0.30329561074379502</v>
      </c>
      <c r="F17" s="22"/>
      <c r="G17" s="22">
        <v>0.50636221111970703</v>
      </c>
      <c r="H17" s="22">
        <v>0.45605401554562303</v>
      </c>
      <c r="I17" s="22">
        <v>0.32179811863692898</v>
      </c>
      <c r="J17" s="22">
        <v>0.33498449700495803</v>
      </c>
      <c r="K17" s="22">
        <v>0.22662568213475101</v>
      </c>
      <c r="L17" s="22">
        <v>0.26883967951419802</v>
      </c>
      <c r="M17" s="22"/>
      <c r="N17" s="22">
        <v>0.441130243635524</v>
      </c>
      <c r="O17" s="22">
        <v>0.40449769783609701</v>
      </c>
      <c r="P17" s="22">
        <v>0.281847765510849</v>
      </c>
      <c r="Q17" s="22">
        <v>0.24837409327294899</v>
      </c>
      <c r="R17" s="22"/>
      <c r="S17" s="22">
        <v>0.42320589476034398</v>
      </c>
      <c r="T17" s="22">
        <v>0.319670359494168</v>
      </c>
      <c r="U17" s="22">
        <v>0.259745677511726</v>
      </c>
      <c r="V17" s="22">
        <v>0.26869566958646401</v>
      </c>
      <c r="W17" s="22">
        <v>0.43565896688412498</v>
      </c>
      <c r="X17" s="22">
        <v>0.44329597601023402</v>
      </c>
      <c r="Y17" s="22">
        <v>0.26873985773935399</v>
      </c>
      <c r="Z17" s="22">
        <v>0.35585362394272102</v>
      </c>
      <c r="AA17" s="22">
        <v>0.29299283771664397</v>
      </c>
      <c r="AB17" s="22">
        <v>0.436726847449669</v>
      </c>
      <c r="AC17" s="22"/>
      <c r="AD17" s="22">
        <v>0.25217028776250699</v>
      </c>
      <c r="AE17" s="22">
        <v>0.330225851553616</v>
      </c>
      <c r="AF17" s="22">
        <v>0.42610389977951002</v>
      </c>
      <c r="AG17" s="22">
        <v>0.34313119996909502</v>
      </c>
      <c r="AH17" s="22"/>
      <c r="AI17" s="22">
        <v>0.35343778024287897</v>
      </c>
      <c r="AJ17" s="22">
        <v>0.32077911759258698</v>
      </c>
      <c r="AK17" s="22">
        <v>0.39274212469017</v>
      </c>
      <c r="AL17" s="22"/>
      <c r="AM17" s="22">
        <v>0.381569069674706</v>
      </c>
      <c r="AN17" s="22">
        <v>0.328550012755502</v>
      </c>
      <c r="AO17" s="22">
        <v>0.39925454412551697</v>
      </c>
      <c r="AP17" s="22"/>
      <c r="AQ17" s="22">
        <v>0.22174772480674401</v>
      </c>
      <c r="AR17" s="22">
        <v>0.32174680264247502</v>
      </c>
      <c r="AS17" s="22">
        <v>0.44012346008384601</v>
      </c>
      <c r="AT17" s="22">
        <v>0.41820490846210701</v>
      </c>
      <c r="AU17" s="22">
        <v>0.52335510490010495</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U22"/>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412</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264</v>
      </c>
      <c r="C9" s="17">
        <v>5.73148026757581E-2</v>
      </c>
      <c r="D9" s="17">
        <v>6.31917691203676E-2</v>
      </c>
      <c r="E9" s="17">
        <v>5.1726246966101903E-2</v>
      </c>
      <c r="F9" s="17"/>
      <c r="G9" s="17">
        <v>7.9312115277234099E-2</v>
      </c>
      <c r="H9" s="17">
        <v>0.12094743256177801</v>
      </c>
      <c r="I9" s="17">
        <v>9.2694570813452004E-2</v>
      </c>
      <c r="J9" s="17">
        <v>2.1564467446245499E-2</v>
      </c>
      <c r="K9" s="17">
        <v>3.1193661548221199E-2</v>
      </c>
      <c r="L9" s="17">
        <v>9.5001105314841596E-3</v>
      </c>
      <c r="M9" s="17"/>
      <c r="N9" s="17">
        <v>7.2066057652160606E-2</v>
      </c>
      <c r="O9" s="17">
        <v>4.9901684134565298E-2</v>
      </c>
      <c r="P9" s="17">
        <v>6.6616676743667599E-2</v>
      </c>
      <c r="Q9" s="17">
        <v>4.2053737457838497E-2</v>
      </c>
      <c r="R9" s="17"/>
      <c r="S9" s="17">
        <v>7.2529993848324106E-2</v>
      </c>
      <c r="T9" s="17">
        <v>3.6256890000511299E-2</v>
      </c>
      <c r="U9" s="17">
        <v>2.5743390021796601E-2</v>
      </c>
      <c r="V9" s="17">
        <v>8.3793273068235793E-2</v>
      </c>
      <c r="W9" s="17">
        <v>5.3008039046689402E-2</v>
      </c>
      <c r="X9" s="17">
        <v>7.6971002337251598E-2</v>
      </c>
      <c r="Y9" s="17">
        <v>5.2492833556964498E-2</v>
      </c>
      <c r="Z9" s="17">
        <v>7.49374738906112E-2</v>
      </c>
      <c r="AA9" s="17">
        <v>7.3523287868040701E-2</v>
      </c>
      <c r="AB9" s="17">
        <v>0</v>
      </c>
      <c r="AC9" s="17"/>
      <c r="AD9" s="17">
        <v>3.0811498667864302E-2</v>
      </c>
      <c r="AE9" s="17">
        <v>6.8396053020086306E-2</v>
      </c>
      <c r="AF9" s="17">
        <v>7.2431660245407606E-2</v>
      </c>
      <c r="AG9" s="17">
        <v>4.9874067799632299E-2</v>
      </c>
      <c r="AH9" s="17"/>
      <c r="AI9" s="17">
        <v>4.2386850277185903E-2</v>
      </c>
      <c r="AJ9" s="17">
        <v>6.5644341087804106E-2</v>
      </c>
      <c r="AK9" s="17">
        <v>5.3653233093089801E-2</v>
      </c>
      <c r="AL9" s="17"/>
      <c r="AM9" s="17">
        <v>3.5027111770777497E-2</v>
      </c>
      <c r="AN9" s="17">
        <v>5.0769598507181699E-2</v>
      </c>
      <c r="AO9" s="17">
        <v>8.2529372833190701E-2</v>
      </c>
      <c r="AP9" s="17"/>
      <c r="AQ9" s="17">
        <v>5.9009380067498701E-2</v>
      </c>
      <c r="AR9" s="17">
        <v>3.0367479379645301E-2</v>
      </c>
      <c r="AS9" s="17">
        <v>6.04050629399598E-2</v>
      </c>
      <c r="AT9" s="17">
        <v>9.2994708869491599E-2</v>
      </c>
      <c r="AU9" s="17">
        <v>0.16158177220768</v>
      </c>
    </row>
    <row r="10" spans="2:47" x14ac:dyDescent="0.3">
      <c r="B10" s="18" t="s">
        <v>265</v>
      </c>
      <c r="C10" s="17">
        <v>0.12571372804043701</v>
      </c>
      <c r="D10" s="17">
        <v>0.140342699622724</v>
      </c>
      <c r="E10" s="17">
        <v>0.11176832079181601</v>
      </c>
      <c r="F10" s="17"/>
      <c r="G10" s="17">
        <v>0.15469421411564199</v>
      </c>
      <c r="H10" s="17">
        <v>0.243836571913089</v>
      </c>
      <c r="I10" s="17">
        <v>0.153053432493297</v>
      </c>
      <c r="J10" s="17">
        <v>0.101345404042734</v>
      </c>
      <c r="K10" s="17">
        <v>5.0433469396124503E-2</v>
      </c>
      <c r="L10" s="17">
        <v>5.9703649938202603E-2</v>
      </c>
      <c r="M10" s="17"/>
      <c r="N10" s="17">
        <v>0.18214143512029499</v>
      </c>
      <c r="O10" s="17">
        <v>0.108994748367907</v>
      </c>
      <c r="P10" s="17">
        <v>9.9437725797511201E-2</v>
      </c>
      <c r="Q10" s="17">
        <v>0.107796699788204</v>
      </c>
      <c r="R10" s="17"/>
      <c r="S10" s="17">
        <v>0.193444676785753</v>
      </c>
      <c r="T10" s="17">
        <v>8.5428694748159104E-2</v>
      </c>
      <c r="U10" s="17">
        <v>9.0202473318099094E-2</v>
      </c>
      <c r="V10" s="17">
        <v>0.13803105377056599</v>
      </c>
      <c r="W10" s="17">
        <v>0.115977352902206</v>
      </c>
      <c r="X10" s="17">
        <v>0.13708220532660101</v>
      </c>
      <c r="Y10" s="17">
        <v>0.115743976828556</v>
      </c>
      <c r="Z10" s="17">
        <v>8.6046526542543397E-2</v>
      </c>
      <c r="AA10" s="17">
        <v>0.14440005106134499</v>
      </c>
      <c r="AB10" s="17">
        <v>7.4400624212682606E-2</v>
      </c>
      <c r="AC10" s="17"/>
      <c r="AD10" s="17">
        <v>0.123434112573011</v>
      </c>
      <c r="AE10" s="17">
        <v>0.17321107016583501</v>
      </c>
      <c r="AF10" s="17">
        <v>7.9945625866047504E-2</v>
      </c>
      <c r="AG10" s="17">
        <v>6.8793715614213394E-2</v>
      </c>
      <c r="AH10" s="17"/>
      <c r="AI10" s="17">
        <v>0.155406185190479</v>
      </c>
      <c r="AJ10" s="17">
        <v>0.18329159952937199</v>
      </c>
      <c r="AK10" s="17">
        <v>7.8934141589186504E-2</v>
      </c>
      <c r="AL10" s="17"/>
      <c r="AM10" s="17">
        <v>0.102514940603029</v>
      </c>
      <c r="AN10" s="17">
        <v>0.11960852278140501</v>
      </c>
      <c r="AO10" s="17">
        <v>0.15434825071091399</v>
      </c>
      <c r="AP10" s="17"/>
      <c r="AQ10" s="17">
        <v>7.4920297873719399E-2</v>
      </c>
      <c r="AR10" s="17">
        <v>0.101703313922004</v>
      </c>
      <c r="AS10" s="17">
        <v>0.180755782230345</v>
      </c>
      <c r="AT10" s="17">
        <v>0.20218059200247601</v>
      </c>
      <c r="AU10" s="17">
        <v>0.13936730797095201</v>
      </c>
    </row>
    <row r="11" spans="2:47" x14ac:dyDescent="0.3">
      <c r="B11" s="18" t="s">
        <v>266</v>
      </c>
      <c r="C11" s="17">
        <v>0.14067309690533</v>
      </c>
      <c r="D11" s="17">
        <v>0.16191039419391401</v>
      </c>
      <c r="E11" s="17">
        <v>0.120343406007767</v>
      </c>
      <c r="F11" s="17"/>
      <c r="G11" s="17">
        <v>0.16096911856887999</v>
      </c>
      <c r="H11" s="17">
        <v>0.13812734372663399</v>
      </c>
      <c r="I11" s="17">
        <v>0.16238541314279201</v>
      </c>
      <c r="J11" s="17">
        <v>0.144735618747724</v>
      </c>
      <c r="K11" s="17">
        <v>8.9278573201870604E-2</v>
      </c>
      <c r="L11" s="17">
        <v>0.143090274609698</v>
      </c>
      <c r="M11" s="17"/>
      <c r="N11" s="17">
        <v>0.134818589143548</v>
      </c>
      <c r="O11" s="17">
        <v>0.12602153080096401</v>
      </c>
      <c r="P11" s="17">
        <v>0.17587451428817</v>
      </c>
      <c r="Q11" s="17">
        <v>0.13406980867780199</v>
      </c>
      <c r="R11" s="17"/>
      <c r="S11" s="17">
        <v>0.13967030319922399</v>
      </c>
      <c r="T11" s="17">
        <v>0.137336177953017</v>
      </c>
      <c r="U11" s="17">
        <v>0.103781345203423</v>
      </c>
      <c r="V11" s="17">
        <v>0.14139411247668901</v>
      </c>
      <c r="W11" s="17">
        <v>0.21659179106274201</v>
      </c>
      <c r="X11" s="17">
        <v>0.107920519271146</v>
      </c>
      <c r="Y11" s="17">
        <v>0.16174116629125401</v>
      </c>
      <c r="Z11" s="17">
        <v>0.174822102037719</v>
      </c>
      <c r="AA11" s="17">
        <v>0.130815142754929</v>
      </c>
      <c r="AB11" s="17">
        <v>0.122952052461571</v>
      </c>
      <c r="AC11" s="17"/>
      <c r="AD11" s="17">
        <v>0.156710913094291</v>
      </c>
      <c r="AE11" s="17">
        <v>0.13133779465204801</v>
      </c>
      <c r="AF11" s="17">
        <v>0.140308710862623</v>
      </c>
      <c r="AG11" s="17">
        <v>0.15918814139940199</v>
      </c>
      <c r="AH11" s="17"/>
      <c r="AI11" s="17">
        <v>0.143315160544431</v>
      </c>
      <c r="AJ11" s="17">
        <v>0.16796007943525601</v>
      </c>
      <c r="AK11" s="17">
        <v>0.118827934297232</v>
      </c>
      <c r="AL11" s="17"/>
      <c r="AM11" s="17">
        <v>0.110582492985021</v>
      </c>
      <c r="AN11" s="17">
        <v>0.172884014317641</v>
      </c>
      <c r="AO11" s="17">
        <v>0.14040038088437901</v>
      </c>
      <c r="AP11" s="17"/>
      <c r="AQ11" s="17">
        <v>0.12534808356254501</v>
      </c>
      <c r="AR11" s="17">
        <v>0.15492912601669301</v>
      </c>
      <c r="AS11" s="17">
        <v>0.117745286846519</v>
      </c>
      <c r="AT11" s="17">
        <v>0.16911635932446401</v>
      </c>
      <c r="AU11" s="17">
        <v>0.18045048140669201</v>
      </c>
    </row>
    <row r="12" spans="2:47" x14ac:dyDescent="0.3">
      <c r="B12" s="18" t="s">
        <v>267</v>
      </c>
      <c r="C12" s="17">
        <v>0.30602759913432798</v>
      </c>
      <c r="D12" s="17">
        <v>0.31251559960708603</v>
      </c>
      <c r="E12" s="17">
        <v>0.29832385578515502</v>
      </c>
      <c r="F12" s="17"/>
      <c r="G12" s="17">
        <v>0.26632138444929798</v>
      </c>
      <c r="H12" s="17">
        <v>0.24905090026258001</v>
      </c>
      <c r="I12" s="17">
        <v>0.292832138547024</v>
      </c>
      <c r="J12" s="17">
        <v>0.29258092523416401</v>
      </c>
      <c r="K12" s="17">
        <v>0.35020998766247202</v>
      </c>
      <c r="L12" s="17">
        <v>0.36991599555523202</v>
      </c>
      <c r="M12" s="17"/>
      <c r="N12" s="17">
        <v>0.30945312240823403</v>
      </c>
      <c r="O12" s="17">
        <v>0.33412529407550501</v>
      </c>
      <c r="P12" s="17">
        <v>0.27724606067194202</v>
      </c>
      <c r="Q12" s="17">
        <v>0.29698444908338401</v>
      </c>
      <c r="R12" s="17"/>
      <c r="S12" s="17">
        <v>0.29147010551661701</v>
      </c>
      <c r="T12" s="17">
        <v>0.384703499011256</v>
      </c>
      <c r="U12" s="17">
        <v>0.37558532611262102</v>
      </c>
      <c r="V12" s="17">
        <v>0.26115649987677703</v>
      </c>
      <c r="W12" s="17">
        <v>0.230782553795016</v>
      </c>
      <c r="X12" s="17">
        <v>0.248841331467479</v>
      </c>
      <c r="Y12" s="17">
        <v>0.26381146265982902</v>
      </c>
      <c r="Z12" s="17">
        <v>0.29806819075772101</v>
      </c>
      <c r="AA12" s="17">
        <v>0.32376609393147598</v>
      </c>
      <c r="AB12" s="17">
        <v>0.35639399875779998</v>
      </c>
      <c r="AC12" s="17"/>
      <c r="AD12" s="17">
        <v>0.32941142202554102</v>
      </c>
      <c r="AE12" s="17">
        <v>0.27250472010510801</v>
      </c>
      <c r="AF12" s="17">
        <v>0.28267611445659302</v>
      </c>
      <c r="AG12" s="17">
        <v>0.32768419815452599</v>
      </c>
      <c r="AH12" s="17"/>
      <c r="AI12" s="17">
        <v>0.26922030764850402</v>
      </c>
      <c r="AJ12" s="17">
        <v>0.26648285387301301</v>
      </c>
      <c r="AK12" s="17">
        <v>0.319575585729024</v>
      </c>
      <c r="AL12" s="17"/>
      <c r="AM12" s="17">
        <v>0.35205876218700199</v>
      </c>
      <c r="AN12" s="17">
        <v>0.31186163402982803</v>
      </c>
      <c r="AO12" s="17">
        <v>0.28153179462831501</v>
      </c>
      <c r="AP12" s="17"/>
      <c r="AQ12" s="17">
        <v>0.33433748417772702</v>
      </c>
      <c r="AR12" s="17">
        <v>0.30337645554845299</v>
      </c>
      <c r="AS12" s="17">
        <v>0.26813965169363102</v>
      </c>
      <c r="AT12" s="17">
        <v>0.32375718249134</v>
      </c>
      <c r="AU12" s="17">
        <v>0.246384459679168</v>
      </c>
    </row>
    <row r="13" spans="2:47" x14ac:dyDescent="0.3">
      <c r="B13" s="18" t="s">
        <v>268</v>
      </c>
      <c r="C13" s="17">
        <v>0.32644195943987497</v>
      </c>
      <c r="D13" s="17">
        <v>0.28541289247342899</v>
      </c>
      <c r="E13" s="17">
        <v>0.36692953780545501</v>
      </c>
      <c r="F13" s="17"/>
      <c r="G13" s="17">
        <v>0.29328893079261398</v>
      </c>
      <c r="H13" s="17">
        <v>0.22408224592656401</v>
      </c>
      <c r="I13" s="17">
        <v>0.26308917818572403</v>
      </c>
      <c r="J13" s="17">
        <v>0.39093004427167</v>
      </c>
      <c r="K13" s="17">
        <v>0.40962539280912402</v>
      </c>
      <c r="L13" s="17">
        <v>0.37377212248213498</v>
      </c>
      <c r="M13" s="17"/>
      <c r="N13" s="17">
        <v>0.28066819970471502</v>
      </c>
      <c r="O13" s="17">
        <v>0.32943255981387698</v>
      </c>
      <c r="P13" s="17">
        <v>0.34696656067738901</v>
      </c>
      <c r="Q13" s="17">
        <v>0.34880487367055901</v>
      </c>
      <c r="R13" s="17"/>
      <c r="S13" s="17">
        <v>0.26712120784960502</v>
      </c>
      <c r="T13" s="17">
        <v>0.32448196095594201</v>
      </c>
      <c r="U13" s="17">
        <v>0.36073806154646798</v>
      </c>
      <c r="V13" s="17">
        <v>0.35799047938448902</v>
      </c>
      <c r="W13" s="17">
        <v>0.32678174650106101</v>
      </c>
      <c r="X13" s="17">
        <v>0.36198759138790998</v>
      </c>
      <c r="Y13" s="17">
        <v>0.39692249863545698</v>
      </c>
      <c r="Z13" s="17">
        <v>0.30640036107559199</v>
      </c>
      <c r="AA13" s="17">
        <v>0.27256825471586699</v>
      </c>
      <c r="AB13" s="17">
        <v>0.34405188587197699</v>
      </c>
      <c r="AC13" s="17"/>
      <c r="AD13" s="17">
        <v>0.32279694956916399</v>
      </c>
      <c r="AE13" s="17">
        <v>0.328052865650238</v>
      </c>
      <c r="AF13" s="17">
        <v>0.402802865607922</v>
      </c>
      <c r="AG13" s="17">
        <v>0.27075965367729599</v>
      </c>
      <c r="AH13" s="17"/>
      <c r="AI13" s="17">
        <v>0.35686265134139999</v>
      </c>
      <c r="AJ13" s="17">
        <v>0.29485140045830099</v>
      </c>
      <c r="AK13" s="17">
        <v>0.402522237890865</v>
      </c>
      <c r="AL13" s="17"/>
      <c r="AM13" s="17">
        <v>0.36655614630237299</v>
      </c>
      <c r="AN13" s="17">
        <v>0.31367855429375902</v>
      </c>
      <c r="AO13" s="17">
        <v>0.31598913135950302</v>
      </c>
      <c r="AP13" s="17"/>
      <c r="AQ13" s="17">
        <v>0.340920592893103</v>
      </c>
      <c r="AR13" s="17">
        <v>0.36430644227783698</v>
      </c>
      <c r="AS13" s="17">
        <v>0.34338715476273501</v>
      </c>
      <c r="AT13" s="17">
        <v>0.170287439822183</v>
      </c>
      <c r="AU13" s="17">
        <v>0.27221597873550801</v>
      </c>
    </row>
    <row r="14" spans="2:47" x14ac:dyDescent="0.3">
      <c r="B14" s="18" t="s">
        <v>94</v>
      </c>
      <c r="C14" s="17">
        <v>4.3828813804272101E-2</v>
      </c>
      <c r="D14" s="17">
        <v>3.6626644982478598E-2</v>
      </c>
      <c r="E14" s="17">
        <v>5.0908632643705799E-2</v>
      </c>
      <c r="F14" s="17"/>
      <c r="G14" s="17">
        <v>4.5414236796332698E-2</v>
      </c>
      <c r="H14" s="17">
        <v>2.39555056093551E-2</v>
      </c>
      <c r="I14" s="17">
        <v>3.5945266817710701E-2</v>
      </c>
      <c r="J14" s="17">
        <v>4.8843540257461897E-2</v>
      </c>
      <c r="K14" s="17">
        <v>6.9258915382187897E-2</v>
      </c>
      <c r="L14" s="17">
        <v>4.4017846883249098E-2</v>
      </c>
      <c r="M14" s="17"/>
      <c r="N14" s="17">
        <v>2.0852595971048001E-2</v>
      </c>
      <c r="O14" s="17">
        <v>5.1524182807181101E-2</v>
      </c>
      <c r="P14" s="17">
        <v>3.3858461821319998E-2</v>
      </c>
      <c r="Q14" s="17">
        <v>7.0290431322212202E-2</v>
      </c>
      <c r="R14" s="17"/>
      <c r="S14" s="17">
        <v>3.5763712800477097E-2</v>
      </c>
      <c r="T14" s="17">
        <v>3.17927773311154E-2</v>
      </c>
      <c r="U14" s="17">
        <v>4.3949403797592497E-2</v>
      </c>
      <c r="V14" s="17">
        <v>1.7634581423242101E-2</v>
      </c>
      <c r="W14" s="17">
        <v>5.6858516692285803E-2</v>
      </c>
      <c r="X14" s="17">
        <v>6.7197350209612997E-2</v>
      </c>
      <c r="Y14" s="17">
        <v>9.2880620279391108E-3</v>
      </c>
      <c r="Z14" s="17">
        <v>5.9725345695813802E-2</v>
      </c>
      <c r="AA14" s="17">
        <v>5.4927169668342803E-2</v>
      </c>
      <c r="AB14" s="17">
        <v>0.10220143869597</v>
      </c>
      <c r="AC14" s="17"/>
      <c r="AD14" s="17">
        <v>3.6835104070128098E-2</v>
      </c>
      <c r="AE14" s="17">
        <v>2.6497496406685202E-2</v>
      </c>
      <c r="AF14" s="17">
        <v>2.1835022961406901E-2</v>
      </c>
      <c r="AG14" s="17">
        <v>0.12370022335493</v>
      </c>
      <c r="AH14" s="17"/>
      <c r="AI14" s="17">
        <v>3.2808844997999999E-2</v>
      </c>
      <c r="AJ14" s="17">
        <v>2.1769725616253802E-2</v>
      </c>
      <c r="AK14" s="17">
        <v>2.64868674006025E-2</v>
      </c>
      <c r="AL14" s="17"/>
      <c r="AM14" s="17">
        <v>3.3260546151797903E-2</v>
      </c>
      <c r="AN14" s="17">
        <v>3.1197676070185199E-2</v>
      </c>
      <c r="AO14" s="17">
        <v>2.5201069583697899E-2</v>
      </c>
      <c r="AP14" s="17"/>
      <c r="AQ14" s="17">
        <v>6.5464161425406203E-2</v>
      </c>
      <c r="AR14" s="17">
        <v>4.5317182855367399E-2</v>
      </c>
      <c r="AS14" s="17">
        <v>2.9567061526810299E-2</v>
      </c>
      <c r="AT14" s="17">
        <v>4.1663717490045701E-2</v>
      </c>
      <c r="AU14" s="17">
        <v>0</v>
      </c>
    </row>
    <row r="15" spans="2:47" s="34" customFormat="1" x14ac:dyDescent="0.3">
      <c r="B15" s="18" t="s">
        <v>269</v>
      </c>
      <c r="C15" s="21">
        <v>0.18302853071619499</v>
      </c>
      <c r="D15" s="21">
        <v>0.203534468743092</v>
      </c>
      <c r="E15" s="21">
        <v>0.16349456775791699</v>
      </c>
      <c r="F15" s="21"/>
      <c r="G15" s="21">
        <v>0.23400632939287599</v>
      </c>
      <c r="H15" s="21">
        <v>0.36478400447486697</v>
      </c>
      <c r="I15" s="21">
        <v>0.24574800330674901</v>
      </c>
      <c r="J15" s="21">
        <v>0.12290987148898</v>
      </c>
      <c r="K15" s="21">
        <v>8.1627130944345802E-2</v>
      </c>
      <c r="L15" s="21">
        <v>6.9203760469686806E-2</v>
      </c>
      <c r="M15" s="21"/>
      <c r="N15" s="21">
        <v>0.25420749277245502</v>
      </c>
      <c r="O15" s="21">
        <v>0.15889643250247301</v>
      </c>
      <c r="P15" s="21">
        <v>0.16605440254117901</v>
      </c>
      <c r="Q15" s="21">
        <v>0.149850437246042</v>
      </c>
      <c r="R15" s="21"/>
      <c r="S15" s="21">
        <v>0.26597467063407698</v>
      </c>
      <c r="T15" s="21">
        <v>0.12168558474867</v>
      </c>
      <c r="U15" s="21">
        <v>0.115945863339896</v>
      </c>
      <c r="V15" s="21">
        <v>0.22182432683880199</v>
      </c>
      <c r="W15" s="21">
        <v>0.168985391948895</v>
      </c>
      <c r="X15" s="21">
        <v>0.214053207663852</v>
      </c>
      <c r="Y15" s="21">
        <v>0.16823681038551999</v>
      </c>
      <c r="Z15" s="21">
        <v>0.160984000433155</v>
      </c>
      <c r="AA15" s="21">
        <v>0.21792333892938501</v>
      </c>
      <c r="AB15" s="21">
        <v>7.4400624212682606E-2</v>
      </c>
      <c r="AC15" s="21"/>
      <c r="AD15" s="21">
        <v>0.15424561124087499</v>
      </c>
      <c r="AE15" s="21">
        <v>0.24160712318592101</v>
      </c>
      <c r="AF15" s="21">
        <v>0.15237728611145501</v>
      </c>
      <c r="AG15" s="21">
        <v>0.118667783413846</v>
      </c>
      <c r="AH15" s="21"/>
      <c r="AI15" s="21">
        <v>0.197793035467665</v>
      </c>
      <c r="AJ15" s="21">
        <v>0.248935940617176</v>
      </c>
      <c r="AK15" s="21">
        <v>0.13258737468227599</v>
      </c>
      <c r="AL15" s="21"/>
      <c r="AM15" s="21">
        <v>0.13754205237380601</v>
      </c>
      <c r="AN15" s="21">
        <v>0.17037812128858701</v>
      </c>
      <c r="AO15" s="21">
        <v>0.23687762354410499</v>
      </c>
      <c r="AP15" s="21"/>
      <c r="AQ15" s="21">
        <v>0.13392967794121799</v>
      </c>
      <c r="AR15" s="21">
        <v>0.13207079330165</v>
      </c>
      <c r="AS15" s="21">
        <v>0.24116084517030401</v>
      </c>
      <c r="AT15" s="21">
        <v>0.29517530087196697</v>
      </c>
      <c r="AU15" s="21">
        <v>0.30094908017863198</v>
      </c>
    </row>
    <row r="16" spans="2:47" s="34" customFormat="1" x14ac:dyDescent="0.3">
      <c r="B16" s="18" t="s">
        <v>270</v>
      </c>
      <c r="C16" s="21">
        <v>0.63246955857420295</v>
      </c>
      <c r="D16" s="21">
        <v>0.59792849208051502</v>
      </c>
      <c r="E16" s="21">
        <v>0.66525339359060998</v>
      </c>
      <c r="F16" s="21"/>
      <c r="G16" s="21">
        <v>0.55961031524191196</v>
      </c>
      <c r="H16" s="21">
        <v>0.47313314618914498</v>
      </c>
      <c r="I16" s="21">
        <v>0.55592131673274803</v>
      </c>
      <c r="J16" s="21">
        <v>0.68351096950583401</v>
      </c>
      <c r="K16" s="21">
        <v>0.75983538047159604</v>
      </c>
      <c r="L16" s="21">
        <v>0.74368811803736701</v>
      </c>
      <c r="M16" s="21"/>
      <c r="N16" s="21">
        <v>0.59012132211294899</v>
      </c>
      <c r="O16" s="21">
        <v>0.66355785388938204</v>
      </c>
      <c r="P16" s="21">
        <v>0.62421262134933098</v>
      </c>
      <c r="Q16" s="21">
        <v>0.64578932275394296</v>
      </c>
      <c r="R16" s="21"/>
      <c r="S16" s="21">
        <v>0.55859131336622203</v>
      </c>
      <c r="T16" s="21">
        <v>0.70918545996719795</v>
      </c>
      <c r="U16" s="21">
        <v>0.736323387659089</v>
      </c>
      <c r="V16" s="21">
        <v>0.61914697926126705</v>
      </c>
      <c r="W16" s="21">
        <v>0.55756430029607695</v>
      </c>
      <c r="X16" s="21">
        <v>0.61082892285538903</v>
      </c>
      <c r="Y16" s="21">
        <v>0.66073396129528705</v>
      </c>
      <c r="Z16" s="21">
        <v>0.60446855183331305</v>
      </c>
      <c r="AA16" s="21">
        <v>0.59633434864734303</v>
      </c>
      <c r="AB16" s="21">
        <v>0.70044588462977697</v>
      </c>
      <c r="AC16" s="21"/>
      <c r="AD16" s="21">
        <v>0.65220837159470602</v>
      </c>
      <c r="AE16" s="21">
        <v>0.60055758575534601</v>
      </c>
      <c r="AF16" s="21">
        <v>0.68547898006451502</v>
      </c>
      <c r="AG16" s="21">
        <v>0.59844385183182203</v>
      </c>
      <c r="AH16" s="21"/>
      <c r="AI16" s="21">
        <v>0.62608295898990396</v>
      </c>
      <c r="AJ16" s="21">
        <v>0.56133425433131401</v>
      </c>
      <c r="AK16" s="21">
        <v>0.72209782361988895</v>
      </c>
      <c r="AL16" s="21"/>
      <c r="AM16" s="21">
        <v>0.71861490848937504</v>
      </c>
      <c r="AN16" s="21">
        <v>0.62554018832358704</v>
      </c>
      <c r="AO16" s="21">
        <v>0.59752092598781803</v>
      </c>
      <c r="AP16" s="21"/>
      <c r="AQ16" s="21">
        <v>0.67525807707082997</v>
      </c>
      <c r="AR16" s="21">
        <v>0.66768289782629098</v>
      </c>
      <c r="AS16" s="21">
        <v>0.61152680645636603</v>
      </c>
      <c r="AT16" s="21">
        <v>0.49404462231352297</v>
      </c>
      <c r="AU16" s="21">
        <v>0.51860043841467596</v>
      </c>
    </row>
    <row r="17" spans="2:47" s="34" customFormat="1" x14ac:dyDescent="0.3">
      <c r="B17" s="18" t="s">
        <v>143</v>
      </c>
      <c r="C17" s="22">
        <v>-0.44944102785800799</v>
      </c>
      <c r="D17" s="22">
        <v>-0.39439402333742302</v>
      </c>
      <c r="E17" s="22">
        <v>-0.50175882583269205</v>
      </c>
      <c r="F17" s="22"/>
      <c r="G17" s="22">
        <v>-0.32560398584903599</v>
      </c>
      <c r="H17" s="22">
        <v>-0.10834914171427799</v>
      </c>
      <c r="I17" s="22">
        <v>-0.31017331342599902</v>
      </c>
      <c r="J17" s="22">
        <v>-0.56060109801685398</v>
      </c>
      <c r="K17" s="22">
        <v>-0.67820824952725001</v>
      </c>
      <c r="L17" s="22">
        <v>-0.67448435756767999</v>
      </c>
      <c r="M17" s="22"/>
      <c r="N17" s="22">
        <v>-0.33591382934049402</v>
      </c>
      <c r="O17" s="22">
        <v>-0.50466142138690995</v>
      </c>
      <c r="P17" s="22">
        <v>-0.458158218808152</v>
      </c>
      <c r="Q17" s="22">
        <v>-0.4959388855079</v>
      </c>
      <c r="R17" s="22"/>
      <c r="S17" s="22">
        <v>-0.29261664273214499</v>
      </c>
      <c r="T17" s="22">
        <v>-0.58749987521852698</v>
      </c>
      <c r="U17" s="22">
        <v>-0.62037752431919402</v>
      </c>
      <c r="V17" s="22">
        <v>-0.39732265242246501</v>
      </c>
      <c r="W17" s="22">
        <v>-0.38857890834718201</v>
      </c>
      <c r="X17" s="22">
        <v>-0.39677571519153698</v>
      </c>
      <c r="Y17" s="22">
        <v>-0.49249715090976598</v>
      </c>
      <c r="Z17" s="22">
        <v>-0.44348455140015802</v>
      </c>
      <c r="AA17" s="22">
        <v>-0.37841100971795799</v>
      </c>
      <c r="AB17" s="22">
        <v>-0.62604526041709396</v>
      </c>
      <c r="AC17" s="22"/>
      <c r="AD17" s="22">
        <v>-0.49796276035383102</v>
      </c>
      <c r="AE17" s="22">
        <v>-0.35895046256942498</v>
      </c>
      <c r="AF17" s="22">
        <v>-0.53310169395305995</v>
      </c>
      <c r="AG17" s="22">
        <v>-0.47977606841797599</v>
      </c>
      <c r="AH17" s="22"/>
      <c r="AI17" s="22">
        <v>-0.42828992352223899</v>
      </c>
      <c r="AJ17" s="22">
        <v>-0.31239831371413801</v>
      </c>
      <c r="AK17" s="22">
        <v>-0.58951044893761195</v>
      </c>
      <c r="AL17" s="22"/>
      <c r="AM17" s="22">
        <v>-0.58107285611556903</v>
      </c>
      <c r="AN17" s="22">
        <v>-0.45516206703500001</v>
      </c>
      <c r="AO17" s="22">
        <v>-0.36064330244371401</v>
      </c>
      <c r="AP17" s="22"/>
      <c r="AQ17" s="22">
        <v>-0.54132839912961195</v>
      </c>
      <c r="AR17" s="22">
        <v>-0.53561210452464103</v>
      </c>
      <c r="AS17" s="22">
        <v>-0.37036596128606197</v>
      </c>
      <c r="AT17" s="22">
        <v>-0.198869321441555</v>
      </c>
      <c r="AU17" s="22">
        <v>-0.21765135823604401</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U22"/>
  <sheetViews>
    <sheetView showGridLines="0" topLeftCell="A6" zoomScaleNormal="100" workbookViewId="0">
      <pane xSplit="2" topLeftCell="C1" activePane="topRight" state="frozen"/>
      <selection activeCell="C1108" sqref="C1108"/>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413</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264</v>
      </c>
      <c r="C9" s="17">
        <v>7.5196829408056207E-2</v>
      </c>
      <c r="D9" s="17">
        <v>7.2028998048755399E-2</v>
      </c>
      <c r="E9" s="17">
        <v>7.8424134686769106E-2</v>
      </c>
      <c r="F9" s="17"/>
      <c r="G9" s="17">
        <v>0.10915964945567801</v>
      </c>
      <c r="H9" s="17">
        <v>0.10375683149824901</v>
      </c>
      <c r="I9" s="17">
        <v>0.12538992979847</v>
      </c>
      <c r="J9" s="17">
        <v>5.3741186139412499E-2</v>
      </c>
      <c r="K9" s="17">
        <v>1.8407353136642199E-2</v>
      </c>
      <c r="L9" s="17">
        <v>4.4847718345871097E-2</v>
      </c>
      <c r="M9" s="17"/>
      <c r="N9" s="17">
        <v>0.111004305770495</v>
      </c>
      <c r="O9" s="17">
        <v>6.4615856128870094E-2</v>
      </c>
      <c r="P9" s="17">
        <v>8.7411348266693195E-2</v>
      </c>
      <c r="Q9" s="17">
        <v>3.4384965564051399E-2</v>
      </c>
      <c r="R9" s="17"/>
      <c r="S9" s="17">
        <v>0.11036564728105</v>
      </c>
      <c r="T9" s="17">
        <v>5.3382118101980902E-2</v>
      </c>
      <c r="U9" s="17">
        <v>6.1696987083589401E-2</v>
      </c>
      <c r="V9" s="17">
        <v>6.0359939498936102E-2</v>
      </c>
      <c r="W9" s="17">
        <v>5.7074869366912903E-2</v>
      </c>
      <c r="X9" s="17">
        <v>0.101280093184706</v>
      </c>
      <c r="Y9" s="17">
        <v>3.8825326676182097E-2</v>
      </c>
      <c r="Z9" s="17">
        <v>4.8518804672974598E-2</v>
      </c>
      <c r="AA9" s="17">
        <v>0.12846452346746101</v>
      </c>
      <c r="AB9" s="17">
        <v>2.1794394042692702E-2</v>
      </c>
      <c r="AC9" s="17"/>
      <c r="AD9" s="17">
        <v>6.12635326967206E-2</v>
      </c>
      <c r="AE9" s="17">
        <v>8.31805913541456E-2</v>
      </c>
      <c r="AF9" s="17">
        <v>5.9243065733997298E-2</v>
      </c>
      <c r="AG9" s="17">
        <v>6.7426722985365506E-2</v>
      </c>
      <c r="AH9" s="17"/>
      <c r="AI9" s="17">
        <v>5.6683042392347803E-2</v>
      </c>
      <c r="AJ9" s="17">
        <v>7.6482839135559005E-2</v>
      </c>
      <c r="AK9" s="17">
        <v>7.6580334275828499E-2</v>
      </c>
      <c r="AL9" s="17"/>
      <c r="AM9" s="17">
        <v>6.1735367109158099E-2</v>
      </c>
      <c r="AN9" s="17">
        <v>7.9712062242638396E-2</v>
      </c>
      <c r="AO9" s="17">
        <v>8.5531141713084194E-2</v>
      </c>
      <c r="AP9" s="17"/>
      <c r="AQ9" s="17">
        <v>6.8490718681155693E-2</v>
      </c>
      <c r="AR9" s="17">
        <v>4.0053373658502499E-2</v>
      </c>
      <c r="AS9" s="17">
        <v>9.5213664903557899E-2</v>
      </c>
      <c r="AT9" s="17">
        <v>0.113932753554844</v>
      </c>
      <c r="AU9" s="17">
        <v>0.197566061564457</v>
      </c>
    </row>
    <row r="10" spans="2:47" x14ac:dyDescent="0.3">
      <c r="B10" s="18" t="s">
        <v>265</v>
      </c>
      <c r="C10" s="17">
        <v>0.157238434181111</v>
      </c>
      <c r="D10" s="17">
        <v>0.17823926760239001</v>
      </c>
      <c r="E10" s="17">
        <v>0.137171835255327</v>
      </c>
      <c r="F10" s="17"/>
      <c r="G10" s="17">
        <v>0.18825871149079701</v>
      </c>
      <c r="H10" s="17">
        <v>0.26035061061284498</v>
      </c>
      <c r="I10" s="17">
        <v>0.18623353049168201</v>
      </c>
      <c r="J10" s="17">
        <v>0.11803431320641999</v>
      </c>
      <c r="K10" s="17">
        <v>0.12880686323951299</v>
      </c>
      <c r="L10" s="17">
        <v>8.1178708181384507E-2</v>
      </c>
      <c r="M10" s="17"/>
      <c r="N10" s="17">
        <v>0.20940153172050799</v>
      </c>
      <c r="O10" s="17">
        <v>0.16784207056623099</v>
      </c>
      <c r="P10" s="17">
        <v>0.111971470322845</v>
      </c>
      <c r="Q10" s="17">
        <v>0.132854203876935</v>
      </c>
      <c r="R10" s="17"/>
      <c r="S10" s="17">
        <v>0.222273333803089</v>
      </c>
      <c r="T10" s="17">
        <v>0.15614927376863399</v>
      </c>
      <c r="U10" s="17">
        <v>9.3053838635504094E-2</v>
      </c>
      <c r="V10" s="17">
        <v>0.203523348457196</v>
      </c>
      <c r="W10" s="17">
        <v>0.23454135370572801</v>
      </c>
      <c r="X10" s="17">
        <v>0.168935464065885</v>
      </c>
      <c r="Y10" s="17">
        <v>0.112632964770707</v>
      </c>
      <c r="Z10" s="17">
        <v>9.5968344805261993E-2</v>
      </c>
      <c r="AA10" s="17">
        <v>9.6827591493527196E-2</v>
      </c>
      <c r="AB10" s="17">
        <v>0.120677244737635</v>
      </c>
      <c r="AC10" s="17"/>
      <c r="AD10" s="17">
        <v>0.104654086934762</v>
      </c>
      <c r="AE10" s="17">
        <v>0.19653693474158501</v>
      </c>
      <c r="AF10" s="17">
        <v>0.173712039129055</v>
      </c>
      <c r="AG10" s="17">
        <v>0.114560631764297</v>
      </c>
      <c r="AH10" s="17"/>
      <c r="AI10" s="17">
        <v>0.13227529134503199</v>
      </c>
      <c r="AJ10" s="17">
        <v>0.23323507886042399</v>
      </c>
      <c r="AK10" s="17">
        <v>0.15249030284905901</v>
      </c>
      <c r="AL10" s="17"/>
      <c r="AM10" s="17">
        <v>0.176156283399511</v>
      </c>
      <c r="AN10" s="17">
        <v>0.16239631971968899</v>
      </c>
      <c r="AO10" s="17">
        <v>0.16270742729233401</v>
      </c>
      <c r="AP10" s="17"/>
      <c r="AQ10" s="17">
        <v>0.131201574534584</v>
      </c>
      <c r="AR10" s="17">
        <v>0.12594591558249399</v>
      </c>
      <c r="AS10" s="17">
        <v>0.164718545480776</v>
      </c>
      <c r="AT10" s="17">
        <v>0.22545218531796599</v>
      </c>
      <c r="AU10" s="17">
        <v>0.34191773522741198</v>
      </c>
    </row>
    <row r="11" spans="2:47" x14ac:dyDescent="0.3">
      <c r="B11" s="18" t="s">
        <v>266</v>
      </c>
      <c r="C11" s="17">
        <v>0.14875493631658199</v>
      </c>
      <c r="D11" s="17">
        <v>0.17250789074522799</v>
      </c>
      <c r="E11" s="17">
        <v>0.12599971275012101</v>
      </c>
      <c r="F11" s="17"/>
      <c r="G11" s="17">
        <v>0.189033495266966</v>
      </c>
      <c r="H11" s="17">
        <v>0.128667484061953</v>
      </c>
      <c r="I11" s="17">
        <v>0.20851911479962401</v>
      </c>
      <c r="J11" s="17">
        <v>0.134684811429332</v>
      </c>
      <c r="K11" s="17">
        <v>0.11878009278799199</v>
      </c>
      <c r="L11" s="17">
        <v>0.121725492671831</v>
      </c>
      <c r="M11" s="17"/>
      <c r="N11" s="17">
        <v>0.143300939933106</v>
      </c>
      <c r="O11" s="17">
        <v>0.125986810836203</v>
      </c>
      <c r="P11" s="17">
        <v>0.14592001790235801</v>
      </c>
      <c r="Q11" s="17">
        <v>0.18379392984117701</v>
      </c>
      <c r="R11" s="17"/>
      <c r="S11" s="17">
        <v>0.18893201938783699</v>
      </c>
      <c r="T11" s="17">
        <v>0.141030720170329</v>
      </c>
      <c r="U11" s="17">
        <v>8.05800383540725E-2</v>
      </c>
      <c r="V11" s="17">
        <v>0.17817856687768499</v>
      </c>
      <c r="W11" s="17">
        <v>0.17884387594606299</v>
      </c>
      <c r="X11" s="17">
        <v>0.176818869730514</v>
      </c>
      <c r="Y11" s="17">
        <v>0.10092831243940199</v>
      </c>
      <c r="Z11" s="17">
        <v>0.18201513614619</v>
      </c>
      <c r="AA11" s="17">
        <v>0.15086724519648601</v>
      </c>
      <c r="AB11" s="17">
        <v>6.3568077212621102E-2</v>
      </c>
      <c r="AC11" s="17"/>
      <c r="AD11" s="17">
        <v>0.145165710702996</v>
      </c>
      <c r="AE11" s="17">
        <v>0.13740966527582499</v>
      </c>
      <c r="AF11" s="17">
        <v>0.15680891291239599</v>
      </c>
      <c r="AG11" s="17">
        <v>0.17876196332303801</v>
      </c>
      <c r="AH11" s="17"/>
      <c r="AI11" s="17">
        <v>0.12530727434119501</v>
      </c>
      <c r="AJ11" s="17">
        <v>0.14294693087595101</v>
      </c>
      <c r="AK11" s="17">
        <v>0.141800814810943</v>
      </c>
      <c r="AL11" s="17"/>
      <c r="AM11" s="17">
        <v>0.169514749056762</v>
      </c>
      <c r="AN11" s="17">
        <v>0.14533265354421601</v>
      </c>
      <c r="AO11" s="17">
        <v>0.13686719494431601</v>
      </c>
      <c r="AP11" s="17"/>
      <c r="AQ11" s="17">
        <v>0.15483461582028901</v>
      </c>
      <c r="AR11" s="17">
        <v>0.16424597883160899</v>
      </c>
      <c r="AS11" s="17">
        <v>0.13880141188671699</v>
      </c>
      <c r="AT11" s="17">
        <v>0.18893221413560701</v>
      </c>
      <c r="AU11" s="17">
        <v>0.22045679098271401</v>
      </c>
    </row>
    <row r="12" spans="2:47" x14ac:dyDescent="0.3">
      <c r="B12" s="18" t="s">
        <v>267</v>
      </c>
      <c r="C12" s="17">
        <v>0.26087025072922698</v>
      </c>
      <c r="D12" s="17">
        <v>0.25464965888211399</v>
      </c>
      <c r="E12" s="17">
        <v>0.26541103766906499</v>
      </c>
      <c r="F12" s="17"/>
      <c r="G12" s="17">
        <v>0.21031237362470201</v>
      </c>
      <c r="H12" s="17">
        <v>0.24025770556531401</v>
      </c>
      <c r="I12" s="17">
        <v>0.19462643068798099</v>
      </c>
      <c r="J12" s="17">
        <v>0.33695992550102499</v>
      </c>
      <c r="K12" s="17">
        <v>0.21711070597564</v>
      </c>
      <c r="L12" s="17">
        <v>0.33201552442613502</v>
      </c>
      <c r="M12" s="17"/>
      <c r="N12" s="17">
        <v>0.23051533394778301</v>
      </c>
      <c r="O12" s="17">
        <v>0.29954849341502499</v>
      </c>
      <c r="P12" s="17">
        <v>0.24841519571368301</v>
      </c>
      <c r="Q12" s="17">
        <v>0.26960604188822002</v>
      </c>
      <c r="R12" s="17"/>
      <c r="S12" s="17">
        <v>0.26092251801843702</v>
      </c>
      <c r="T12" s="17">
        <v>0.246918628009451</v>
      </c>
      <c r="U12" s="17">
        <v>0.33751383655857597</v>
      </c>
      <c r="V12" s="17">
        <v>0.21032654748965901</v>
      </c>
      <c r="W12" s="17">
        <v>0.30279504266378598</v>
      </c>
      <c r="X12" s="17">
        <v>0.203433435813347</v>
      </c>
      <c r="Y12" s="17">
        <v>0.290561801637363</v>
      </c>
      <c r="Z12" s="17">
        <v>0.30860334522532601</v>
      </c>
      <c r="AA12" s="17">
        <v>0.24933531373978199</v>
      </c>
      <c r="AB12" s="17">
        <v>0.25047819503538399</v>
      </c>
      <c r="AC12" s="17"/>
      <c r="AD12" s="17">
        <v>0.29178582648571799</v>
      </c>
      <c r="AE12" s="17">
        <v>0.256313297632217</v>
      </c>
      <c r="AF12" s="17">
        <v>0.185180680333176</v>
      </c>
      <c r="AG12" s="17">
        <v>0.308821248648185</v>
      </c>
      <c r="AH12" s="17"/>
      <c r="AI12" s="17">
        <v>0.30939502343106301</v>
      </c>
      <c r="AJ12" s="17">
        <v>0.251476712043185</v>
      </c>
      <c r="AK12" s="17">
        <v>0.20475347987408399</v>
      </c>
      <c r="AL12" s="17"/>
      <c r="AM12" s="17">
        <v>0.27550260065634602</v>
      </c>
      <c r="AN12" s="17">
        <v>0.27405805438275599</v>
      </c>
      <c r="AO12" s="17">
        <v>0.24888495307831099</v>
      </c>
      <c r="AP12" s="17"/>
      <c r="AQ12" s="17">
        <v>0.249182672076525</v>
      </c>
      <c r="AR12" s="17">
        <v>0.27590753465513301</v>
      </c>
      <c r="AS12" s="17">
        <v>0.27793065136332001</v>
      </c>
      <c r="AT12" s="17">
        <v>0.21149398155794</v>
      </c>
      <c r="AU12" s="17">
        <v>0.187672167340697</v>
      </c>
    </row>
    <row r="13" spans="2:47" x14ac:dyDescent="0.3">
      <c r="B13" s="18" t="s">
        <v>268</v>
      </c>
      <c r="C13" s="17">
        <v>0.32806128580909899</v>
      </c>
      <c r="D13" s="17">
        <v>0.29519498666275501</v>
      </c>
      <c r="E13" s="17">
        <v>0.36062868352916999</v>
      </c>
      <c r="F13" s="17"/>
      <c r="G13" s="17">
        <v>0.26791063801008103</v>
      </c>
      <c r="H13" s="17">
        <v>0.25428211150829899</v>
      </c>
      <c r="I13" s="17">
        <v>0.26768252943002202</v>
      </c>
      <c r="J13" s="17">
        <v>0.31859368603398702</v>
      </c>
      <c r="K13" s="17">
        <v>0.45993883081220799</v>
      </c>
      <c r="L13" s="17">
        <v>0.39488643651945499</v>
      </c>
      <c r="M13" s="17"/>
      <c r="N13" s="17">
        <v>0.29563685637032999</v>
      </c>
      <c r="O13" s="17">
        <v>0.30858310008065298</v>
      </c>
      <c r="P13" s="17">
        <v>0.36694149260234998</v>
      </c>
      <c r="Q13" s="17">
        <v>0.33958278807415998</v>
      </c>
      <c r="R13" s="17"/>
      <c r="S13" s="17">
        <v>0.200157494547758</v>
      </c>
      <c r="T13" s="17">
        <v>0.38363910929799799</v>
      </c>
      <c r="U13" s="17">
        <v>0.37533828800602198</v>
      </c>
      <c r="V13" s="17">
        <v>0.32997701625328202</v>
      </c>
      <c r="W13" s="17">
        <v>0.199204605847177</v>
      </c>
      <c r="X13" s="17">
        <v>0.31073382557062701</v>
      </c>
      <c r="Y13" s="17">
        <v>0.447763532448408</v>
      </c>
      <c r="Z13" s="17">
        <v>0.31843463088708501</v>
      </c>
      <c r="AA13" s="17">
        <v>0.32717057905684999</v>
      </c>
      <c r="AB13" s="17">
        <v>0.49465191101232397</v>
      </c>
      <c r="AC13" s="17"/>
      <c r="AD13" s="17">
        <v>0.38692007848059901</v>
      </c>
      <c r="AE13" s="17">
        <v>0.30839607156684101</v>
      </c>
      <c r="AF13" s="17">
        <v>0.389671292722792</v>
      </c>
      <c r="AG13" s="17">
        <v>0.25261401923740101</v>
      </c>
      <c r="AH13" s="17"/>
      <c r="AI13" s="17">
        <v>0.36577479971332699</v>
      </c>
      <c r="AJ13" s="17">
        <v>0.27894066454275901</v>
      </c>
      <c r="AK13" s="17">
        <v>0.39795945618560102</v>
      </c>
      <c r="AL13" s="17"/>
      <c r="AM13" s="17">
        <v>0.29175195170468499</v>
      </c>
      <c r="AN13" s="17">
        <v>0.318930970365563</v>
      </c>
      <c r="AO13" s="17">
        <v>0.34774406977389499</v>
      </c>
      <c r="AP13" s="17"/>
      <c r="AQ13" s="17">
        <v>0.35743206680112399</v>
      </c>
      <c r="AR13" s="17">
        <v>0.372352490113249</v>
      </c>
      <c r="AS13" s="17">
        <v>0.29758840888479199</v>
      </c>
      <c r="AT13" s="17">
        <v>0.235530188353097</v>
      </c>
      <c r="AU13" s="17">
        <v>5.2387244884719297E-2</v>
      </c>
    </row>
    <row r="14" spans="2:47" x14ac:dyDescent="0.3">
      <c r="B14" s="18" t="s">
        <v>94</v>
      </c>
      <c r="C14" s="17">
        <v>2.9878263555924801E-2</v>
      </c>
      <c r="D14" s="17">
        <v>2.73791980587565E-2</v>
      </c>
      <c r="E14" s="17">
        <v>3.2364596109547998E-2</v>
      </c>
      <c r="F14" s="17"/>
      <c r="G14" s="17">
        <v>3.53251321517766E-2</v>
      </c>
      <c r="H14" s="17">
        <v>1.26852567533407E-2</v>
      </c>
      <c r="I14" s="17">
        <v>1.7548464792220601E-2</v>
      </c>
      <c r="J14" s="17">
        <v>3.7986077689823899E-2</v>
      </c>
      <c r="K14" s="17">
        <v>5.6956154048004998E-2</v>
      </c>
      <c r="L14" s="17">
        <v>2.53461198553236E-2</v>
      </c>
      <c r="M14" s="17"/>
      <c r="N14" s="17">
        <v>1.01410322577774E-2</v>
      </c>
      <c r="O14" s="17">
        <v>3.3423668973018301E-2</v>
      </c>
      <c r="P14" s="17">
        <v>3.9340475192070699E-2</v>
      </c>
      <c r="Q14" s="17">
        <v>3.9778070755456897E-2</v>
      </c>
      <c r="R14" s="17"/>
      <c r="S14" s="17">
        <v>1.7348986961830098E-2</v>
      </c>
      <c r="T14" s="17">
        <v>1.8880150651606399E-2</v>
      </c>
      <c r="U14" s="17">
        <v>5.1817011362235599E-2</v>
      </c>
      <c r="V14" s="17">
        <v>1.7634581423242101E-2</v>
      </c>
      <c r="W14" s="17">
        <v>2.7540252470332299E-2</v>
      </c>
      <c r="X14" s="17">
        <v>3.8798311634921902E-2</v>
      </c>
      <c r="Y14" s="17">
        <v>9.2880620279391108E-3</v>
      </c>
      <c r="Z14" s="17">
        <v>4.6459738263162298E-2</v>
      </c>
      <c r="AA14" s="17">
        <v>4.73347470458933E-2</v>
      </c>
      <c r="AB14" s="17">
        <v>4.8830177959342698E-2</v>
      </c>
      <c r="AC14" s="17"/>
      <c r="AD14" s="17">
        <v>1.02107646992039E-2</v>
      </c>
      <c r="AE14" s="17">
        <v>1.81634394293868E-2</v>
      </c>
      <c r="AF14" s="17">
        <v>3.5384009168583301E-2</v>
      </c>
      <c r="AG14" s="17">
        <v>7.7815414041714201E-2</v>
      </c>
      <c r="AH14" s="17"/>
      <c r="AI14" s="17">
        <v>1.05645687770357E-2</v>
      </c>
      <c r="AJ14" s="17">
        <v>1.6917774542121899E-2</v>
      </c>
      <c r="AK14" s="17">
        <v>2.6415612004484099E-2</v>
      </c>
      <c r="AL14" s="17"/>
      <c r="AM14" s="17">
        <v>2.5339048073537498E-2</v>
      </c>
      <c r="AN14" s="17">
        <v>1.9569939745136902E-2</v>
      </c>
      <c r="AO14" s="17">
        <v>1.8265213198059901E-2</v>
      </c>
      <c r="AP14" s="17"/>
      <c r="AQ14" s="17">
        <v>3.8858352086322698E-2</v>
      </c>
      <c r="AR14" s="17">
        <v>2.1494707159012302E-2</v>
      </c>
      <c r="AS14" s="17">
        <v>2.5747317480836501E-2</v>
      </c>
      <c r="AT14" s="17">
        <v>2.46586770805453E-2</v>
      </c>
      <c r="AU14" s="17">
        <v>0</v>
      </c>
    </row>
    <row r="15" spans="2:47" s="34" customFormat="1" x14ac:dyDescent="0.3">
      <c r="B15" s="18" t="s">
        <v>269</v>
      </c>
      <c r="C15" s="21">
        <v>0.232435263589168</v>
      </c>
      <c r="D15" s="21">
        <v>0.25026826565114602</v>
      </c>
      <c r="E15" s="21">
        <v>0.21559596994209601</v>
      </c>
      <c r="F15" s="21"/>
      <c r="G15" s="21">
        <v>0.297418360946475</v>
      </c>
      <c r="H15" s="21">
        <v>0.36410744211109403</v>
      </c>
      <c r="I15" s="21">
        <v>0.31162346029015198</v>
      </c>
      <c r="J15" s="21">
        <v>0.171775499345832</v>
      </c>
      <c r="K15" s="21">
        <v>0.147214216376155</v>
      </c>
      <c r="L15" s="21">
        <v>0.12602642652725601</v>
      </c>
      <c r="M15" s="21"/>
      <c r="N15" s="21">
        <v>0.32040583749100299</v>
      </c>
      <c r="O15" s="21">
        <v>0.23245792669510101</v>
      </c>
      <c r="P15" s="21">
        <v>0.19938281858953899</v>
      </c>
      <c r="Q15" s="21">
        <v>0.16723916944098699</v>
      </c>
      <c r="R15" s="21"/>
      <c r="S15" s="21">
        <v>0.33263898108413897</v>
      </c>
      <c r="T15" s="21">
        <v>0.20953139187061501</v>
      </c>
      <c r="U15" s="21">
        <v>0.15475082571909399</v>
      </c>
      <c r="V15" s="21">
        <v>0.26388328795613197</v>
      </c>
      <c r="W15" s="21">
        <v>0.29161622307264101</v>
      </c>
      <c r="X15" s="21">
        <v>0.27021555725059099</v>
      </c>
      <c r="Y15" s="21">
        <v>0.15145829144688899</v>
      </c>
      <c r="Z15" s="21">
        <v>0.14448714947823699</v>
      </c>
      <c r="AA15" s="21">
        <v>0.225292114960988</v>
      </c>
      <c r="AB15" s="21">
        <v>0.14247163878032801</v>
      </c>
      <c r="AC15" s="21"/>
      <c r="AD15" s="21">
        <v>0.16591761963148199</v>
      </c>
      <c r="AE15" s="21">
        <v>0.27971752609573097</v>
      </c>
      <c r="AF15" s="21">
        <v>0.23295510486305299</v>
      </c>
      <c r="AG15" s="21">
        <v>0.18198735474966199</v>
      </c>
      <c r="AH15" s="21"/>
      <c r="AI15" s="21">
        <v>0.18895833373738</v>
      </c>
      <c r="AJ15" s="21">
        <v>0.30971791799598303</v>
      </c>
      <c r="AK15" s="21">
        <v>0.22907063712488801</v>
      </c>
      <c r="AL15" s="21"/>
      <c r="AM15" s="21">
        <v>0.23789165050867001</v>
      </c>
      <c r="AN15" s="21">
        <v>0.24210838196232801</v>
      </c>
      <c r="AO15" s="21">
        <v>0.24823856900541799</v>
      </c>
      <c r="AP15" s="21"/>
      <c r="AQ15" s="21">
        <v>0.19969229321574</v>
      </c>
      <c r="AR15" s="21">
        <v>0.16599928924099699</v>
      </c>
      <c r="AS15" s="21">
        <v>0.25993221038433401</v>
      </c>
      <c r="AT15" s="21">
        <v>0.33938493887281002</v>
      </c>
      <c r="AU15" s="21">
        <v>0.53948379679186897</v>
      </c>
    </row>
    <row r="16" spans="2:47" s="34" customFormat="1" x14ac:dyDescent="0.3">
      <c r="B16" s="18" t="s">
        <v>270</v>
      </c>
      <c r="C16" s="21">
        <v>0.58893153653832597</v>
      </c>
      <c r="D16" s="21">
        <v>0.54984464554487</v>
      </c>
      <c r="E16" s="21">
        <v>0.62603972119823503</v>
      </c>
      <c r="F16" s="21"/>
      <c r="G16" s="21">
        <v>0.47822301163478198</v>
      </c>
      <c r="H16" s="21">
        <v>0.494539817073612</v>
      </c>
      <c r="I16" s="21">
        <v>0.46230896011800299</v>
      </c>
      <c r="J16" s="21">
        <v>0.65555361153501202</v>
      </c>
      <c r="K16" s="21">
        <v>0.67704953678784796</v>
      </c>
      <c r="L16" s="21">
        <v>0.72690196094559001</v>
      </c>
      <c r="M16" s="21"/>
      <c r="N16" s="21">
        <v>0.526152190318113</v>
      </c>
      <c r="O16" s="21">
        <v>0.60813159349567802</v>
      </c>
      <c r="P16" s="21">
        <v>0.61535668831603296</v>
      </c>
      <c r="Q16" s="21">
        <v>0.60918882996238</v>
      </c>
      <c r="R16" s="21"/>
      <c r="S16" s="21">
        <v>0.46108001256619502</v>
      </c>
      <c r="T16" s="21">
        <v>0.63055773730744902</v>
      </c>
      <c r="U16" s="21">
        <v>0.71285212456459801</v>
      </c>
      <c r="V16" s="21">
        <v>0.54030356374293997</v>
      </c>
      <c r="W16" s="21">
        <v>0.50199964851096301</v>
      </c>
      <c r="X16" s="21">
        <v>0.51416726138397295</v>
      </c>
      <c r="Y16" s="21">
        <v>0.73832533408576995</v>
      </c>
      <c r="Z16" s="21">
        <v>0.62703797611241097</v>
      </c>
      <c r="AA16" s="21">
        <v>0.576505892796632</v>
      </c>
      <c r="AB16" s="21">
        <v>0.74513010604770802</v>
      </c>
      <c r="AC16" s="21"/>
      <c r="AD16" s="21">
        <v>0.678705904966317</v>
      </c>
      <c r="AE16" s="21">
        <v>0.56470936919905801</v>
      </c>
      <c r="AF16" s="21">
        <v>0.57485197305596802</v>
      </c>
      <c r="AG16" s="21">
        <v>0.56143526788558595</v>
      </c>
      <c r="AH16" s="21"/>
      <c r="AI16" s="21">
        <v>0.67516982314439</v>
      </c>
      <c r="AJ16" s="21">
        <v>0.53041737658594401</v>
      </c>
      <c r="AK16" s="21">
        <v>0.60271293605968501</v>
      </c>
      <c r="AL16" s="21"/>
      <c r="AM16" s="21">
        <v>0.56725455236103095</v>
      </c>
      <c r="AN16" s="21">
        <v>0.59298902474831905</v>
      </c>
      <c r="AO16" s="21">
        <v>0.59662902285220598</v>
      </c>
      <c r="AP16" s="21"/>
      <c r="AQ16" s="21">
        <v>0.60661473887764905</v>
      </c>
      <c r="AR16" s="21">
        <v>0.64826002476838196</v>
      </c>
      <c r="AS16" s="21">
        <v>0.57551906024811295</v>
      </c>
      <c r="AT16" s="21">
        <v>0.44702416991103799</v>
      </c>
      <c r="AU16" s="21">
        <v>0.24005941222541699</v>
      </c>
    </row>
    <row r="17" spans="2:47" s="34" customFormat="1" x14ac:dyDescent="0.3">
      <c r="B17" s="18" t="s">
        <v>143</v>
      </c>
      <c r="C17" s="22">
        <v>-0.35649627294915798</v>
      </c>
      <c r="D17" s="22">
        <v>-0.29957637989372399</v>
      </c>
      <c r="E17" s="22">
        <v>-0.41044375125613902</v>
      </c>
      <c r="F17" s="22"/>
      <c r="G17" s="22">
        <v>-0.18080465068830701</v>
      </c>
      <c r="H17" s="22">
        <v>-0.130432374962518</v>
      </c>
      <c r="I17" s="22">
        <v>-0.15068549982785101</v>
      </c>
      <c r="J17" s="22">
        <v>-0.48377811218917999</v>
      </c>
      <c r="K17" s="22">
        <v>-0.52983532041169301</v>
      </c>
      <c r="L17" s="22">
        <v>-0.60087553441833497</v>
      </c>
      <c r="M17" s="22"/>
      <c r="N17" s="22">
        <v>-0.20574635282711001</v>
      </c>
      <c r="O17" s="22">
        <v>-0.37567366680057701</v>
      </c>
      <c r="P17" s="22">
        <v>-0.41597386972649403</v>
      </c>
      <c r="Q17" s="22">
        <v>-0.44194966052139301</v>
      </c>
      <c r="R17" s="22"/>
      <c r="S17" s="22">
        <v>-0.12844103148205599</v>
      </c>
      <c r="T17" s="22">
        <v>-0.42102634543683398</v>
      </c>
      <c r="U17" s="22">
        <v>-0.55810129884550497</v>
      </c>
      <c r="V17" s="22">
        <v>-0.276420275786808</v>
      </c>
      <c r="W17" s="22">
        <v>-0.210383425438322</v>
      </c>
      <c r="X17" s="22">
        <v>-0.24395170413338299</v>
      </c>
      <c r="Y17" s="22">
        <v>-0.58686704263888201</v>
      </c>
      <c r="Z17" s="22">
        <v>-0.48255082663417498</v>
      </c>
      <c r="AA17" s="22">
        <v>-0.351213777835645</v>
      </c>
      <c r="AB17" s="22">
        <v>-0.60265846726738004</v>
      </c>
      <c r="AC17" s="22"/>
      <c r="AD17" s="22">
        <v>-0.512788285334835</v>
      </c>
      <c r="AE17" s="22">
        <v>-0.28499184310332698</v>
      </c>
      <c r="AF17" s="22">
        <v>-0.34189686819291498</v>
      </c>
      <c r="AG17" s="22">
        <v>-0.37944791313592402</v>
      </c>
      <c r="AH17" s="22"/>
      <c r="AI17" s="22">
        <v>-0.48621148940700998</v>
      </c>
      <c r="AJ17" s="22">
        <v>-0.22069945858996101</v>
      </c>
      <c r="AK17" s="22">
        <v>-0.373642298934797</v>
      </c>
      <c r="AL17" s="22"/>
      <c r="AM17" s="22">
        <v>-0.329362901852362</v>
      </c>
      <c r="AN17" s="22">
        <v>-0.35088064278599101</v>
      </c>
      <c r="AO17" s="22">
        <v>-0.34839045384678802</v>
      </c>
      <c r="AP17" s="22"/>
      <c r="AQ17" s="22">
        <v>-0.40692244566190899</v>
      </c>
      <c r="AR17" s="22">
        <v>-0.48226073552738502</v>
      </c>
      <c r="AS17" s="22">
        <v>-0.315586849863779</v>
      </c>
      <c r="AT17" s="22">
        <v>-0.10763923103822701</v>
      </c>
      <c r="AU17" s="22">
        <v>0.29942438456645198</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U23"/>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423</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28.8" x14ac:dyDescent="0.3">
      <c r="B9" s="18" t="s">
        <v>414</v>
      </c>
      <c r="C9" s="17">
        <v>0.47809940041368698</v>
      </c>
      <c r="D9" s="17">
        <v>0.48346158438464298</v>
      </c>
      <c r="E9" s="17">
        <v>0.47183707634332001</v>
      </c>
      <c r="F9" s="17"/>
      <c r="G9" s="17">
        <v>0.38835577575312302</v>
      </c>
      <c r="H9" s="17">
        <v>0.43473401298662401</v>
      </c>
      <c r="I9" s="17">
        <v>0.50183693988030997</v>
      </c>
      <c r="J9" s="17">
        <v>0.540922342696877</v>
      </c>
      <c r="K9" s="17">
        <v>0.47434328691188099</v>
      </c>
      <c r="L9" s="17">
        <v>0.50453619005648098</v>
      </c>
      <c r="M9" s="17"/>
      <c r="N9" s="17">
        <v>0.526690898466183</v>
      </c>
      <c r="O9" s="17">
        <v>0.50217217369207601</v>
      </c>
      <c r="P9" s="17">
        <v>0.42733782012695898</v>
      </c>
      <c r="Q9" s="17">
        <v>0.44721620407280099</v>
      </c>
      <c r="R9" s="17"/>
      <c r="S9" s="17">
        <v>0.460068011275861</v>
      </c>
      <c r="T9" s="17">
        <v>0.51867845722195605</v>
      </c>
      <c r="U9" s="17">
        <v>0.52991127437299401</v>
      </c>
      <c r="V9" s="17">
        <v>0.48644988828357899</v>
      </c>
      <c r="W9" s="17">
        <v>0.54732597010658102</v>
      </c>
      <c r="X9" s="17">
        <v>0.43939732944565002</v>
      </c>
      <c r="Y9" s="17">
        <v>0.42710306346552801</v>
      </c>
      <c r="Z9" s="17">
        <v>0.37428629978533801</v>
      </c>
      <c r="AA9" s="17">
        <v>0.48340253845696302</v>
      </c>
      <c r="AB9" s="17">
        <v>0.45179258571074199</v>
      </c>
      <c r="AC9" s="17"/>
      <c r="AD9" s="17">
        <v>0.45267002612145302</v>
      </c>
      <c r="AE9" s="17">
        <v>0.50721758479352796</v>
      </c>
      <c r="AF9" s="17">
        <v>0.42707324245397799</v>
      </c>
      <c r="AG9" s="17">
        <v>0.46108086386105501</v>
      </c>
      <c r="AH9" s="17"/>
      <c r="AI9" s="17">
        <v>0.49796551328775901</v>
      </c>
      <c r="AJ9" s="17">
        <v>0.487243735788847</v>
      </c>
      <c r="AK9" s="17">
        <v>0.46539067482643098</v>
      </c>
      <c r="AL9" s="17"/>
      <c r="AM9" s="17">
        <v>0.57652433200002795</v>
      </c>
      <c r="AN9" s="17">
        <v>0.49525421442685902</v>
      </c>
      <c r="AO9" s="17">
        <v>0.42888035318610501</v>
      </c>
      <c r="AP9" s="17"/>
      <c r="AQ9" s="17">
        <v>0.47578880806274798</v>
      </c>
      <c r="AR9" s="17">
        <v>0.48001554050470702</v>
      </c>
      <c r="AS9" s="17">
        <v>0.48118498583839803</v>
      </c>
      <c r="AT9" s="17">
        <v>0.51405232518835797</v>
      </c>
      <c r="AU9" s="17">
        <v>0.47640735077062801</v>
      </c>
    </row>
    <row r="10" spans="2:47" ht="28.8" x14ac:dyDescent="0.3">
      <c r="B10" s="18" t="s">
        <v>415</v>
      </c>
      <c r="C10" s="17">
        <v>0.38633814764299701</v>
      </c>
      <c r="D10" s="17">
        <v>0.38343955572529698</v>
      </c>
      <c r="E10" s="17">
        <v>0.38790851633847101</v>
      </c>
      <c r="F10" s="17"/>
      <c r="G10" s="17">
        <v>0.30073132170957401</v>
      </c>
      <c r="H10" s="17">
        <v>0.36071832000468002</v>
      </c>
      <c r="I10" s="17">
        <v>0.38179045750436602</v>
      </c>
      <c r="J10" s="17">
        <v>0.35620705549376802</v>
      </c>
      <c r="K10" s="17">
        <v>0.44742188791781701</v>
      </c>
      <c r="L10" s="17">
        <v>0.45031165748660901</v>
      </c>
      <c r="M10" s="17"/>
      <c r="N10" s="17">
        <v>0.36981403774655902</v>
      </c>
      <c r="O10" s="17">
        <v>0.44541777503651298</v>
      </c>
      <c r="P10" s="17">
        <v>0.341791414537303</v>
      </c>
      <c r="Q10" s="17">
        <v>0.38966926192776202</v>
      </c>
      <c r="R10" s="17"/>
      <c r="S10" s="17">
        <v>0.37822831588561601</v>
      </c>
      <c r="T10" s="17">
        <v>0.392847162533906</v>
      </c>
      <c r="U10" s="17">
        <v>0.35205558189091801</v>
      </c>
      <c r="V10" s="17">
        <v>0.39552137051828201</v>
      </c>
      <c r="W10" s="17">
        <v>0.45554530713729402</v>
      </c>
      <c r="X10" s="17">
        <v>0.36603347867395097</v>
      </c>
      <c r="Y10" s="17">
        <v>0.36874732377965103</v>
      </c>
      <c r="Z10" s="17">
        <v>0.34344316061977798</v>
      </c>
      <c r="AA10" s="17">
        <v>0.39239052310723099</v>
      </c>
      <c r="AB10" s="17">
        <v>0.41923741077577098</v>
      </c>
      <c r="AC10" s="17"/>
      <c r="AD10" s="17">
        <v>0.38928622561066101</v>
      </c>
      <c r="AE10" s="17">
        <v>0.40213094145379802</v>
      </c>
      <c r="AF10" s="17">
        <v>0.422463803969649</v>
      </c>
      <c r="AG10" s="17">
        <v>0.307158473215071</v>
      </c>
      <c r="AH10" s="17"/>
      <c r="AI10" s="17">
        <v>0.39742563440798601</v>
      </c>
      <c r="AJ10" s="17">
        <v>0.40044764272185601</v>
      </c>
      <c r="AK10" s="17">
        <v>0.40411346007802001</v>
      </c>
      <c r="AL10" s="17"/>
      <c r="AM10" s="17">
        <v>0.42931786201195099</v>
      </c>
      <c r="AN10" s="17">
        <v>0.38018086471085899</v>
      </c>
      <c r="AO10" s="17">
        <v>0.40486732686937499</v>
      </c>
      <c r="AP10" s="17"/>
      <c r="AQ10" s="17">
        <v>0.415091841780384</v>
      </c>
      <c r="AR10" s="17">
        <v>0.39547156245081999</v>
      </c>
      <c r="AS10" s="17">
        <v>0.41291044609407601</v>
      </c>
      <c r="AT10" s="17">
        <v>0.37463588108535101</v>
      </c>
      <c r="AU10" s="17">
        <v>8.0229977236459096E-2</v>
      </c>
    </row>
    <row r="11" spans="2:47" ht="28.8" x14ac:dyDescent="0.3">
      <c r="B11" s="18" t="s">
        <v>416</v>
      </c>
      <c r="C11" s="17">
        <v>0.36606161122369701</v>
      </c>
      <c r="D11" s="17">
        <v>0.37594661959230102</v>
      </c>
      <c r="E11" s="17">
        <v>0.35720802100514598</v>
      </c>
      <c r="F11" s="17"/>
      <c r="G11" s="17">
        <v>0.341952228371453</v>
      </c>
      <c r="H11" s="17">
        <v>0.355776258896638</v>
      </c>
      <c r="I11" s="17">
        <v>0.36731345989882502</v>
      </c>
      <c r="J11" s="17">
        <v>0.426879698019204</v>
      </c>
      <c r="K11" s="17">
        <v>0.34641384215769599</v>
      </c>
      <c r="L11" s="17">
        <v>0.353139128587458</v>
      </c>
      <c r="M11" s="17"/>
      <c r="N11" s="17">
        <v>0.39467826976711401</v>
      </c>
      <c r="O11" s="17">
        <v>0.39354216421024002</v>
      </c>
      <c r="P11" s="17">
        <v>0.31489710849237501</v>
      </c>
      <c r="Q11" s="17">
        <v>0.351351551512953</v>
      </c>
      <c r="R11" s="17"/>
      <c r="S11" s="17">
        <v>0.40482505926756501</v>
      </c>
      <c r="T11" s="17">
        <v>0.42151131893385702</v>
      </c>
      <c r="U11" s="17">
        <v>0.34176166627938598</v>
      </c>
      <c r="V11" s="17">
        <v>0.33432743816593702</v>
      </c>
      <c r="W11" s="17">
        <v>0.41626204114447102</v>
      </c>
      <c r="X11" s="17">
        <v>0.313714115680641</v>
      </c>
      <c r="Y11" s="17">
        <v>0.282756895576812</v>
      </c>
      <c r="Z11" s="17">
        <v>0.36183987325504402</v>
      </c>
      <c r="AA11" s="17">
        <v>0.36685037495752798</v>
      </c>
      <c r="AB11" s="17">
        <v>0.36834303414814801</v>
      </c>
      <c r="AC11" s="17"/>
      <c r="AD11" s="17">
        <v>0.32876411483448797</v>
      </c>
      <c r="AE11" s="17">
        <v>0.41296243627623902</v>
      </c>
      <c r="AF11" s="17">
        <v>0.311994684304716</v>
      </c>
      <c r="AG11" s="17">
        <v>0.352947041802399</v>
      </c>
      <c r="AH11" s="17"/>
      <c r="AI11" s="17">
        <v>0.33823200224891697</v>
      </c>
      <c r="AJ11" s="17">
        <v>0.398475842684896</v>
      </c>
      <c r="AK11" s="17">
        <v>0.36209882456332798</v>
      </c>
      <c r="AL11" s="17"/>
      <c r="AM11" s="17">
        <v>0.46011377134949299</v>
      </c>
      <c r="AN11" s="17">
        <v>0.34817630290385299</v>
      </c>
      <c r="AO11" s="17">
        <v>0.35432456558540598</v>
      </c>
      <c r="AP11" s="17"/>
      <c r="AQ11" s="17">
        <v>0.32893365797469398</v>
      </c>
      <c r="AR11" s="17">
        <v>0.37159637138384</v>
      </c>
      <c r="AS11" s="17">
        <v>0.39453447535133002</v>
      </c>
      <c r="AT11" s="17">
        <v>0.392781211362767</v>
      </c>
      <c r="AU11" s="17">
        <v>0.39269109313699901</v>
      </c>
    </row>
    <row r="12" spans="2:47" ht="43.2" x14ac:dyDescent="0.3">
      <c r="B12" s="18" t="s">
        <v>417</v>
      </c>
      <c r="C12" s="17">
        <v>0.355307791958755</v>
      </c>
      <c r="D12" s="17">
        <v>0.34666223802942098</v>
      </c>
      <c r="E12" s="17">
        <v>0.362393774115638</v>
      </c>
      <c r="F12" s="17"/>
      <c r="G12" s="17">
        <v>0.38656051401705299</v>
      </c>
      <c r="H12" s="17">
        <v>0.39192255357635197</v>
      </c>
      <c r="I12" s="17">
        <v>0.34170081103099398</v>
      </c>
      <c r="J12" s="17">
        <v>0.34670857082425999</v>
      </c>
      <c r="K12" s="17">
        <v>0.26094189899807602</v>
      </c>
      <c r="L12" s="17">
        <v>0.38662057587313903</v>
      </c>
      <c r="M12" s="17"/>
      <c r="N12" s="17">
        <v>0.42264573710786502</v>
      </c>
      <c r="O12" s="17">
        <v>0.34243394570073798</v>
      </c>
      <c r="P12" s="17">
        <v>0.35522280973749698</v>
      </c>
      <c r="Q12" s="17">
        <v>0.30315255149993697</v>
      </c>
      <c r="R12" s="17"/>
      <c r="S12" s="17">
        <v>0.38568351646084897</v>
      </c>
      <c r="T12" s="17">
        <v>0.37595903610241099</v>
      </c>
      <c r="U12" s="17">
        <v>0.31457908581958</v>
      </c>
      <c r="V12" s="17">
        <v>0.36043060540072702</v>
      </c>
      <c r="W12" s="17">
        <v>0.39755582911605902</v>
      </c>
      <c r="X12" s="17">
        <v>0.33515373936841503</v>
      </c>
      <c r="Y12" s="17">
        <v>0.31522210039119503</v>
      </c>
      <c r="Z12" s="17">
        <v>0.34779393136366898</v>
      </c>
      <c r="AA12" s="17">
        <v>0.31980806890567098</v>
      </c>
      <c r="AB12" s="17">
        <v>0.39778530515343302</v>
      </c>
      <c r="AC12" s="17"/>
      <c r="AD12" s="17">
        <v>0.37507227398439602</v>
      </c>
      <c r="AE12" s="17">
        <v>0.35612791587908099</v>
      </c>
      <c r="AF12" s="17">
        <v>0.276634747121627</v>
      </c>
      <c r="AG12" s="17">
        <v>0.350162035652405</v>
      </c>
      <c r="AH12" s="17"/>
      <c r="AI12" s="17">
        <v>0.34085887197090903</v>
      </c>
      <c r="AJ12" s="17">
        <v>0.386399569311761</v>
      </c>
      <c r="AK12" s="17">
        <v>0.32620264610973998</v>
      </c>
      <c r="AL12" s="17"/>
      <c r="AM12" s="17">
        <v>0.41134927133779697</v>
      </c>
      <c r="AN12" s="17">
        <v>0.339359206932552</v>
      </c>
      <c r="AO12" s="17">
        <v>0.360731756083919</v>
      </c>
      <c r="AP12" s="17"/>
      <c r="AQ12" s="17">
        <v>0.33665747624567499</v>
      </c>
      <c r="AR12" s="17">
        <v>0.35388613584893203</v>
      </c>
      <c r="AS12" s="17">
        <v>0.34326552384576398</v>
      </c>
      <c r="AT12" s="17">
        <v>0.41592952078317502</v>
      </c>
      <c r="AU12" s="17">
        <v>0.37232329778274997</v>
      </c>
    </row>
    <row r="13" spans="2:47" ht="43.2" x14ac:dyDescent="0.3">
      <c r="B13" s="18" t="s">
        <v>418</v>
      </c>
      <c r="C13" s="17">
        <v>0.26596858379208199</v>
      </c>
      <c r="D13" s="17">
        <v>0.28246499331262198</v>
      </c>
      <c r="E13" s="17">
        <v>0.25049463471613098</v>
      </c>
      <c r="F13" s="17"/>
      <c r="G13" s="17">
        <v>0.36214234869859302</v>
      </c>
      <c r="H13" s="17">
        <v>0.32614903239303999</v>
      </c>
      <c r="I13" s="17">
        <v>0.259661603640989</v>
      </c>
      <c r="J13" s="17">
        <v>0.24340056680949201</v>
      </c>
      <c r="K13" s="17">
        <v>0.24005952565556099</v>
      </c>
      <c r="L13" s="17">
        <v>0.195004201234459</v>
      </c>
      <c r="M13" s="17"/>
      <c r="N13" s="17">
        <v>0.30824743190841802</v>
      </c>
      <c r="O13" s="17">
        <v>0.27893852347160097</v>
      </c>
      <c r="P13" s="17">
        <v>0.246821606360901</v>
      </c>
      <c r="Q13" s="17">
        <v>0.22056662522485801</v>
      </c>
      <c r="R13" s="17"/>
      <c r="S13" s="17">
        <v>0.30430542589607201</v>
      </c>
      <c r="T13" s="17">
        <v>0.24122308924152899</v>
      </c>
      <c r="U13" s="17">
        <v>0.229542331803055</v>
      </c>
      <c r="V13" s="17">
        <v>0.30640401220983698</v>
      </c>
      <c r="W13" s="17">
        <v>0.33573196990946003</v>
      </c>
      <c r="X13" s="17">
        <v>0.31116014328036001</v>
      </c>
      <c r="Y13" s="17">
        <v>0.190938236507395</v>
      </c>
      <c r="Z13" s="17">
        <v>0.300223673974715</v>
      </c>
      <c r="AA13" s="17">
        <v>0.18743611629370299</v>
      </c>
      <c r="AB13" s="17">
        <v>0.29356983680995402</v>
      </c>
      <c r="AC13" s="17"/>
      <c r="AD13" s="17">
        <v>0.219606342780023</v>
      </c>
      <c r="AE13" s="17">
        <v>0.28716401168019701</v>
      </c>
      <c r="AF13" s="17">
        <v>0.260304814895087</v>
      </c>
      <c r="AG13" s="17">
        <v>0.23751726044599999</v>
      </c>
      <c r="AH13" s="17"/>
      <c r="AI13" s="17">
        <v>0.26022688480560602</v>
      </c>
      <c r="AJ13" s="17">
        <v>0.28352781937264498</v>
      </c>
      <c r="AK13" s="17">
        <v>0.20924267319158199</v>
      </c>
      <c r="AL13" s="17"/>
      <c r="AM13" s="17">
        <v>0.36421051698488999</v>
      </c>
      <c r="AN13" s="17">
        <v>0.25446859832598601</v>
      </c>
      <c r="AO13" s="17">
        <v>0.23825323956404401</v>
      </c>
      <c r="AP13" s="17"/>
      <c r="AQ13" s="17">
        <v>0.241582754858503</v>
      </c>
      <c r="AR13" s="17">
        <v>0.222371695198022</v>
      </c>
      <c r="AS13" s="17">
        <v>0.31372088013528299</v>
      </c>
      <c r="AT13" s="17">
        <v>0.34148930346709</v>
      </c>
      <c r="AU13" s="17">
        <v>0.34985581707785801</v>
      </c>
    </row>
    <row r="14" spans="2:47" ht="43.2" x14ac:dyDescent="0.3">
      <c r="B14" s="18" t="s">
        <v>419</v>
      </c>
      <c r="C14" s="17">
        <v>0.26425807592141498</v>
      </c>
      <c r="D14" s="17">
        <v>0.29470787499206902</v>
      </c>
      <c r="E14" s="17">
        <v>0.23523634110059199</v>
      </c>
      <c r="F14" s="17"/>
      <c r="G14" s="17">
        <v>0.29325054910682802</v>
      </c>
      <c r="H14" s="17">
        <v>0.26720120216860099</v>
      </c>
      <c r="I14" s="17">
        <v>0.297851351871805</v>
      </c>
      <c r="J14" s="17">
        <v>0.2017670381021</v>
      </c>
      <c r="K14" s="17">
        <v>0.22831203675716599</v>
      </c>
      <c r="L14" s="17">
        <v>0.29046022630690499</v>
      </c>
      <c r="M14" s="17"/>
      <c r="N14" s="17">
        <v>0.314626763216036</v>
      </c>
      <c r="O14" s="17">
        <v>0.316556470011775</v>
      </c>
      <c r="P14" s="17">
        <v>0.214585607568959</v>
      </c>
      <c r="Q14" s="17">
        <v>0.20446649745784001</v>
      </c>
      <c r="R14" s="17"/>
      <c r="S14" s="17">
        <v>0.36302398617113202</v>
      </c>
      <c r="T14" s="17">
        <v>0.264934847888881</v>
      </c>
      <c r="U14" s="17">
        <v>0.20730349300678899</v>
      </c>
      <c r="V14" s="17">
        <v>0.30167925305895799</v>
      </c>
      <c r="W14" s="17">
        <v>0.26812101465723998</v>
      </c>
      <c r="X14" s="17">
        <v>0.214355749758423</v>
      </c>
      <c r="Y14" s="17">
        <v>0.22112728263159201</v>
      </c>
      <c r="Z14" s="17">
        <v>0.129737244683822</v>
      </c>
      <c r="AA14" s="17">
        <v>0.23279970981558001</v>
      </c>
      <c r="AB14" s="17">
        <v>0.340217507359104</v>
      </c>
      <c r="AC14" s="17"/>
      <c r="AD14" s="17">
        <v>0.22032346339543199</v>
      </c>
      <c r="AE14" s="17">
        <v>0.32764893435451797</v>
      </c>
      <c r="AF14" s="17">
        <v>0.199878055611037</v>
      </c>
      <c r="AG14" s="17">
        <v>0.19355549694515001</v>
      </c>
      <c r="AH14" s="17"/>
      <c r="AI14" s="17">
        <v>0.23155376416555801</v>
      </c>
      <c r="AJ14" s="17">
        <v>0.35170152794642501</v>
      </c>
      <c r="AK14" s="17">
        <v>0.18896301604410101</v>
      </c>
      <c r="AL14" s="17"/>
      <c r="AM14" s="17">
        <v>0.41144303056578002</v>
      </c>
      <c r="AN14" s="17">
        <v>0.214205190614422</v>
      </c>
      <c r="AO14" s="17">
        <v>0.25849904304196802</v>
      </c>
      <c r="AP14" s="17"/>
      <c r="AQ14" s="17">
        <v>0.19422515801260501</v>
      </c>
      <c r="AR14" s="17">
        <v>0.25658097248063599</v>
      </c>
      <c r="AS14" s="17">
        <v>0.311437581707114</v>
      </c>
      <c r="AT14" s="17">
        <v>0.39323298513251698</v>
      </c>
      <c r="AU14" s="17">
        <v>0.31869145242881702</v>
      </c>
    </row>
    <row r="15" spans="2:47" ht="43.2" x14ac:dyDescent="0.3">
      <c r="B15" s="18" t="s">
        <v>420</v>
      </c>
      <c r="C15" s="17">
        <v>0.24728128702509999</v>
      </c>
      <c r="D15" s="17">
        <v>0.21143167598363999</v>
      </c>
      <c r="E15" s="17">
        <v>0.28258087947792199</v>
      </c>
      <c r="F15" s="17"/>
      <c r="G15" s="17">
        <v>0.338900785077004</v>
      </c>
      <c r="H15" s="17">
        <v>0.35781700286891999</v>
      </c>
      <c r="I15" s="17">
        <v>0.233223977819493</v>
      </c>
      <c r="J15" s="17">
        <v>0.236700765104881</v>
      </c>
      <c r="K15" s="17">
        <v>0.203445306499768</v>
      </c>
      <c r="L15" s="17">
        <v>0.147327105767278</v>
      </c>
      <c r="M15" s="17"/>
      <c r="N15" s="17">
        <v>0.31635898956026498</v>
      </c>
      <c r="O15" s="17">
        <v>0.27454384012203298</v>
      </c>
      <c r="P15" s="17">
        <v>0.20063556075866201</v>
      </c>
      <c r="Q15" s="17">
        <v>0.18189740077111599</v>
      </c>
      <c r="R15" s="17"/>
      <c r="S15" s="17">
        <v>0.32721850641769301</v>
      </c>
      <c r="T15" s="17">
        <v>0.25281480651427701</v>
      </c>
      <c r="U15" s="17">
        <v>0.16219639632437299</v>
      </c>
      <c r="V15" s="17">
        <v>0.233153674254578</v>
      </c>
      <c r="W15" s="17">
        <v>0.32829893282049499</v>
      </c>
      <c r="X15" s="17">
        <v>0.211488590464153</v>
      </c>
      <c r="Y15" s="17">
        <v>0.24271726708629601</v>
      </c>
      <c r="Z15" s="17">
        <v>0.22336191942962999</v>
      </c>
      <c r="AA15" s="17">
        <v>0.21845411655965899</v>
      </c>
      <c r="AB15" s="17">
        <v>0.211160942427466</v>
      </c>
      <c r="AC15" s="17"/>
      <c r="AD15" s="17">
        <v>0.16011207746557601</v>
      </c>
      <c r="AE15" s="17">
        <v>0.303001257180187</v>
      </c>
      <c r="AF15" s="17">
        <v>0.21339619135014701</v>
      </c>
      <c r="AG15" s="17">
        <v>0.270850667836947</v>
      </c>
      <c r="AH15" s="17"/>
      <c r="AI15" s="17">
        <v>0.187165386974048</v>
      </c>
      <c r="AJ15" s="17">
        <v>0.341725892311455</v>
      </c>
      <c r="AK15" s="17">
        <v>0.19169282150641101</v>
      </c>
      <c r="AL15" s="17"/>
      <c r="AM15" s="17">
        <v>0.36999422596875903</v>
      </c>
      <c r="AN15" s="17">
        <v>0.208201055827653</v>
      </c>
      <c r="AO15" s="17">
        <v>0.227143670815254</v>
      </c>
      <c r="AP15" s="17"/>
      <c r="AQ15" s="17">
        <v>0.17604778314759401</v>
      </c>
      <c r="AR15" s="17">
        <v>0.241169438902885</v>
      </c>
      <c r="AS15" s="17">
        <v>0.30289308102321599</v>
      </c>
      <c r="AT15" s="17">
        <v>0.29739604304981798</v>
      </c>
      <c r="AU15" s="17">
        <v>0.59238359191037804</v>
      </c>
    </row>
    <row r="16" spans="2:47" ht="28.8" x14ac:dyDescent="0.3">
      <c r="B16" s="18" t="s">
        <v>421</v>
      </c>
      <c r="C16" s="17">
        <v>0.24071728469322701</v>
      </c>
      <c r="D16" s="17">
        <v>0.248320091482126</v>
      </c>
      <c r="E16" s="17">
        <v>0.23382504831158099</v>
      </c>
      <c r="F16" s="17"/>
      <c r="G16" s="17">
        <v>0.259632557703186</v>
      </c>
      <c r="H16" s="17">
        <v>0.24265588905667301</v>
      </c>
      <c r="I16" s="17">
        <v>0.26378271595709102</v>
      </c>
      <c r="J16" s="17">
        <v>0.28268728906287599</v>
      </c>
      <c r="K16" s="17">
        <v>0.20734418712175101</v>
      </c>
      <c r="L16" s="17">
        <v>0.196519950057119</v>
      </c>
      <c r="M16" s="17"/>
      <c r="N16" s="17">
        <v>0.29567850346998398</v>
      </c>
      <c r="O16" s="17">
        <v>0.234180910708498</v>
      </c>
      <c r="P16" s="17">
        <v>0.19176363624138801</v>
      </c>
      <c r="Q16" s="17">
        <v>0.22759919165039399</v>
      </c>
      <c r="R16" s="17"/>
      <c r="S16" s="17">
        <v>0.23471507169984099</v>
      </c>
      <c r="T16" s="17">
        <v>0.28963346081498997</v>
      </c>
      <c r="U16" s="17">
        <v>0.24010014853504599</v>
      </c>
      <c r="V16" s="17">
        <v>0.21129779909253499</v>
      </c>
      <c r="W16" s="17">
        <v>0.27864757417439301</v>
      </c>
      <c r="X16" s="17">
        <v>0.23591352111107899</v>
      </c>
      <c r="Y16" s="17">
        <v>0.22992916724638701</v>
      </c>
      <c r="Z16" s="17">
        <v>0.24710467793044899</v>
      </c>
      <c r="AA16" s="17">
        <v>0.22554863113683099</v>
      </c>
      <c r="AB16" s="17">
        <v>0.18575528741408001</v>
      </c>
      <c r="AC16" s="17"/>
      <c r="AD16" s="17">
        <v>0.21643679981948999</v>
      </c>
      <c r="AE16" s="17">
        <v>0.27988237079614398</v>
      </c>
      <c r="AF16" s="17">
        <v>0.20803243757971801</v>
      </c>
      <c r="AG16" s="17">
        <v>0.215802870826348</v>
      </c>
      <c r="AH16" s="17"/>
      <c r="AI16" s="17">
        <v>0.228969615969879</v>
      </c>
      <c r="AJ16" s="17">
        <v>0.27059005268199798</v>
      </c>
      <c r="AK16" s="17">
        <v>0.20287566231404899</v>
      </c>
      <c r="AL16" s="17"/>
      <c r="AM16" s="17">
        <v>0.309573344566273</v>
      </c>
      <c r="AN16" s="17">
        <v>0.21155630817648699</v>
      </c>
      <c r="AO16" s="17">
        <v>0.22846858194599601</v>
      </c>
      <c r="AP16" s="17"/>
      <c r="AQ16" s="17">
        <v>0.23645375821897699</v>
      </c>
      <c r="AR16" s="17">
        <v>0.21997253786856599</v>
      </c>
      <c r="AS16" s="17">
        <v>0.30693359642126999</v>
      </c>
      <c r="AT16" s="17">
        <v>0.23248486192984699</v>
      </c>
      <c r="AU16" s="17">
        <v>0.17882698497451499</v>
      </c>
    </row>
    <row r="17" spans="2:47" ht="28.8" x14ac:dyDescent="0.3">
      <c r="B17" s="18" t="s">
        <v>422</v>
      </c>
      <c r="C17" s="17">
        <v>0.10136411335689</v>
      </c>
      <c r="D17" s="17">
        <v>9.6692002727448101E-2</v>
      </c>
      <c r="E17" s="17">
        <v>0.10610461070087999</v>
      </c>
      <c r="F17" s="17"/>
      <c r="G17" s="17">
        <v>6.7937403858086198E-3</v>
      </c>
      <c r="H17" s="17">
        <v>3.9075991653798603E-2</v>
      </c>
      <c r="I17" s="17">
        <v>7.3026701859840601E-2</v>
      </c>
      <c r="J17" s="17">
        <v>9.8094860294134098E-2</v>
      </c>
      <c r="K17" s="17">
        <v>0.16564131659219</v>
      </c>
      <c r="L17" s="17">
        <v>0.196096172066414</v>
      </c>
      <c r="M17" s="17"/>
      <c r="N17" s="17">
        <v>6.10273604847563E-2</v>
      </c>
      <c r="O17" s="17">
        <v>7.3706382608941398E-2</v>
      </c>
      <c r="P17" s="17">
        <v>0.12954141440094599</v>
      </c>
      <c r="Q17" s="17">
        <v>0.146944753830453</v>
      </c>
      <c r="R17" s="17"/>
      <c r="S17" s="17">
        <v>5.5069445845966299E-2</v>
      </c>
      <c r="T17" s="17">
        <v>0.123862440940505</v>
      </c>
      <c r="U17" s="17">
        <v>0.116204941377709</v>
      </c>
      <c r="V17" s="17">
        <v>0.14295345076518201</v>
      </c>
      <c r="W17" s="17">
        <v>6.6179756200952303E-2</v>
      </c>
      <c r="X17" s="17">
        <v>8.4823671220755806E-2</v>
      </c>
      <c r="Y17" s="17">
        <v>0.18132777826583499</v>
      </c>
      <c r="Z17" s="17">
        <v>5.7820163665695E-2</v>
      </c>
      <c r="AA17" s="17">
        <v>7.7125929009828703E-2</v>
      </c>
      <c r="AB17" s="17">
        <v>0.114233224555015</v>
      </c>
      <c r="AC17" s="17"/>
      <c r="AD17" s="17">
        <v>0.16705786497606601</v>
      </c>
      <c r="AE17" s="17">
        <v>5.8984199806003397E-2</v>
      </c>
      <c r="AF17" s="17">
        <v>0.20773741003443699</v>
      </c>
      <c r="AG17" s="17">
        <v>6.3562450449854105E-2</v>
      </c>
      <c r="AH17" s="17"/>
      <c r="AI17" s="17">
        <v>0.14075220744511699</v>
      </c>
      <c r="AJ17" s="17">
        <v>4.5560359929527103E-2</v>
      </c>
      <c r="AK17" s="17">
        <v>0.199740736249472</v>
      </c>
      <c r="AL17" s="17"/>
      <c r="AM17" s="17">
        <v>4.3575514371970298E-2</v>
      </c>
      <c r="AN17" s="17">
        <v>9.9176969859082406E-2</v>
      </c>
      <c r="AO17" s="17">
        <v>0.13849155004229999</v>
      </c>
      <c r="AP17" s="17"/>
      <c r="AQ17" s="17">
        <v>0.134648433978143</v>
      </c>
      <c r="AR17" s="17">
        <v>8.7718604803078401E-2</v>
      </c>
      <c r="AS17" s="17">
        <v>7.7955729722150702E-2</v>
      </c>
      <c r="AT17" s="17">
        <v>3.7093209697770302E-2</v>
      </c>
      <c r="AU17" s="17">
        <v>0</v>
      </c>
    </row>
    <row r="18" spans="2:47" x14ac:dyDescent="0.3">
      <c r="B18" s="18" t="s">
        <v>94</v>
      </c>
      <c r="C18" s="19">
        <v>6.4048703419507594E-2</v>
      </c>
      <c r="D18" s="19">
        <v>4.7034988545165198E-2</v>
      </c>
      <c r="E18" s="19">
        <v>8.0693389248634395E-2</v>
      </c>
      <c r="F18" s="19"/>
      <c r="G18" s="19">
        <v>6.19805587191882E-2</v>
      </c>
      <c r="H18" s="19">
        <v>3.0501238214449101E-2</v>
      </c>
      <c r="I18" s="19">
        <v>7.1116134356163901E-2</v>
      </c>
      <c r="J18" s="19">
        <v>7.1061989374889098E-2</v>
      </c>
      <c r="K18" s="19">
        <v>9.3898635486651796E-2</v>
      </c>
      <c r="L18" s="19">
        <v>6.09960932434961E-2</v>
      </c>
      <c r="M18" s="19"/>
      <c r="N18" s="19">
        <v>3.2404750112512898E-2</v>
      </c>
      <c r="O18" s="19">
        <v>5.7710166935076503E-2</v>
      </c>
      <c r="P18" s="19">
        <v>8.5538711230535094E-2</v>
      </c>
      <c r="Q18" s="19">
        <v>8.7186018129555995E-2</v>
      </c>
      <c r="R18" s="19"/>
      <c r="S18" s="19">
        <v>4.3614960423525903E-2</v>
      </c>
      <c r="T18" s="19">
        <v>4.45313278867338E-2</v>
      </c>
      <c r="U18" s="19">
        <v>9.6133011986512806E-2</v>
      </c>
      <c r="V18" s="19">
        <v>2.8040278985029601E-2</v>
      </c>
      <c r="W18" s="19">
        <v>9.0970266342562597E-2</v>
      </c>
      <c r="X18" s="19">
        <v>8.2488594302886506E-2</v>
      </c>
      <c r="Y18" s="19">
        <v>6.6693723009144307E-2</v>
      </c>
      <c r="Z18" s="19">
        <v>7.8624236283582505E-2</v>
      </c>
      <c r="AA18" s="19">
        <v>6.8327577427908695E-2</v>
      </c>
      <c r="AB18" s="19">
        <v>8.9416270678630894E-2</v>
      </c>
      <c r="AC18" s="19"/>
      <c r="AD18" s="19">
        <v>5.3425027109214603E-2</v>
      </c>
      <c r="AE18" s="19">
        <v>3.5283072940694403E-2</v>
      </c>
      <c r="AF18" s="19">
        <v>3.3989529570755302E-2</v>
      </c>
      <c r="AG18" s="19">
        <v>0.169734304191344</v>
      </c>
      <c r="AH18" s="19"/>
      <c r="AI18" s="19">
        <v>5.4886357474361602E-2</v>
      </c>
      <c r="AJ18" s="19">
        <v>3.2237115551173201E-2</v>
      </c>
      <c r="AK18" s="19">
        <v>2.5647837181474099E-2</v>
      </c>
      <c r="AL18" s="19"/>
      <c r="AM18" s="19">
        <v>3.8147362727275702E-2</v>
      </c>
      <c r="AN18" s="19">
        <v>5.89433262296351E-2</v>
      </c>
      <c r="AO18" s="19">
        <v>3.3314935162555001E-2</v>
      </c>
      <c r="AP18" s="19"/>
      <c r="AQ18" s="19">
        <v>7.5362876233649095E-2</v>
      </c>
      <c r="AR18" s="19">
        <v>7.1088327866319495E-2</v>
      </c>
      <c r="AS18" s="19">
        <v>3.3253360243416498E-2</v>
      </c>
      <c r="AT18" s="19">
        <v>6.1183162361646497E-2</v>
      </c>
      <c r="AU18" s="19">
        <v>0</v>
      </c>
    </row>
    <row r="19" spans="2:47" x14ac:dyDescent="0.3">
      <c r="B19" s="16"/>
    </row>
    <row r="20" spans="2:47" x14ac:dyDescent="0.3">
      <c r="B20" t="s">
        <v>482</v>
      </c>
    </row>
    <row r="21" spans="2:47" x14ac:dyDescent="0.3">
      <c r="B21" t="s">
        <v>80</v>
      </c>
    </row>
    <row r="23" spans="2:47" x14ac:dyDescent="0.3">
      <c r="B23"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U25"/>
  <sheetViews>
    <sheetView showGridLines="0" topLeftCell="A5"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434</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28.8" x14ac:dyDescent="0.3">
      <c r="B9" s="18" t="s">
        <v>424</v>
      </c>
      <c r="C9" s="17">
        <v>0.46564181498913498</v>
      </c>
      <c r="D9" s="17">
        <v>0.45656868093965602</v>
      </c>
      <c r="E9" s="17">
        <v>0.47336637272726501</v>
      </c>
      <c r="F9" s="17"/>
      <c r="G9" s="17">
        <v>0.37729879034369501</v>
      </c>
      <c r="H9" s="17">
        <v>0.36566530066615299</v>
      </c>
      <c r="I9" s="17">
        <v>0.403059103250276</v>
      </c>
      <c r="J9" s="17">
        <v>0.42651285054916999</v>
      </c>
      <c r="K9" s="17">
        <v>0.57656018013872801</v>
      </c>
      <c r="L9" s="17">
        <v>0.61201206809261899</v>
      </c>
      <c r="M9" s="17"/>
      <c r="N9" s="17">
        <v>0.43635480976750401</v>
      </c>
      <c r="O9" s="17">
        <v>0.46219167363255298</v>
      </c>
      <c r="P9" s="17">
        <v>0.47238095177152101</v>
      </c>
      <c r="Q9" s="17">
        <v>0.49211983510068602</v>
      </c>
      <c r="R9" s="17"/>
      <c r="S9" s="17">
        <v>0.40963767602087497</v>
      </c>
      <c r="T9" s="17">
        <v>0.54512196506087396</v>
      </c>
      <c r="U9" s="17">
        <v>0.46832357869091301</v>
      </c>
      <c r="V9" s="17">
        <v>0.483754528469023</v>
      </c>
      <c r="W9" s="17">
        <v>0.52732155537927194</v>
      </c>
      <c r="X9" s="17">
        <v>0.421958029243377</v>
      </c>
      <c r="Y9" s="17">
        <v>0.436169808319748</v>
      </c>
      <c r="Z9" s="17">
        <v>0.41386181567263403</v>
      </c>
      <c r="AA9" s="17">
        <v>0.45318727535611297</v>
      </c>
      <c r="AB9" s="17">
        <v>0.488176549396239</v>
      </c>
      <c r="AC9" s="17"/>
      <c r="AD9" s="17">
        <v>0.54775701732288595</v>
      </c>
      <c r="AE9" s="17">
        <v>0.44452844450593898</v>
      </c>
      <c r="AF9" s="17">
        <v>0.50720366980323905</v>
      </c>
      <c r="AG9" s="17">
        <v>0.40192868775479701</v>
      </c>
      <c r="AH9" s="17"/>
      <c r="AI9" s="17">
        <v>0.52212336297411699</v>
      </c>
      <c r="AJ9" s="17">
        <v>0.46170499311077901</v>
      </c>
      <c r="AK9" s="17">
        <v>0.52799329530903005</v>
      </c>
      <c r="AL9" s="17"/>
      <c r="AM9" s="17">
        <v>0.50640243320154799</v>
      </c>
      <c r="AN9" s="17">
        <v>0.40988495664191399</v>
      </c>
      <c r="AO9" s="17">
        <v>0.52918005430317205</v>
      </c>
      <c r="AP9" s="17"/>
      <c r="AQ9" s="17">
        <v>0.484669501772588</v>
      </c>
      <c r="AR9" s="17">
        <v>0.51786649948735297</v>
      </c>
      <c r="AS9" s="17">
        <v>0.45028607374693103</v>
      </c>
      <c r="AT9" s="17">
        <v>0.37207942092072199</v>
      </c>
      <c r="AU9" s="17">
        <v>0.38865135274856999</v>
      </c>
    </row>
    <row r="10" spans="2:47" x14ac:dyDescent="0.3">
      <c r="B10" s="18" t="s">
        <v>425</v>
      </c>
      <c r="C10" s="17">
        <v>0.39912270367473401</v>
      </c>
      <c r="D10" s="17">
        <v>0.38358891845417797</v>
      </c>
      <c r="E10" s="17">
        <v>0.41298374262998899</v>
      </c>
      <c r="F10" s="17"/>
      <c r="G10" s="17">
        <v>0.44840596829760399</v>
      </c>
      <c r="H10" s="17">
        <v>0.39320839838489902</v>
      </c>
      <c r="I10" s="17">
        <v>0.38891743614369001</v>
      </c>
      <c r="J10" s="17">
        <v>0.34086611778428599</v>
      </c>
      <c r="K10" s="17">
        <v>0.34304851645896201</v>
      </c>
      <c r="L10" s="17">
        <v>0.46459252870416001</v>
      </c>
      <c r="M10" s="17"/>
      <c r="N10" s="17">
        <v>0.40287822704673498</v>
      </c>
      <c r="O10" s="17">
        <v>0.39765302209187697</v>
      </c>
      <c r="P10" s="17">
        <v>0.43186621550998</v>
      </c>
      <c r="Q10" s="17">
        <v>0.36353110919921899</v>
      </c>
      <c r="R10" s="17"/>
      <c r="S10" s="17">
        <v>0.45748612055031701</v>
      </c>
      <c r="T10" s="17">
        <v>0.414729020218436</v>
      </c>
      <c r="U10" s="17">
        <v>0.44279394592548599</v>
      </c>
      <c r="V10" s="17">
        <v>0.43230833385561201</v>
      </c>
      <c r="W10" s="17">
        <v>0.37118940059551397</v>
      </c>
      <c r="X10" s="17">
        <v>0.37813068264018201</v>
      </c>
      <c r="Y10" s="17">
        <v>0.26574226648738603</v>
      </c>
      <c r="Z10" s="17">
        <v>0.38869837779862898</v>
      </c>
      <c r="AA10" s="17">
        <v>0.32683601286059299</v>
      </c>
      <c r="AB10" s="17">
        <v>0.523194189776788</v>
      </c>
      <c r="AC10" s="17"/>
      <c r="AD10" s="17">
        <v>0.46747631205478102</v>
      </c>
      <c r="AE10" s="17">
        <v>0.39853013215171301</v>
      </c>
      <c r="AF10" s="17">
        <v>0.47188049164931001</v>
      </c>
      <c r="AG10" s="17">
        <v>0.31132092040297399</v>
      </c>
      <c r="AH10" s="17"/>
      <c r="AI10" s="17">
        <v>0.39512774546016599</v>
      </c>
      <c r="AJ10" s="17">
        <v>0.41397221828810798</v>
      </c>
      <c r="AK10" s="17">
        <v>0.49610362811386799</v>
      </c>
      <c r="AL10" s="17"/>
      <c r="AM10" s="17">
        <v>0.39772618234468499</v>
      </c>
      <c r="AN10" s="17">
        <v>0.40096103985808201</v>
      </c>
      <c r="AO10" s="17">
        <v>0.41473924684964297</v>
      </c>
      <c r="AP10" s="17"/>
      <c r="AQ10" s="17">
        <v>0.37130554179551101</v>
      </c>
      <c r="AR10" s="17">
        <v>0.38026372067548297</v>
      </c>
      <c r="AS10" s="17">
        <v>0.45574458896046299</v>
      </c>
      <c r="AT10" s="17">
        <v>0.36315835713205402</v>
      </c>
      <c r="AU10" s="17">
        <v>0.35224043040984598</v>
      </c>
    </row>
    <row r="11" spans="2:47" ht="57.6" x14ac:dyDescent="0.3">
      <c r="B11" s="18" t="s">
        <v>426</v>
      </c>
      <c r="C11" s="17">
        <v>0.37641386124840698</v>
      </c>
      <c r="D11" s="17">
        <v>0.35675272707379202</v>
      </c>
      <c r="E11" s="17">
        <v>0.39626118732244198</v>
      </c>
      <c r="F11" s="17"/>
      <c r="G11" s="17">
        <v>0.28931069921618302</v>
      </c>
      <c r="H11" s="17">
        <v>0.321798275013152</v>
      </c>
      <c r="I11" s="17">
        <v>0.289234894370686</v>
      </c>
      <c r="J11" s="17">
        <v>0.32389341758388701</v>
      </c>
      <c r="K11" s="17">
        <v>0.47886042518917499</v>
      </c>
      <c r="L11" s="17">
        <v>0.52181701744099296</v>
      </c>
      <c r="M11" s="17"/>
      <c r="N11" s="17">
        <v>0.32118237071248801</v>
      </c>
      <c r="O11" s="17">
        <v>0.34719173689365601</v>
      </c>
      <c r="P11" s="17">
        <v>0.416423279918127</v>
      </c>
      <c r="Q11" s="17">
        <v>0.42267403072723803</v>
      </c>
      <c r="R11" s="17"/>
      <c r="S11" s="17">
        <v>0.31766180269378602</v>
      </c>
      <c r="T11" s="17">
        <v>0.432111473563627</v>
      </c>
      <c r="U11" s="17">
        <v>0.37057341020714601</v>
      </c>
      <c r="V11" s="17">
        <v>0.35721394228228498</v>
      </c>
      <c r="W11" s="17">
        <v>0.43958094372664602</v>
      </c>
      <c r="X11" s="17">
        <v>0.37140114391094697</v>
      </c>
      <c r="Y11" s="17">
        <v>0.31459011639208401</v>
      </c>
      <c r="Z11" s="17">
        <v>0.383907777600696</v>
      </c>
      <c r="AA11" s="17">
        <v>0.36172671203877399</v>
      </c>
      <c r="AB11" s="17">
        <v>0.48628300804508101</v>
      </c>
      <c r="AC11" s="17"/>
      <c r="AD11" s="17">
        <v>0.46483539984804301</v>
      </c>
      <c r="AE11" s="17">
        <v>0.344180501225123</v>
      </c>
      <c r="AF11" s="17">
        <v>0.47962618286404102</v>
      </c>
      <c r="AG11" s="17">
        <v>0.31405284444550302</v>
      </c>
      <c r="AH11" s="17"/>
      <c r="AI11" s="17">
        <v>0.40944667560429998</v>
      </c>
      <c r="AJ11" s="17">
        <v>0.33706430056715703</v>
      </c>
      <c r="AK11" s="17">
        <v>0.50001614189265098</v>
      </c>
      <c r="AL11" s="17"/>
      <c r="AM11" s="17">
        <v>0.352572992023784</v>
      </c>
      <c r="AN11" s="17">
        <v>0.35651995350697602</v>
      </c>
      <c r="AO11" s="17">
        <v>0.42499722476281498</v>
      </c>
      <c r="AP11" s="17"/>
      <c r="AQ11" s="17">
        <v>0.42050839281018298</v>
      </c>
      <c r="AR11" s="17">
        <v>0.38682918076175099</v>
      </c>
      <c r="AS11" s="17">
        <v>0.37754814066352799</v>
      </c>
      <c r="AT11" s="17">
        <v>0.24070179540077899</v>
      </c>
      <c r="AU11" s="17">
        <v>0.328160060074145</v>
      </c>
    </row>
    <row r="12" spans="2:47" ht="28.8" x14ac:dyDescent="0.3">
      <c r="B12" s="18" t="s">
        <v>427</v>
      </c>
      <c r="C12" s="17">
        <v>0.34859923998548897</v>
      </c>
      <c r="D12" s="17">
        <v>0.37046991536386598</v>
      </c>
      <c r="E12" s="17">
        <v>0.32807598674557897</v>
      </c>
      <c r="F12" s="17"/>
      <c r="G12" s="17">
        <v>0.32811431594326101</v>
      </c>
      <c r="H12" s="17">
        <v>0.27652237814294101</v>
      </c>
      <c r="I12" s="17">
        <v>0.32077242135079298</v>
      </c>
      <c r="J12" s="17">
        <v>0.33593329648180098</v>
      </c>
      <c r="K12" s="17">
        <v>0.36101295993517901</v>
      </c>
      <c r="L12" s="17">
        <v>0.44455246782548602</v>
      </c>
      <c r="M12" s="17"/>
      <c r="N12" s="17">
        <v>0.32045612222472902</v>
      </c>
      <c r="O12" s="17">
        <v>0.37357302843150803</v>
      </c>
      <c r="P12" s="17">
        <v>0.32885862982421399</v>
      </c>
      <c r="Q12" s="17">
        <v>0.36123336561099201</v>
      </c>
      <c r="R12" s="17"/>
      <c r="S12" s="17">
        <v>0.31958849588221</v>
      </c>
      <c r="T12" s="17">
        <v>0.37894160006120597</v>
      </c>
      <c r="U12" s="17">
        <v>0.30228071224570302</v>
      </c>
      <c r="V12" s="17">
        <v>0.33769729343615301</v>
      </c>
      <c r="W12" s="17">
        <v>0.341116181782957</v>
      </c>
      <c r="X12" s="17">
        <v>0.37225574820299701</v>
      </c>
      <c r="Y12" s="17">
        <v>0.37982704935905498</v>
      </c>
      <c r="Z12" s="17">
        <v>0.31663689134552903</v>
      </c>
      <c r="AA12" s="17">
        <v>0.35714246774685499</v>
      </c>
      <c r="AB12" s="17">
        <v>0.36975048249353498</v>
      </c>
      <c r="AC12" s="17"/>
      <c r="AD12" s="17">
        <v>0.39097393935736102</v>
      </c>
      <c r="AE12" s="17">
        <v>0.31697477192816798</v>
      </c>
      <c r="AF12" s="17">
        <v>0.46355548437226501</v>
      </c>
      <c r="AG12" s="17">
        <v>0.296228089242977</v>
      </c>
      <c r="AH12" s="17"/>
      <c r="AI12" s="17">
        <v>0.37839875704477099</v>
      </c>
      <c r="AJ12" s="17">
        <v>0.29812781715756498</v>
      </c>
      <c r="AK12" s="17">
        <v>0.44956664593378298</v>
      </c>
      <c r="AL12" s="17"/>
      <c r="AM12" s="17">
        <v>0.25279810570043898</v>
      </c>
      <c r="AN12" s="17">
        <v>0.36316849300305298</v>
      </c>
      <c r="AO12" s="17">
        <v>0.39845176323645598</v>
      </c>
      <c r="AP12" s="17"/>
      <c r="AQ12" s="17">
        <v>0.38819689535956298</v>
      </c>
      <c r="AR12" s="17">
        <v>0.39852326794621601</v>
      </c>
      <c r="AS12" s="17">
        <v>0.36045810649190102</v>
      </c>
      <c r="AT12" s="17">
        <v>0.19820248786873401</v>
      </c>
      <c r="AU12" s="17">
        <v>0.10348226818641</v>
      </c>
    </row>
    <row r="13" spans="2:47" ht="28.8" x14ac:dyDescent="0.3">
      <c r="B13" s="18" t="s">
        <v>428</v>
      </c>
      <c r="C13" s="17">
        <v>0.34017218444756397</v>
      </c>
      <c r="D13" s="17">
        <v>0.34416860286499801</v>
      </c>
      <c r="E13" s="17">
        <v>0.33698209879080199</v>
      </c>
      <c r="F13" s="17"/>
      <c r="G13" s="17">
        <v>0.26605093293082299</v>
      </c>
      <c r="H13" s="17">
        <v>0.30475525772585998</v>
      </c>
      <c r="I13" s="17">
        <v>0.28391546880686502</v>
      </c>
      <c r="J13" s="17">
        <v>0.39482976026766597</v>
      </c>
      <c r="K13" s="17">
        <v>0.37992965720301097</v>
      </c>
      <c r="L13" s="17">
        <v>0.39190930831946003</v>
      </c>
      <c r="M13" s="17"/>
      <c r="N13" s="17">
        <v>0.29245156394458299</v>
      </c>
      <c r="O13" s="17">
        <v>0.32309657864541802</v>
      </c>
      <c r="P13" s="17">
        <v>0.38904102916528799</v>
      </c>
      <c r="Q13" s="17">
        <v>0.357167106537853</v>
      </c>
      <c r="R13" s="17"/>
      <c r="S13" s="17">
        <v>0.35163437166668399</v>
      </c>
      <c r="T13" s="17">
        <v>0.33013117626133598</v>
      </c>
      <c r="U13" s="17">
        <v>0.35706006494773901</v>
      </c>
      <c r="V13" s="17">
        <v>0.34355770289524801</v>
      </c>
      <c r="W13" s="17">
        <v>0.42003036275069899</v>
      </c>
      <c r="X13" s="17">
        <v>0.28377037602118799</v>
      </c>
      <c r="Y13" s="17">
        <v>0.34612192538723602</v>
      </c>
      <c r="Z13" s="17">
        <v>0.40576937097321703</v>
      </c>
      <c r="AA13" s="17">
        <v>0.27214909324387598</v>
      </c>
      <c r="AB13" s="17">
        <v>0.37857795725279902</v>
      </c>
      <c r="AC13" s="17"/>
      <c r="AD13" s="17">
        <v>0.382803713117364</v>
      </c>
      <c r="AE13" s="17">
        <v>0.31155700074843901</v>
      </c>
      <c r="AF13" s="17">
        <v>0.38213719092319298</v>
      </c>
      <c r="AG13" s="17">
        <v>0.32005245317180198</v>
      </c>
      <c r="AH13" s="17"/>
      <c r="AI13" s="17">
        <v>0.405586631193041</v>
      </c>
      <c r="AJ13" s="17">
        <v>0.29012998941764001</v>
      </c>
      <c r="AK13" s="17">
        <v>0.37879774219833401</v>
      </c>
      <c r="AL13" s="17"/>
      <c r="AM13" s="17">
        <v>0.33781313195386198</v>
      </c>
      <c r="AN13" s="17">
        <v>0.355804951161523</v>
      </c>
      <c r="AO13" s="17">
        <v>0.31790299936105698</v>
      </c>
      <c r="AP13" s="17"/>
      <c r="AQ13" s="17">
        <v>0.34627968661175801</v>
      </c>
      <c r="AR13" s="17">
        <v>0.35539773392145901</v>
      </c>
      <c r="AS13" s="17">
        <v>0.31857905262541097</v>
      </c>
      <c r="AT13" s="17">
        <v>0.28647978426540699</v>
      </c>
      <c r="AU13" s="17">
        <v>0.331633122824122</v>
      </c>
    </row>
    <row r="14" spans="2:47" ht="28.8" x14ac:dyDescent="0.3">
      <c r="B14" s="18" t="s">
        <v>429</v>
      </c>
      <c r="C14" s="17">
        <v>0.33391654455630798</v>
      </c>
      <c r="D14" s="17">
        <v>0.35469366333228403</v>
      </c>
      <c r="E14" s="17">
        <v>0.312399096102845</v>
      </c>
      <c r="F14" s="17"/>
      <c r="G14" s="17">
        <v>0.2167438126447</v>
      </c>
      <c r="H14" s="17">
        <v>0.33223609157198303</v>
      </c>
      <c r="I14" s="17">
        <v>0.29467664035047503</v>
      </c>
      <c r="J14" s="17">
        <v>0.32006117043893101</v>
      </c>
      <c r="K14" s="17">
        <v>0.37652386681693201</v>
      </c>
      <c r="L14" s="17">
        <v>0.42661076705560202</v>
      </c>
      <c r="M14" s="17"/>
      <c r="N14" s="17">
        <v>0.29848217884003603</v>
      </c>
      <c r="O14" s="17">
        <v>0.321963076717517</v>
      </c>
      <c r="P14" s="17">
        <v>0.36099258594449402</v>
      </c>
      <c r="Q14" s="17">
        <v>0.35136784212723199</v>
      </c>
      <c r="R14" s="17"/>
      <c r="S14" s="17">
        <v>0.24647268311593201</v>
      </c>
      <c r="T14" s="17">
        <v>0.35555384976336102</v>
      </c>
      <c r="U14" s="17">
        <v>0.399543440708783</v>
      </c>
      <c r="V14" s="17">
        <v>0.32063278632634101</v>
      </c>
      <c r="W14" s="17">
        <v>0.30664183859626298</v>
      </c>
      <c r="X14" s="17">
        <v>0.344706378435364</v>
      </c>
      <c r="Y14" s="17">
        <v>0.38834328019902498</v>
      </c>
      <c r="Z14" s="17">
        <v>0.34871725475100901</v>
      </c>
      <c r="AA14" s="17">
        <v>0.27608748227802998</v>
      </c>
      <c r="AB14" s="17">
        <v>0.49004773262873003</v>
      </c>
      <c r="AC14" s="17"/>
      <c r="AD14" s="17">
        <v>0.44398438404407098</v>
      </c>
      <c r="AE14" s="17">
        <v>0.286912283374677</v>
      </c>
      <c r="AF14" s="17">
        <v>0.44641105781212698</v>
      </c>
      <c r="AG14" s="17">
        <v>0.25639287251460702</v>
      </c>
      <c r="AH14" s="17"/>
      <c r="AI14" s="17">
        <v>0.41392742353149797</v>
      </c>
      <c r="AJ14" s="17">
        <v>0.29867829119648898</v>
      </c>
      <c r="AK14" s="17">
        <v>0.41346399776825499</v>
      </c>
      <c r="AL14" s="17"/>
      <c r="AM14" s="17">
        <v>0.246921716451213</v>
      </c>
      <c r="AN14" s="17">
        <v>0.34616796357857099</v>
      </c>
      <c r="AO14" s="17">
        <v>0.38830456052781498</v>
      </c>
      <c r="AP14" s="17"/>
      <c r="AQ14" s="17">
        <v>0.37044544439507998</v>
      </c>
      <c r="AR14" s="17">
        <v>0.33065115111327997</v>
      </c>
      <c r="AS14" s="17">
        <v>0.31483728976983999</v>
      </c>
      <c r="AT14" s="17">
        <v>0.31736284673696002</v>
      </c>
      <c r="AU14" s="17">
        <v>0.26956914359879502</v>
      </c>
    </row>
    <row r="15" spans="2:47" ht="28.8" x14ac:dyDescent="0.3">
      <c r="B15" s="18" t="s">
        <v>430</v>
      </c>
      <c r="C15" s="17">
        <v>0.33084060957198103</v>
      </c>
      <c r="D15" s="17">
        <v>0.307833494661087</v>
      </c>
      <c r="E15" s="17">
        <v>0.35384349388111003</v>
      </c>
      <c r="F15" s="17"/>
      <c r="G15" s="17">
        <v>0.31626395686668102</v>
      </c>
      <c r="H15" s="17">
        <v>0.24964312554979001</v>
      </c>
      <c r="I15" s="17">
        <v>0.32218017729128701</v>
      </c>
      <c r="J15" s="17">
        <v>0.29059703808206</v>
      </c>
      <c r="K15" s="17">
        <v>0.39691614106086198</v>
      </c>
      <c r="L15" s="17">
        <v>0.40105123018551397</v>
      </c>
      <c r="M15" s="17"/>
      <c r="N15" s="17">
        <v>0.30915738932902298</v>
      </c>
      <c r="O15" s="17">
        <v>0.36207634335279598</v>
      </c>
      <c r="P15" s="17">
        <v>0.326315391221359</v>
      </c>
      <c r="Q15" s="17">
        <v>0.31627149021780199</v>
      </c>
      <c r="R15" s="17"/>
      <c r="S15" s="17">
        <v>0.39621627264605302</v>
      </c>
      <c r="T15" s="17">
        <v>0.43012895601267298</v>
      </c>
      <c r="U15" s="17">
        <v>0.270156125543214</v>
      </c>
      <c r="V15" s="17">
        <v>0.34297794056838699</v>
      </c>
      <c r="W15" s="17">
        <v>0.35995981291311202</v>
      </c>
      <c r="X15" s="17">
        <v>0.29524955669977598</v>
      </c>
      <c r="Y15" s="17">
        <v>0.20690628894972801</v>
      </c>
      <c r="Z15" s="17">
        <v>0.24016724988514901</v>
      </c>
      <c r="AA15" s="17">
        <v>0.287876692687217</v>
      </c>
      <c r="AB15" s="17">
        <v>0.35390830617051799</v>
      </c>
      <c r="AC15" s="17"/>
      <c r="AD15" s="17">
        <v>0.37022164178313699</v>
      </c>
      <c r="AE15" s="17">
        <v>0.313066157389078</v>
      </c>
      <c r="AF15" s="17">
        <v>0.389002285319685</v>
      </c>
      <c r="AG15" s="17">
        <v>0.213663740558344</v>
      </c>
      <c r="AH15" s="17"/>
      <c r="AI15" s="17">
        <v>0.360303507401873</v>
      </c>
      <c r="AJ15" s="17">
        <v>0.30785973591779597</v>
      </c>
      <c r="AK15" s="17">
        <v>0.356036334671682</v>
      </c>
      <c r="AL15" s="17"/>
      <c r="AM15" s="17">
        <v>0.38062675095640502</v>
      </c>
      <c r="AN15" s="17">
        <v>0.30479711195466902</v>
      </c>
      <c r="AO15" s="17">
        <v>0.35996120565087197</v>
      </c>
      <c r="AP15" s="17"/>
      <c r="AQ15" s="17">
        <v>0.30853421683689303</v>
      </c>
      <c r="AR15" s="17">
        <v>0.36867073495313701</v>
      </c>
      <c r="AS15" s="17">
        <v>0.36250243493381501</v>
      </c>
      <c r="AT15" s="17">
        <v>0.342502200832635</v>
      </c>
      <c r="AU15" s="17">
        <v>0.130487140295757</v>
      </c>
    </row>
    <row r="16" spans="2:47" ht="28.8" x14ac:dyDescent="0.3">
      <c r="B16" s="18" t="s">
        <v>431</v>
      </c>
      <c r="C16" s="17">
        <v>0.29559013211602603</v>
      </c>
      <c r="D16" s="17">
        <v>0.31861498670016503</v>
      </c>
      <c r="E16" s="17">
        <v>0.27383914296798001</v>
      </c>
      <c r="F16" s="17"/>
      <c r="G16" s="17">
        <v>0.204441058805372</v>
      </c>
      <c r="H16" s="17">
        <v>0.30985241344228598</v>
      </c>
      <c r="I16" s="17">
        <v>0.238921365515642</v>
      </c>
      <c r="J16" s="17">
        <v>0.30939765833418098</v>
      </c>
      <c r="K16" s="17">
        <v>0.29108336067472801</v>
      </c>
      <c r="L16" s="17">
        <v>0.38165577195779599</v>
      </c>
      <c r="M16" s="17"/>
      <c r="N16" s="17">
        <v>0.26932578588900102</v>
      </c>
      <c r="O16" s="17">
        <v>0.27979163210826902</v>
      </c>
      <c r="P16" s="17">
        <v>0.35627723105262898</v>
      </c>
      <c r="Q16" s="17">
        <v>0.28066095988898698</v>
      </c>
      <c r="R16" s="17"/>
      <c r="S16" s="17">
        <v>0.260668108092311</v>
      </c>
      <c r="T16" s="17">
        <v>0.32064431438489999</v>
      </c>
      <c r="U16" s="17">
        <v>0.276935972740602</v>
      </c>
      <c r="V16" s="17">
        <v>0.394193707501795</v>
      </c>
      <c r="W16" s="17">
        <v>0.328029716111915</v>
      </c>
      <c r="X16" s="17">
        <v>0.30549238352833702</v>
      </c>
      <c r="Y16" s="17">
        <v>0.236655605608454</v>
      </c>
      <c r="Z16" s="17">
        <v>0.21903647736912499</v>
      </c>
      <c r="AA16" s="17">
        <v>0.23860557630583401</v>
      </c>
      <c r="AB16" s="17">
        <v>0.39828381365836901</v>
      </c>
      <c r="AC16" s="17"/>
      <c r="AD16" s="17">
        <v>0.34568104328455801</v>
      </c>
      <c r="AE16" s="17">
        <v>0.288440677205824</v>
      </c>
      <c r="AF16" s="17">
        <v>0.36786776061958498</v>
      </c>
      <c r="AG16" s="17">
        <v>0.26122366782895901</v>
      </c>
      <c r="AH16" s="17"/>
      <c r="AI16" s="17">
        <v>0.352692156516411</v>
      </c>
      <c r="AJ16" s="17">
        <v>0.270436308613066</v>
      </c>
      <c r="AK16" s="17">
        <v>0.36667937289636998</v>
      </c>
      <c r="AL16" s="17"/>
      <c r="AM16" s="17">
        <v>0.22450539783309501</v>
      </c>
      <c r="AN16" s="17">
        <v>0.282861392582201</v>
      </c>
      <c r="AO16" s="17">
        <v>0.35948930123541301</v>
      </c>
      <c r="AP16" s="17"/>
      <c r="AQ16" s="17">
        <v>0.30115906011112098</v>
      </c>
      <c r="AR16" s="17">
        <v>0.30121880544711499</v>
      </c>
      <c r="AS16" s="17">
        <v>0.30234315035642401</v>
      </c>
      <c r="AT16" s="17">
        <v>0.28655706075985599</v>
      </c>
      <c r="AU16" s="17">
        <v>3.79954935017561E-2</v>
      </c>
    </row>
    <row r="17" spans="2:47" ht="28.8" x14ac:dyDescent="0.3">
      <c r="B17" s="18" t="s">
        <v>432</v>
      </c>
      <c r="C17" s="17">
        <v>0.157928041321824</v>
      </c>
      <c r="D17" s="17">
        <v>0.160654712858395</v>
      </c>
      <c r="E17" s="17">
        <v>0.155601260821737</v>
      </c>
      <c r="F17" s="17"/>
      <c r="G17" s="17">
        <v>0.183735299969914</v>
      </c>
      <c r="H17" s="17">
        <v>0.12741734308022301</v>
      </c>
      <c r="I17" s="17">
        <v>0.164586922674817</v>
      </c>
      <c r="J17" s="17">
        <v>0.135689095417696</v>
      </c>
      <c r="K17" s="17">
        <v>0.145936754454496</v>
      </c>
      <c r="L17" s="17">
        <v>0.18623921039143701</v>
      </c>
      <c r="M17" s="17"/>
      <c r="N17" s="17">
        <v>0.193892992860941</v>
      </c>
      <c r="O17" s="17">
        <v>0.120936317346771</v>
      </c>
      <c r="P17" s="17">
        <v>0.19850395327979001</v>
      </c>
      <c r="Q17" s="17">
        <v>0.121307333577283</v>
      </c>
      <c r="R17" s="17"/>
      <c r="S17" s="17">
        <v>0.19748261311885201</v>
      </c>
      <c r="T17" s="17">
        <v>0.12990687256797701</v>
      </c>
      <c r="U17" s="17">
        <v>0.18766834824405601</v>
      </c>
      <c r="V17" s="17">
        <v>0.15918899826643301</v>
      </c>
      <c r="W17" s="17">
        <v>0.176925924952022</v>
      </c>
      <c r="X17" s="17">
        <v>0.162143528351787</v>
      </c>
      <c r="Y17" s="17">
        <v>0.151115077841048</v>
      </c>
      <c r="Z17" s="17">
        <v>0.21444010321446899</v>
      </c>
      <c r="AA17" s="17">
        <v>0.10078301951794801</v>
      </c>
      <c r="AB17" s="17">
        <v>0.12702406719903001</v>
      </c>
      <c r="AC17" s="17"/>
      <c r="AD17" s="17">
        <v>0.24307397074725801</v>
      </c>
      <c r="AE17" s="17">
        <v>0.15075967263947501</v>
      </c>
      <c r="AF17" s="17">
        <v>0.21616173644619199</v>
      </c>
      <c r="AG17" s="17">
        <v>6.6301743523964701E-2</v>
      </c>
      <c r="AH17" s="17"/>
      <c r="AI17" s="17">
        <v>0.22064944722515101</v>
      </c>
      <c r="AJ17" s="17">
        <v>0.16796526113091001</v>
      </c>
      <c r="AK17" s="17">
        <v>0.198180822226832</v>
      </c>
      <c r="AL17" s="17"/>
      <c r="AM17" s="17">
        <v>0.12533208864743001</v>
      </c>
      <c r="AN17" s="17">
        <v>0.137329031715166</v>
      </c>
      <c r="AO17" s="17">
        <v>0.2171443784207</v>
      </c>
      <c r="AP17" s="17"/>
      <c r="AQ17" s="17">
        <v>0.14795921992211999</v>
      </c>
      <c r="AR17" s="17">
        <v>0.16143185657247799</v>
      </c>
      <c r="AS17" s="17">
        <v>0.167450313458645</v>
      </c>
      <c r="AT17" s="17">
        <v>0.111624969953764</v>
      </c>
      <c r="AU17" s="17">
        <v>0.16319711653205901</v>
      </c>
    </row>
    <row r="18" spans="2:47" x14ac:dyDescent="0.3">
      <c r="B18" s="18" t="s">
        <v>94</v>
      </c>
      <c r="C18" s="17">
        <v>6.6629192269401005E-2</v>
      </c>
      <c r="D18" s="17">
        <v>5.3118954349094701E-2</v>
      </c>
      <c r="E18" s="17">
        <v>7.9878339926554007E-2</v>
      </c>
      <c r="F18" s="17"/>
      <c r="G18" s="17">
        <v>4.3965832981275002E-2</v>
      </c>
      <c r="H18" s="17">
        <v>3.07142969530999E-2</v>
      </c>
      <c r="I18" s="17">
        <v>9.4724898130736396E-2</v>
      </c>
      <c r="J18" s="17">
        <v>7.9883561467743502E-2</v>
      </c>
      <c r="K18" s="17">
        <v>8.2801292634292201E-2</v>
      </c>
      <c r="L18" s="17">
        <v>6.6181983749364001E-2</v>
      </c>
      <c r="M18" s="17"/>
      <c r="N18" s="17">
        <v>4.3502512513124897E-2</v>
      </c>
      <c r="O18" s="17">
        <v>5.1434070002181198E-2</v>
      </c>
      <c r="P18" s="17">
        <v>7.6489925559693195E-2</v>
      </c>
      <c r="Q18" s="17">
        <v>0.10006407211401901</v>
      </c>
      <c r="R18" s="17"/>
      <c r="S18" s="17">
        <v>3.39712994965891E-2</v>
      </c>
      <c r="T18" s="17">
        <v>7.1642673483108099E-2</v>
      </c>
      <c r="U18" s="17">
        <v>8.9437079680524598E-2</v>
      </c>
      <c r="V18" s="17">
        <v>4.7379941373563501E-2</v>
      </c>
      <c r="W18" s="17">
        <v>6.5407463437526694E-2</v>
      </c>
      <c r="X18" s="17">
        <v>9.3895446108432701E-2</v>
      </c>
      <c r="Y18" s="17">
        <v>4.0619128442981198E-2</v>
      </c>
      <c r="Z18" s="17">
        <v>8.0072914544934204E-2</v>
      </c>
      <c r="AA18" s="17">
        <v>7.6622135419785603E-2</v>
      </c>
      <c r="AB18" s="17">
        <v>0.104731504867469</v>
      </c>
      <c r="AC18" s="17"/>
      <c r="AD18" s="17">
        <v>6.2344536474675499E-2</v>
      </c>
      <c r="AE18" s="17">
        <v>3.77174124373192E-2</v>
      </c>
      <c r="AF18" s="17">
        <v>6.22882312135409E-2</v>
      </c>
      <c r="AG18" s="17">
        <v>0.13772759234291501</v>
      </c>
      <c r="AH18" s="17"/>
      <c r="AI18" s="17">
        <v>5.36449319886547E-2</v>
      </c>
      <c r="AJ18" s="17">
        <v>2.3272342166251202E-2</v>
      </c>
      <c r="AK18" s="17">
        <v>5.6829363060706697E-2</v>
      </c>
      <c r="AL18" s="17"/>
      <c r="AM18" s="17">
        <v>4.5147510703521597E-2</v>
      </c>
      <c r="AN18" s="17">
        <v>7.4671689140308597E-2</v>
      </c>
      <c r="AO18" s="17">
        <v>4.0704998858597803E-2</v>
      </c>
      <c r="AP18" s="17"/>
      <c r="AQ18" s="17">
        <v>7.9880699006090197E-2</v>
      </c>
      <c r="AR18" s="17">
        <v>7.0237378595772698E-2</v>
      </c>
      <c r="AS18" s="17">
        <v>4.9098419669736902E-2</v>
      </c>
      <c r="AT18" s="17">
        <v>4.0508824793589901E-2</v>
      </c>
      <c r="AU18" s="17">
        <v>4.9112147584203E-2</v>
      </c>
    </row>
    <row r="19" spans="2:47" ht="28.8" x14ac:dyDescent="0.3">
      <c r="B19" s="18" t="s">
        <v>433</v>
      </c>
      <c r="C19" s="17">
        <v>4.7680358939446499E-2</v>
      </c>
      <c r="D19" s="17">
        <v>5.3727237736743198E-2</v>
      </c>
      <c r="E19" s="17">
        <v>4.1907353307964398E-2</v>
      </c>
      <c r="F19" s="17"/>
      <c r="G19" s="17">
        <v>2.9346237621900698E-2</v>
      </c>
      <c r="H19" s="17">
        <v>5.2581506067316201E-2</v>
      </c>
      <c r="I19" s="17">
        <v>8.7757033250650499E-2</v>
      </c>
      <c r="J19" s="17">
        <v>4.2057032663783599E-2</v>
      </c>
      <c r="K19" s="17">
        <v>4.3901769821098703E-2</v>
      </c>
      <c r="L19" s="17">
        <v>3.0512375935879198E-2</v>
      </c>
      <c r="M19" s="17"/>
      <c r="N19" s="17">
        <v>6.7787189356764005E-2</v>
      </c>
      <c r="O19" s="17">
        <v>5.4261225151999298E-2</v>
      </c>
      <c r="P19" s="17">
        <v>3.3173887127305499E-2</v>
      </c>
      <c r="Q19" s="17">
        <v>3.28401836011614E-2</v>
      </c>
      <c r="R19" s="17"/>
      <c r="S19" s="17">
        <v>6.5491569200262695E-2</v>
      </c>
      <c r="T19" s="17">
        <v>1.9931919702007601E-2</v>
      </c>
      <c r="U19" s="17">
        <v>4.2438342974029299E-2</v>
      </c>
      <c r="V19" s="17">
        <v>4.0582966044072202E-2</v>
      </c>
      <c r="W19" s="17">
        <v>3.7709915073638203E-2</v>
      </c>
      <c r="X19" s="17">
        <v>5.56938385294889E-2</v>
      </c>
      <c r="Y19" s="17">
        <v>0.135123422739064</v>
      </c>
      <c r="Z19" s="17">
        <v>2.6316182399530499E-2</v>
      </c>
      <c r="AA19" s="17">
        <v>3.3207906316876597E-2</v>
      </c>
      <c r="AB19" s="17">
        <v>0</v>
      </c>
      <c r="AC19" s="17"/>
      <c r="AD19" s="17">
        <v>3.38056551543678E-2</v>
      </c>
      <c r="AE19" s="17">
        <v>4.63251025166442E-2</v>
      </c>
      <c r="AF19" s="17">
        <v>4.6874787978689103E-2</v>
      </c>
      <c r="AG19" s="17">
        <v>6.3106825731098007E-2</v>
      </c>
      <c r="AH19" s="17"/>
      <c r="AI19" s="17">
        <v>5.0705660413399599E-2</v>
      </c>
      <c r="AJ19" s="17">
        <v>4.9200428449002298E-2</v>
      </c>
      <c r="AK19" s="17">
        <v>3.8640866697154497E-2</v>
      </c>
      <c r="AL19" s="17"/>
      <c r="AM19" s="17">
        <v>6.65116353373751E-2</v>
      </c>
      <c r="AN19" s="17">
        <v>4.8994078909386403E-2</v>
      </c>
      <c r="AO19" s="17">
        <v>3.2577903174179398E-2</v>
      </c>
      <c r="AP19" s="17"/>
      <c r="AQ19" s="17">
        <v>4.0064840067633403E-2</v>
      </c>
      <c r="AR19" s="17">
        <v>2.5235712419398801E-2</v>
      </c>
      <c r="AS19" s="17">
        <v>5.0279116702547803E-2</v>
      </c>
      <c r="AT19" s="17">
        <v>8.1391646733692993E-2</v>
      </c>
      <c r="AU19" s="17">
        <v>6.7860387415246304E-2</v>
      </c>
    </row>
    <row r="20" spans="2:47" x14ac:dyDescent="0.3">
      <c r="B20" s="18" t="s">
        <v>257</v>
      </c>
      <c r="C20" s="19">
        <v>1.3395359516118501E-3</v>
      </c>
      <c r="D20" s="19">
        <v>0</v>
      </c>
      <c r="E20" s="19">
        <v>2.6425147777457201E-3</v>
      </c>
      <c r="F20" s="19"/>
      <c r="G20" s="19">
        <v>9.6818088208564298E-3</v>
      </c>
      <c r="H20" s="19">
        <v>0</v>
      </c>
      <c r="I20" s="19">
        <v>0</v>
      </c>
      <c r="J20" s="19">
        <v>0</v>
      </c>
      <c r="K20" s="19">
        <v>0</v>
      </c>
      <c r="L20" s="19">
        <v>0</v>
      </c>
      <c r="M20" s="19"/>
      <c r="N20" s="19">
        <v>4.9860504865552298E-3</v>
      </c>
      <c r="O20" s="19">
        <v>0</v>
      </c>
      <c r="P20" s="19">
        <v>0</v>
      </c>
      <c r="Q20" s="19">
        <v>0</v>
      </c>
      <c r="R20" s="19"/>
      <c r="S20" s="19">
        <v>0</v>
      </c>
      <c r="T20" s="19">
        <v>0</v>
      </c>
      <c r="U20" s="19">
        <v>0</v>
      </c>
      <c r="V20" s="19">
        <v>1.30578953327391E-2</v>
      </c>
      <c r="W20" s="19">
        <v>0</v>
      </c>
      <c r="X20" s="19">
        <v>0</v>
      </c>
      <c r="Y20" s="19">
        <v>0</v>
      </c>
      <c r="Z20" s="19">
        <v>0</v>
      </c>
      <c r="AA20" s="19">
        <v>0</v>
      </c>
      <c r="AB20" s="19">
        <v>0</v>
      </c>
      <c r="AC20" s="19"/>
      <c r="AD20" s="19">
        <v>0</v>
      </c>
      <c r="AE20" s="19">
        <v>3.82469258209416E-3</v>
      </c>
      <c r="AF20" s="19">
        <v>0</v>
      </c>
      <c r="AG20" s="19">
        <v>0</v>
      </c>
      <c r="AH20" s="19"/>
      <c r="AI20" s="19">
        <v>0</v>
      </c>
      <c r="AJ20" s="19">
        <v>4.8789330770863002E-3</v>
      </c>
      <c r="AK20" s="19">
        <v>0</v>
      </c>
      <c r="AL20" s="19"/>
      <c r="AM20" s="19">
        <v>6.27400711816937E-3</v>
      </c>
      <c r="AN20" s="19">
        <v>0</v>
      </c>
      <c r="AO20" s="19">
        <v>0</v>
      </c>
      <c r="AP20" s="19"/>
      <c r="AQ20" s="19">
        <v>0</v>
      </c>
      <c r="AR20" s="19">
        <v>0</v>
      </c>
      <c r="AS20" s="19">
        <v>0</v>
      </c>
      <c r="AT20" s="19">
        <v>1.1617216222222599E-2</v>
      </c>
      <c r="AU20" s="19">
        <v>0</v>
      </c>
    </row>
    <row r="21" spans="2:47" x14ac:dyDescent="0.3">
      <c r="B21" s="16"/>
    </row>
    <row r="22" spans="2:47" x14ac:dyDescent="0.3">
      <c r="B22" t="s">
        <v>482</v>
      </c>
    </row>
    <row r="23" spans="2:47" x14ac:dyDescent="0.3">
      <c r="B23" t="s">
        <v>80</v>
      </c>
    </row>
    <row r="25" spans="2:47" x14ac:dyDescent="0.3">
      <c r="B25"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U25"/>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445</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ht="28.8" x14ac:dyDescent="0.3">
      <c r="B9" s="18" t="s">
        <v>435</v>
      </c>
      <c r="C9" s="17">
        <v>0.38403283079556</v>
      </c>
      <c r="D9" s="17">
        <v>0.37655561870542598</v>
      </c>
      <c r="E9" s="17">
        <v>0.39004291857000101</v>
      </c>
      <c r="F9" s="17"/>
      <c r="G9" s="17">
        <v>0.338609726746955</v>
      </c>
      <c r="H9" s="17">
        <v>0.45248011629247598</v>
      </c>
      <c r="I9" s="17">
        <v>0.41216027266626698</v>
      </c>
      <c r="J9" s="17">
        <v>0.39129967846326202</v>
      </c>
      <c r="K9" s="17">
        <v>0.35557552829672401</v>
      </c>
      <c r="L9" s="17">
        <v>0.34926186910246299</v>
      </c>
      <c r="M9" s="17"/>
      <c r="N9" s="17">
        <v>0.41910835406131203</v>
      </c>
      <c r="O9" s="17">
        <v>0.38205544846273198</v>
      </c>
      <c r="P9" s="17">
        <v>0.34905422710347001</v>
      </c>
      <c r="Q9" s="17">
        <v>0.37064792111421502</v>
      </c>
      <c r="R9" s="17"/>
      <c r="S9" s="17">
        <v>0.47689289668958501</v>
      </c>
      <c r="T9" s="17">
        <v>0.38929250127660298</v>
      </c>
      <c r="U9" s="17">
        <v>0.420059848653977</v>
      </c>
      <c r="V9" s="17">
        <v>0.37070770525557301</v>
      </c>
      <c r="W9" s="17">
        <v>0.35391590459855699</v>
      </c>
      <c r="X9" s="17">
        <v>0.35774532637965201</v>
      </c>
      <c r="Y9" s="17">
        <v>0.35092212156851599</v>
      </c>
      <c r="Z9" s="17">
        <v>0.27344594354362001</v>
      </c>
      <c r="AA9" s="17">
        <v>0.361527246040654</v>
      </c>
      <c r="AB9" s="17">
        <v>0.35789190358689299</v>
      </c>
      <c r="AC9" s="17"/>
      <c r="AD9" s="17">
        <v>0.29804039025187001</v>
      </c>
      <c r="AE9" s="17">
        <v>0.43945761372503001</v>
      </c>
      <c r="AF9" s="17">
        <v>0.31424013245360399</v>
      </c>
      <c r="AG9" s="17">
        <v>0.381405741772469</v>
      </c>
      <c r="AH9" s="17"/>
      <c r="AI9" s="17">
        <v>0.34410922895836699</v>
      </c>
      <c r="AJ9" s="17">
        <v>0.426141214601299</v>
      </c>
      <c r="AK9" s="17">
        <v>0.30712365026546001</v>
      </c>
      <c r="AL9" s="17"/>
      <c r="AM9" s="17">
        <v>0.43662955014570798</v>
      </c>
      <c r="AN9" s="17">
        <v>0.41526946313327401</v>
      </c>
      <c r="AO9" s="17">
        <v>0.34523683298841001</v>
      </c>
      <c r="AP9" s="17"/>
      <c r="AQ9" s="17">
        <v>0.37962913671113702</v>
      </c>
      <c r="AR9" s="17">
        <v>0.36068206513234802</v>
      </c>
      <c r="AS9" s="17">
        <v>0.42018376718477501</v>
      </c>
      <c r="AT9" s="17">
        <v>0.38141321052642202</v>
      </c>
      <c r="AU9" s="17">
        <v>0.53258928637673497</v>
      </c>
    </row>
    <row r="10" spans="2:47" ht="28.8" x14ac:dyDescent="0.3">
      <c r="B10" s="18" t="s">
        <v>436</v>
      </c>
      <c r="C10" s="17">
        <v>0.35504124231818002</v>
      </c>
      <c r="D10" s="17">
        <v>0.32489316505103599</v>
      </c>
      <c r="E10" s="17">
        <v>0.38299882189601803</v>
      </c>
      <c r="F10" s="17"/>
      <c r="G10" s="17">
        <v>0.44888522854901203</v>
      </c>
      <c r="H10" s="17">
        <v>0.38159337049470798</v>
      </c>
      <c r="I10" s="17">
        <v>0.44319973101759302</v>
      </c>
      <c r="J10" s="17">
        <v>0.33270271469058599</v>
      </c>
      <c r="K10" s="17">
        <v>0.27799410122872897</v>
      </c>
      <c r="L10" s="17">
        <v>0.27059480429534799</v>
      </c>
      <c r="M10" s="17"/>
      <c r="N10" s="17">
        <v>0.41918719468131499</v>
      </c>
      <c r="O10" s="17">
        <v>0.37155461053000699</v>
      </c>
      <c r="P10" s="17">
        <v>0.33217703006412402</v>
      </c>
      <c r="Q10" s="17">
        <v>0.29125884199157598</v>
      </c>
      <c r="R10" s="17"/>
      <c r="S10" s="17">
        <v>0.410590369008136</v>
      </c>
      <c r="T10" s="17">
        <v>0.35531603474180101</v>
      </c>
      <c r="U10" s="17">
        <v>0.34994732673199103</v>
      </c>
      <c r="V10" s="17">
        <v>0.36040200723867699</v>
      </c>
      <c r="W10" s="17">
        <v>0.351944000212637</v>
      </c>
      <c r="X10" s="17">
        <v>0.390849559373462</v>
      </c>
      <c r="Y10" s="17">
        <v>0.25417477395986798</v>
      </c>
      <c r="Z10" s="17">
        <v>0.33893748201406798</v>
      </c>
      <c r="AA10" s="17">
        <v>0.31003510246862898</v>
      </c>
      <c r="AB10" s="17">
        <v>0.40989934887136797</v>
      </c>
      <c r="AC10" s="17"/>
      <c r="AD10" s="17">
        <v>0.29139697999127001</v>
      </c>
      <c r="AE10" s="17">
        <v>0.40877048997055498</v>
      </c>
      <c r="AF10" s="17">
        <v>0.270756735343885</v>
      </c>
      <c r="AG10" s="17">
        <v>0.355714249168394</v>
      </c>
      <c r="AH10" s="17"/>
      <c r="AI10" s="17">
        <v>0.32664803517945901</v>
      </c>
      <c r="AJ10" s="17">
        <v>0.41729911101036199</v>
      </c>
      <c r="AK10" s="17">
        <v>0.29791728785369598</v>
      </c>
      <c r="AL10" s="17"/>
      <c r="AM10" s="17">
        <v>0.44598230246262499</v>
      </c>
      <c r="AN10" s="17">
        <v>0.35523814070260401</v>
      </c>
      <c r="AO10" s="17">
        <v>0.32749792884364998</v>
      </c>
      <c r="AP10" s="17"/>
      <c r="AQ10" s="17">
        <v>0.27745248913664999</v>
      </c>
      <c r="AR10" s="17">
        <v>0.37713784347703</v>
      </c>
      <c r="AS10" s="17">
        <v>0.43015371940312602</v>
      </c>
      <c r="AT10" s="17">
        <v>0.42443147313858798</v>
      </c>
      <c r="AU10" s="17">
        <v>0.33126263029663999</v>
      </c>
    </row>
    <row r="11" spans="2:47" x14ac:dyDescent="0.3">
      <c r="B11" s="18" t="s">
        <v>437</v>
      </c>
      <c r="C11" s="17">
        <v>0.31048066700169002</v>
      </c>
      <c r="D11" s="17">
        <v>0.29362852568063802</v>
      </c>
      <c r="E11" s="17">
        <v>0.32544182806423699</v>
      </c>
      <c r="F11" s="17"/>
      <c r="G11" s="17">
        <v>0.34478563489974801</v>
      </c>
      <c r="H11" s="17">
        <v>0.39580485477042399</v>
      </c>
      <c r="I11" s="17">
        <v>0.357498442237207</v>
      </c>
      <c r="J11" s="17">
        <v>0.25225222639327499</v>
      </c>
      <c r="K11" s="17">
        <v>0.30919344812133298</v>
      </c>
      <c r="L11" s="17">
        <v>0.22920641725600699</v>
      </c>
      <c r="M11" s="17"/>
      <c r="N11" s="17">
        <v>0.33225873434889702</v>
      </c>
      <c r="O11" s="17">
        <v>0.30938262958886098</v>
      </c>
      <c r="P11" s="17">
        <v>0.309302090460572</v>
      </c>
      <c r="Q11" s="17">
        <v>0.29079687340821397</v>
      </c>
      <c r="R11" s="17"/>
      <c r="S11" s="17">
        <v>0.424217662895578</v>
      </c>
      <c r="T11" s="17">
        <v>0.29253153870946702</v>
      </c>
      <c r="U11" s="17">
        <v>0.33217911149107898</v>
      </c>
      <c r="V11" s="17">
        <v>0.23879897072728801</v>
      </c>
      <c r="W11" s="17">
        <v>0.33657202661792801</v>
      </c>
      <c r="X11" s="17">
        <v>0.34178281036673003</v>
      </c>
      <c r="Y11" s="17">
        <v>0.23602449745500101</v>
      </c>
      <c r="Z11" s="17">
        <v>0.26305571904684</v>
      </c>
      <c r="AA11" s="17">
        <v>0.24502900233073199</v>
      </c>
      <c r="AB11" s="17">
        <v>0.34129818577245102</v>
      </c>
      <c r="AC11" s="17"/>
      <c r="AD11" s="17">
        <v>0.25336444428073301</v>
      </c>
      <c r="AE11" s="17">
        <v>0.361475276180238</v>
      </c>
      <c r="AF11" s="17">
        <v>0.27826729163852998</v>
      </c>
      <c r="AG11" s="17">
        <v>0.31228821062481499</v>
      </c>
      <c r="AH11" s="17"/>
      <c r="AI11" s="17">
        <v>0.26984662954549699</v>
      </c>
      <c r="AJ11" s="17">
        <v>0.37903012255333302</v>
      </c>
      <c r="AK11" s="17">
        <v>0.27717899229413301</v>
      </c>
      <c r="AL11" s="17"/>
      <c r="AM11" s="17">
        <v>0.37246901254384401</v>
      </c>
      <c r="AN11" s="17">
        <v>0.31102288189232602</v>
      </c>
      <c r="AO11" s="17">
        <v>0.29494841541786398</v>
      </c>
      <c r="AP11" s="17"/>
      <c r="AQ11" s="17">
        <v>0.31775163420929098</v>
      </c>
      <c r="AR11" s="17">
        <v>0.25638663318708399</v>
      </c>
      <c r="AS11" s="17">
        <v>0.343102898050959</v>
      </c>
      <c r="AT11" s="17">
        <v>0.42618775714877299</v>
      </c>
      <c r="AU11" s="17">
        <v>0.55522854448613002</v>
      </c>
    </row>
    <row r="12" spans="2:47" ht="57.6" x14ac:dyDescent="0.3">
      <c r="B12" s="31" t="s">
        <v>438</v>
      </c>
      <c r="C12" s="17">
        <v>0.26874283605946497</v>
      </c>
      <c r="D12" s="17">
        <v>0.21755486824089801</v>
      </c>
      <c r="E12" s="17">
        <v>0.31897459317015697</v>
      </c>
      <c r="F12" s="17"/>
      <c r="G12" s="17">
        <v>0.39303574899767602</v>
      </c>
      <c r="H12" s="17">
        <v>0.36181080010823102</v>
      </c>
      <c r="I12" s="17">
        <v>0.28714278360471601</v>
      </c>
      <c r="J12" s="17">
        <v>0.18815554989623001</v>
      </c>
      <c r="K12" s="17">
        <v>0.17785654790646899</v>
      </c>
      <c r="L12" s="17">
        <v>0.223487850854063</v>
      </c>
      <c r="M12" s="17"/>
      <c r="N12" s="17">
        <v>0.32237294841447001</v>
      </c>
      <c r="O12" s="17">
        <v>0.29806662286244201</v>
      </c>
      <c r="P12" s="17">
        <v>0.223762659533182</v>
      </c>
      <c r="Q12" s="17">
        <v>0.22073078804123</v>
      </c>
      <c r="R12" s="17"/>
      <c r="S12" s="17">
        <v>0.35029621209945999</v>
      </c>
      <c r="T12" s="17">
        <v>0.30387010674662401</v>
      </c>
      <c r="U12" s="17">
        <v>0.27110047031364198</v>
      </c>
      <c r="V12" s="17">
        <v>0.18438254963585801</v>
      </c>
      <c r="W12" s="17">
        <v>0.27552177320592097</v>
      </c>
      <c r="X12" s="17">
        <v>0.25220900084218001</v>
      </c>
      <c r="Y12" s="17">
        <v>0.231008172136071</v>
      </c>
      <c r="Z12" s="17">
        <v>0.29614554241316199</v>
      </c>
      <c r="AA12" s="17">
        <v>0.18825259250749399</v>
      </c>
      <c r="AB12" s="17">
        <v>0.33368335143457101</v>
      </c>
      <c r="AC12" s="17"/>
      <c r="AD12" s="17">
        <v>0.21840070802974501</v>
      </c>
      <c r="AE12" s="17">
        <v>0.32626476924049402</v>
      </c>
      <c r="AF12" s="17">
        <v>0.203908817132959</v>
      </c>
      <c r="AG12" s="17">
        <v>0.213371664343256</v>
      </c>
      <c r="AH12" s="17"/>
      <c r="AI12" s="17">
        <v>0.22613729041585501</v>
      </c>
      <c r="AJ12" s="17">
        <v>0.33728133222437301</v>
      </c>
      <c r="AK12" s="17">
        <v>0.16575143452881999</v>
      </c>
      <c r="AL12" s="17"/>
      <c r="AM12" s="17">
        <v>0.41046840227005299</v>
      </c>
      <c r="AN12" s="17">
        <v>0.25807267170354198</v>
      </c>
      <c r="AO12" s="17">
        <v>0.20622142162916399</v>
      </c>
      <c r="AP12" s="17"/>
      <c r="AQ12" s="17">
        <v>0.21700071649952299</v>
      </c>
      <c r="AR12" s="17">
        <v>0.27775771983617997</v>
      </c>
      <c r="AS12" s="17">
        <v>0.32805850376728801</v>
      </c>
      <c r="AT12" s="17">
        <v>0.35913380681156798</v>
      </c>
      <c r="AU12" s="17">
        <v>0.324515958456709</v>
      </c>
    </row>
    <row r="13" spans="2:47" x14ac:dyDescent="0.3">
      <c r="B13" s="18" t="s">
        <v>439</v>
      </c>
      <c r="C13" s="17">
        <v>0.23961896416286099</v>
      </c>
      <c r="D13" s="17">
        <v>0.23517700277127601</v>
      </c>
      <c r="E13" s="17">
        <v>0.24441615635757399</v>
      </c>
      <c r="F13" s="17"/>
      <c r="G13" s="17">
        <v>0.281068797763456</v>
      </c>
      <c r="H13" s="17">
        <v>0.25820513702215803</v>
      </c>
      <c r="I13" s="17">
        <v>0.23863055771893599</v>
      </c>
      <c r="J13" s="17">
        <v>0.250773130237751</v>
      </c>
      <c r="K13" s="17">
        <v>0.23063849716650101</v>
      </c>
      <c r="L13" s="17">
        <v>0.19517938684177899</v>
      </c>
      <c r="M13" s="17"/>
      <c r="N13" s="17">
        <v>0.26422951876317902</v>
      </c>
      <c r="O13" s="17">
        <v>0.239122454676713</v>
      </c>
      <c r="P13" s="17">
        <v>0.204515694337597</v>
      </c>
      <c r="Q13" s="17">
        <v>0.244686991325549</v>
      </c>
      <c r="R13" s="17"/>
      <c r="S13" s="17">
        <v>0.23575591300578999</v>
      </c>
      <c r="T13" s="17">
        <v>0.23897573865498001</v>
      </c>
      <c r="U13" s="17">
        <v>0.25784274059822299</v>
      </c>
      <c r="V13" s="17">
        <v>0.25335192625313202</v>
      </c>
      <c r="W13" s="17">
        <v>0.25439267904609097</v>
      </c>
      <c r="X13" s="17">
        <v>0.287898445624444</v>
      </c>
      <c r="Y13" s="17">
        <v>0.217955470642647</v>
      </c>
      <c r="Z13" s="17">
        <v>0.23820060966353401</v>
      </c>
      <c r="AA13" s="17">
        <v>0.17275604069052999</v>
      </c>
      <c r="AB13" s="17">
        <v>0.27354379030415998</v>
      </c>
      <c r="AC13" s="17"/>
      <c r="AD13" s="17">
        <v>0.18642424389408599</v>
      </c>
      <c r="AE13" s="17">
        <v>0.31560146773914799</v>
      </c>
      <c r="AF13" s="17">
        <v>0.17255464453789299</v>
      </c>
      <c r="AG13" s="17">
        <v>0.21750050518465699</v>
      </c>
      <c r="AH13" s="17"/>
      <c r="AI13" s="17">
        <v>0.194226072271348</v>
      </c>
      <c r="AJ13" s="17">
        <v>0.32469454553882698</v>
      </c>
      <c r="AK13" s="17">
        <v>0.147168501891697</v>
      </c>
      <c r="AL13" s="17"/>
      <c r="AM13" s="17">
        <v>0.30705170318081898</v>
      </c>
      <c r="AN13" s="17">
        <v>0.25469156542070698</v>
      </c>
      <c r="AO13" s="17">
        <v>0.20519466089346899</v>
      </c>
      <c r="AP13" s="17"/>
      <c r="AQ13" s="17">
        <v>0.19199456976221399</v>
      </c>
      <c r="AR13" s="17">
        <v>0.25552367922597202</v>
      </c>
      <c r="AS13" s="17">
        <v>0.291475610080703</v>
      </c>
      <c r="AT13" s="17">
        <v>0.27230066417382998</v>
      </c>
      <c r="AU13" s="17">
        <v>0.23281180633193799</v>
      </c>
    </row>
    <row r="14" spans="2:47" ht="43.2" x14ac:dyDescent="0.3">
      <c r="B14" s="18" t="s">
        <v>440</v>
      </c>
      <c r="C14" s="17">
        <v>0.228467464351407</v>
      </c>
      <c r="D14" s="17">
        <v>0.19887926702714701</v>
      </c>
      <c r="E14" s="17">
        <v>0.25765109212593901</v>
      </c>
      <c r="F14" s="17"/>
      <c r="G14" s="17">
        <v>0.28451214483522702</v>
      </c>
      <c r="H14" s="17">
        <v>0.20485767147008199</v>
      </c>
      <c r="I14" s="17">
        <v>0.26961011149984199</v>
      </c>
      <c r="J14" s="17">
        <v>0.20069352745938901</v>
      </c>
      <c r="K14" s="17">
        <v>0.212660387722509</v>
      </c>
      <c r="L14" s="17">
        <v>0.210526692709431</v>
      </c>
      <c r="M14" s="17"/>
      <c r="N14" s="17">
        <v>0.28463119962369199</v>
      </c>
      <c r="O14" s="17">
        <v>0.21469486097004201</v>
      </c>
      <c r="P14" s="17">
        <v>0.215158171244242</v>
      </c>
      <c r="Q14" s="17">
        <v>0.189964302955756</v>
      </c>
      <c r="R14" s="17"/>
      <c r="S14" s="17">
        <v>0.251105356040772</v>
      </c>
      <c r="T14" s="17">
        <v>0.27890756695324997</v>
      </c>
      <c r="U14" s="17">
        <v>0.26093049110636002</v>
      </c>
      <c r="V14" s="17">
        <v>0.19610498117816799</v>
      </c>
      <c r="W14" s="17">
        <v>0.32782332722433399</v>
      </c>
      <c r="X14" s="17">
        <v>0.16746178991039001</v>
      </c>
      <c r="Y14" s="17">
        <v>0.14269118063619801</v>
      </c>
      <c r="Z14" s="17">
        <v>0.19088736028800299</v>
      </c>
      <c r="AA14" s="17">
        <v>0.21102519327025701</v>
      </c>
      <c r="AB14" s="17">
        <v>0.21727142000865399</v>
      </c>
      <c r="AC14" s="17"/>
      <c r="AD14" s="17">
        <v>0.21147755136083199</v>
      </c>
      <c r="AE14" s="17">
        <v>0.25366862938087298</v>
      </c>
      <c r="AF14" s="17">
        <v>0.173930061938042</v>
      </c>
      <c r="AG14" s="17">
        <v>0.229753728635648</v>
      </c>
      <c r="AH14" s="17"/>
      <c r="AI14" s="17">
        <v>0.22455130808801099</v>
      </c>
      <c r="AJ14" s="17">
        <v>0.26510522572309603</v>
      </c>
      <c r="AK14" s="17">
        <v>0.17211444613191801</v>
      </c>
      <c r="AL14" s="17"/>
      <c r="AM14" s="17">
        <v>0.34163861726801598</v>
      </c>
      <c r="AN14" s="17">
        <v>0.18947922426424799</v>
      </c>
      <c r="AO14" s="17">
        <v>0.20634187395636</v>
      </c>
      <c r="AP14" s="17"/>
      <c r="AQ14" s="17">
        <v>0.209829434359082</v>
      </c>
      <c r="AR14" s="17">
        <v>0.19428249288347599</v>
      </c>
      <c r="AS14" s="17">
        <v>0.27792897480432399</v>
      </c>
      <c r="AT14" s="17">
        <v>0.28329979985342502</v>
      </c>
      <c r="AU14" s="17">
        <v>0.376493788938143</v>
      </c>
    </row>
    <row r="15" spans="2:47" ht="57.6" x14ac:dyDescent="0.3">
      <c r="B15" s="18" t="s">
        <v>441</v>
      </c>
      <c r="C15" s="17">
        <v>0.219585505225596</v>
      </c>
      <c r="D15" s="17">
        <v>0.233862846973415</v>
      </c>
      <c r="E15" s="17">
        <v>0.20617159827574399</v>
      </c>
      <c r="F15" s="17"/>
      <c r="G15" s="17">
        <v>0.343319079495297</v>
      </c>
      <c r="H15" s="17">
        <v>0.34300750226964799</v>
      </c>
      <c r="I15" s="17">
        <v>0.24744065516389499</v>
      </c>
      <c r="J15" s="17">
        <v>0.17478641642486401</v>
      </c>
      <c r="K15" s="17">
        <v>0.101443639583913</v>
      </c>
      <c r="L15" s="17">
        <v>0.131928094469484</v>
      </c>
      <c r="M15" s="17"/>
      <c r="N15" s="17">
        <v>0.30186942965650498</v>
      </c>
      <c r="O15" s="17">
        <v>0.25089233829614599</v>
      </c>
      <c r="P15" s="17">
        <v>0.167532526107083</v>
      </c>
      <c r="Q15" s="17">
        <v>0.13993731502548401</v>
      </c>
      <c r="R15" s="17"/>
      <c r="S15" s="17">
        <v>0.27867171005059299</v>
      </c>
      <c r="T15" s="17">
        <v>0.20602043962622699</v>
      </c>
      <c r="U15" s="17">
        <v>0.25339056070731297</v>
      </c>
      <c r="V15" s="17">
        <v>0.183110228809755</v>
      </c>
      <c r="W15" s="17">
        <v>0.23542696363749999</v>
      </c>
      <c r="X15" s="17">
        <v>0.20414599460881599</v>
      </c>
      <c r="Y15" s="17">
        <v>0.116969728742931</v>
      </c>
      <c r="Z15" s="17">
        <v>0.27968808969246001</v>
      </c>
      <c r="AA15" s="17">
        <v>0.231655574805508</v>
      </c>
      <c r="AB15" s="17">
        <v>0.19532055051483299</v>
      </c>
      <c r="AC15" s="17"/>
      <c r="AD15" s="17">
        <v>0.14666936985332699</v>
      </c>
      <c r="AE15" s="17">
        <v>0.27178801733994701</v>
      </c>
      <c r="AF15" s="17">
        <v>0.158600064212573</v>
      </c>
      <c r="AG15" s="17">
        <v>0.22161262205575799</v>
      </c>
      <c r="AH15" s="17"/>
      <c r="AI15" s="17">
        <v>0.195675011775823</v>
      </c>
      <c r="AJ15" s="17">
        <v>0.28792560519953497</v>
      </c>
      <c r="AK15" s="17">
        <v>0.14763021796194201</v>
      </c>
      <c r="AL15" s="17"/>
      <c r="AM15" s="17">
        <v>0.33410829867285802</v>
      </c>
      <c r="AN15" s="17">
        <v>0.19082804160487599</v>
      </c>
      <c r="AO15" s="17">
        <v>0.20934162214254301</v>
      </c>
      <c r="AP15" s="17"/>
      <c r="AQ15" s="17">
        <v>0.12817652516893499</v>
      </c>
      <c r="AR15" s="17">
        <v>0.23411341719308901</v>
      </c>
      <c r="AS15" s="17">
        <v>0.26649940309810299</v>
      </c>
      <c r="AT15" s="17">
        <v>0.30848839903021102</v>
      </c>
      <c r="AU15" s="17">
        <v>0.39035596317000198</v>
      </c>
    </row>
    <row r="16" spans="2:47" x14ac:dyDescent="0.3">
      <c r="B16" s="18" t="s">
        <v>442</v>
      </c>
      <c r="C16" s="17">
        <v>0.210474481568832</v>
      </c>
      <c r="D16" s="17">
        <v>0.222219947051464</v>
      </c>
      <c r="E16" s="17">
        <v>0.19949976584805301</v>
      </c>
      <c r="F16" s="17"/>
      <c r="G16" s="17">
        <v>0.33791032095790302</v>
      </c>
      <c r="H16" s="17">
        <v>0.24986672734937501</v>
      </c>
      <c r="I16" s="17">
        <v>0.23427492639490999</v>
      </c>
      <c r="J16" s="17">
        <v>0.14030143208927501</v>
      </c>
      <c r="K16" s="17">
        <v>0.16455491795820901</v>
      </c>
      <c r="L16" s="17">
        <v>0.16339421207751401</v>
      </c>
      <c r="M16" s="17"/>
      <c r="N16" s="17">
        <v>0.211645968766736</v>
      </c>
      <c r="O16" s="17">
        <v>0.24038980691572401</v>
      </c>
      <c r="P16" s="17">
        <v>0.18868516730531401</v>
      </c>
      <c r="Q16" s="17">
        <v>0.19692922275354699</v>
      </c>
      <c r="R16" s="17"/>
      <c r="S16" s="17">
        <v>0.25289900622706102</v>
      </c>
      <c r="T16" s="17">
        <v>0.21234927428998801</v>
      </c>
      <c r="U16" s="17">
        <v>0.23398611626256399</v>
      </c>
      <c r="V16" s="17">
        <v>0.22527982903775201</v>
      </c>
      <c r="W16" s="17">
        <v>0.18709788226728899</v>
      </c>
      <c r="X16" s="17">
        <v>0.22810973062402501</v>
      </c>
      <c r="Y16" s="17">
        <v>0.14836113993771599</v>
      </c>
      <c r="Z16" s="17">
        <v>0.12449185629351101</v>
      </c>
      <c r="AA16" s="17">
        <v>0.19342299566200799</v>
      </c>
      <c r="AB16" s="17">
        <v>0.22935857192022399</v>
      </c>
      <c r="AC16" s="17"/>
      <c r="AD16" s="17">
        <v>0.205019452269012</v>
      </c>
      <c r="AE16" s="17">
        <v>0.23113649740188499</v>
      </c>
      <c r="AF16" s="17">
        <v>0.192313533935867</v>
      </c>
      <c r="AG16" s="17">
        <v>0.201128629961563</v>
      </c>
      <c r="AH16" s="17"/>
      <c r="AI16" s="17">
        <v>0.207669721488561</v>
      </c>
      <c r="AJ16" s="17">
        <v>0.25363554191884602</v>
      </c>
      <c r="AK16" s="17">
        <v>0.17498263295857</v>
      </c>
      <c r="AL16" s="17"/>
      <c r="AM16" s="17">
        <v>0.27619338760345202</v>
      </c>
      <c r="AN16" s="17">
        <v>0.20678199653195101</v>
      </c>
      <c r="AO16" s="17">
        <v>0.187981238310309</v>
      </c>
      <c r="AP16" s="17"/>
      <c r="AQ16" s="17">
        <v>0.18928374461373501</v>
      </c>
      <c r="AR16" s="17">
        <v>0.228655601641404</v>
      </c>
      <c r="AS16" s="17">
        <v>0.21360913822816499</v>
      </c>
      <c r="AT16" s="17">
        <v>0.291992117744862</v>
      </c>
      <c r="AU16" s="17">
        <v>3.7618305412276398E-2</v>
      </c>
    </row>
    <row r="17" spans="2:47" x14ac:dyDescent="0.3">
      <c r="B17" s="18" t="s">
        <v>94</v>
      </c>
      <c r="C17" s="17">
        <v>0.149640136561243</v>
      </c>
      <c r="D17" s="17">
        <v>0.14727237227755999</v>
      </c>
      <c r="E17" s="17">
        <v>0.15224164830718301</v>
      </c>
      <c r="F17" s="17"/>
      <c r="G17" s="17">
        <v>6.0649427482002499E-2</v>
      </c>
      <c r="H17" s="17">
        <v>4.8845759890070201E-2</v>
      </c>
      <c r="I17" s="17">
        <v>0.116449418683848</v>
      </c>
      <c r="J17" s="17">
        <v>0.16501500657429599</v>
      </c>
      <c r="K17" s="17">
        <v>0.22040715249922099</v>
      </c>
      <c r="L17" s="17">
        <v>0.256193662946616</v>
      </c>
      <c r="M17" s="17"/>
      <c r="N17" s="17">
        <v>9.3716462092787001E-2</v>
      </c>
      <c r="O17" s="17">
        <v>0.125973216442616</v>
      </c>
      <c r="P17" s="17">
        <v>0.18623429878573</v>
      </c>
      <c r="Q17" s="17">
        <v>0.201462891929648</v>
      </c>
      <c r="R17" s="17"/>
      <c r="S17" s="17">
        <v>9.9685047566043003E-2</v>
      </c>
      <c r="T17" s="17">
        <v>0.17140809544993399</v>
      </c>
      <c r="U17" s="17">
        <v>0.14851782795757201</v>
      </c>
      <c r="V17" s="17">
        <v>0.108966389989992</v>
      </c>
      <c r="W17" s="17">
        <v>0.19643957752852001</v>
      </c>
      <c r="X17" s="17">
        <v>0.15850700176304899</v>
      </c>
      <c r="Y17" s="17">
        <v>0.119627338172167</v>
      </c>
      <c r="Z17" s="17">
        <v>0.15577720479129301</v>
      </c>
      <c r="AA17" s="17">
        <v>0.203072554087394</v>
      </c>
      <c r="AB17" s="17">
        <v>0.15198458961530101</v>
      </c>
      <c r="AC17" s="17"/>
      <c r="AD17" s="17">
        <v>0.189169853193494</v>
      </c>
      <c r="AE17" s="17">
        <v>9.6058597936844001E-2</v>
      </c>
      <c r="AF17" s="17">
        <v>0.15664523566938801</v>
      </c>
      <c r="AG17" s="17">
        <v>0.24056267166417</v>
      </c>
      <c r="AH17" s="17"/>
      <c r="AI17" s="17">
        <v>0.17963747154554999</v>
      </c>
      <c r="AJ17" s="17">
        <v>7.3183408174445103E-2</v>
      </c>
      <c r="AK17" s="17">
        <v>0.16751186046390601</v>
      </c>
      <c r="AL17" s="17"/>
      <c r="AM17" s="17">
        <v>0.12458923333376599</v>
      </c>
      <c r="AN17" s="17">
        <v>0.14995578219853201</v>
      </c>
      <c r="AO17" s="17">
        <v>0.10608325918660499</v>
      </c>
      <c r="AP17" s="17"/>
      <c r="AQ17" s="17">
        <v>0.18596342093600099</v>
      </c>
      <c r="AR17" s="17">
        <v>0.159262154640367</v>
      </c>
      <c r="AS17" s="17">
        <v>9.4413641506457799E-2</v>
      </c>
      <c r="AT17" s="17">
        <v>7.8249594458471905E-2</v>
      </c>
      <c r="AU17" s="17">
        <v>5.0867848583992702E-2</v>
      </c>
    </row>
    <row r="18" spans="2:47" ht="28.8" x14ac:dyDescent="0.3">
      <c r="B18" s="18" t="s">
        <v>443</v>
      </c>
      <c r="C18" s="17">
        <v>0.136847537470942</v>
      </c>
      <c r="D18" s="17">
        <v>0.137236016417288</v>
      </c>
      <c r="E18" s="17">
        <v>0.13674769319830299</v>
      </c>
      <c r="F18" s="17"/>
      <c r="G18" s="17">
        <v>0.17394050404085601</v>
      </c>
      <c r="H18" s="17">
        <v>0.14886995119845201</v>
      </c>
      <c r="I18" s="17">
        <v>0.118146335282157</v>
      </c>
      <c r="J18" s="17">
        <v>0.134201107225946</v>
      </c>
      <c r="K18" s="17">
        <v>7.7982853509142094E-2</v>
      </c>
      <c r="L18" s="17">
        <v>0.15957327086968701</v>
      </c>
      <c r="M18" s="17"/>
      <c r="N18" s="17">
        <v>0.204846827862639</v>
      </c>
      <c r="O18" s="17">
        <v>0.12762977506687401</v>
      </c>
      <c r="P18" s="17">
        <v>0.100657589045967</v>
      </c>
      <c r="Q18" s="17">
        <v>0.103026681647487</v>
      </c>
      <c r="R18" s="17"/>
      <c r="S18" s="17">
        <v>0.24626024240983199</v>
      </c>
      <c r="T18" s="17">
        <v>0.11470873528399</v>
      </c>
      <c r="U18" s="17">
        <v>0.119547020136146</v>
      </c>
      <c r="V18" s="17">
        <v>0.15635397393193501</v>
      </c>
      <c r="W18" s="17">
        <v>0.17419544782487401</v>
      </c>
      <c r="X18" s="17">
        <v>9.2501982716831799E-2</v>
      </c>
      <c r="Y18" s="17">
        <v>0.11536139569822999</v>
      </c>
      <c r="Z18" s="17">
        <v>8.9409173798567207E-2</v>
      </c>
      <c r="AA18" s="17">
        <v>7.2105369360421501E-2</v>
      </c>
      <c r="AB18" s="17">
        <v>0.122818240306166</v>
      </c>
      <c r="AC18" s="17"/>
      <c r="AD18" s="17">
        <v>0.15380133837548601</v>
      </c>
      <c r="AE18" s="17">
        <v>0.143618359599574</v>
      </c>
      <c r="AF18" s="17">
        <v>0.104989212500939</v>
      </c>
      <c r="AG18" s="17">
        <v>7.5137388347326806E-2</v>
      </c>
      <c r="AH18" s="17"/>
      <c r="AI18" s="17">
        <v>0.161710641785827</v>
      </c>
      <c r="AJ18" s="17">
        <v>0.15392318659426099</v>
      </c>
      <c r="AK18" s="17">
        <v>9.6743592435309403E-2</v>
      </c>
      <c r="AL18" s="17"/>
      <c r="AM18" s="17">
        <v>0.145868556578822</v>
      </c>
      <c r="AN18" s="17">
        <v>0.12929099187841001</v>
      </c>
      <c r="AO18" s="17">
        <v>0.14941763508493899</v>
      </c>
      <c r="AP18" s="17"/>
      <c r="AQ18" s="17">
        <v>0.125547808880481</v>
      </c>
      <c r="AR18" s="17">
        <v>0.11147442206177099</v>
      </c>
      <c r="AS18" s="17">
        <v>0.16986056153735801</v>
      </c>
      <c r="AT18" s="17">
        <v>0.181736475196105</v>
      </c>
      <c r="AU18" s="17">
        <v>0.16501866406035001</v>
      </c>
    </row>
    <row r="19" spans="2:47" x14ac:dyDescent="0.3">
      <c r="B19" s="18" t="s">
        <v>444</v>
      </c>
      <c r="C19" s="17">
        <v>0.135760962934799</v>
      </c>
      <c r="D19" s="17">
        <v>0.15555505286695301</v>
      </c>
      <c r="E19" s="17">
        <v>0.11682221740609799</v>
      </c>
      <c r="F19" s="17"/>
      <c r="G19" s="17">
        <v>0.211296771738084</v>
      </c>
      <c r="H19" s="17">
        <v>0.19079415681134301</v>
      </c>
      <c r="I19" s="17">
        <v>0.152886415531479</v>
      </c>
      <c r="J19" s="17">
        <v>8.6677916616962003E-2</v>
      </c>
      <c r="K19" s="17">
        <v>7.9317519346148696E-2</v>
      </c>
      <c r="L19" s="17">
        <v>0.105588854676853</v>
      </c>
      <c r="M19" s="17"/>
      <c r="N19" s="17">
        <v>0.14672910896417099</v>
      </c>
      <c r="O19" s="17">
        <v>0.12710250681008201</v>
      </c>
      <c r="P19" s="17">
        <v>0.15157412895580599</v>
      </c>
      <c r="Q19" s="17">
        <v>0.117167592288942</v>
      </c>
      <c r="R19" s="17"/>
      <c r="S19" s="17">
        <v>0.20842054324678899</v>
      </c>
      <c r="T19" s="17">
        <v>0.13446409598417</v>
      </c>
      <c r="U19" s="17">
        <v>0.14470967100269699</v>
      </c>
      <c r="V19" s="17">
        <v>0.18042194082455401</v>
      </c>
      <c r="W19" s="17">
        <v>0.127576384520177</v>
      </c>
      <c r="X19" s="17">
        <v>0.13851947768193301</v>
      </c>
      <c r="Y19" s="17">
        <v>4.35787050473792E-2</v>
      </c>
      <c r="Z19" s="17">
        <v>9.2318409270814097E-2</v>
      </c>
      <c r="AA19" s="17">
        <v>0.116979969800521</v>
      </c>
      <c r="AB19" s="17">
        <v>7.0322431584975503E-2</v>
      </c>
      <c r="AC19" s="17"/>
      <c r="AD19" s="17">
        <v>0.12592334283572701</v>
      </c>
      <c r="AE19" s="17">
        <v>0.15779953351263201</v>
      </c>
      <c r="AF19" s="17">
        <v>8.9960700743932004E-2</v>
      </c>
      <c r="AG19" s="17">
        <v>0.112163963368085</v>
      </c>
      <c r="AH19" s="17"/>
      <c r="AI19" s="17">
        <v>0.127687191926252</v>
      </c>
      <c r="AJ19" s="17">
        <v>0.170297464114891</v>
      </c>
      <c r="AK19" s="17">
        <v>7.9623204658220106E-2</v>
      </c>
      <c r="AL19" s="17"/>
      <c r="AM19" s="17">
        <v>0.154509148961638</v>
      </c>
      <c r="AN19" s="17">
        <v>0.14201243969088101</v>
      </c>
      <c r="AO19" s="17">
        <v>0.12543144308801901</v>
      </c>
      <c r="AP19" s="17"/>
      <c r="AQ19" s="17">
        <v>0.118348447484587</v>
      </c>
      <c r="AR19" s="17">
        <v>0.11102504524416899</v>
      </c>
      <c r="AS19" s="17">
        <v>0.15107619126104599</v>
      </c>
      <c r="AT19" s="17">
        <v>0.20671090339576301</v>
      </c>
      <c r="AU19" s="17">
        <v>8.7046754284902397E-2</v>
      </c>
    </row>
    <row r="20" spans="2:47" x14ac:dyDescent="0.3">
      <c r="B20" s="18" t="s">
        <v>77</v>
      </c>
      <c r="C20" s="19">
        <v>9.3302175390022807E-2</v>
      </c>
      <c r="D20" s="19">
        <v>0.115004878115224</v>
      </c>
      <c r="E20" s="19">
        <v>7.2424752347656704E-2</v>
      </c>
      <c r="F20" s="19"/>
      <c r="G20" s="19">
        <v>1.8980756600512901E-2</v>
      </c>
      <c r="H20" s="19">
        <v>4.4889139271202402E-2</v>
      </c>
      <c r="I20" s="19">
        <v>5.9907295937467402E-2</v>
      </c>
      <c r="J20" s="19">
        <v>0.12773737252623099</v>
      </c>
      <c r="K20" s="19">
        <v>0.15090485625719999</v>
      </c>
      <c r="L20" s="19">
        <v>0.14156610818898199</v>
      </c>
      <c r="M20" s="19"/>
      <c r="N20" s="19">
        <v>6.7261444751016697E-2</v>
      </c>
      <c r="O20" s="19">
        <v>0.100440380290913</v>
      </c>
      <c r="P20" s="19">
        <v>8.0223558352803301E-2</v>
      </c>
      <c r="Q20" s="19">
        <v>0.127377657883777</v>
      </c>
      <c r="R20" s="19"/>
      <c r="S20" s="19">
        <v>4.2840574354001598E-2</v>
      </c>
      <c r="T20" s="19">
        <v>0.120913359390315</v>
      </c>
      <c r="U20" s="19">
        <v>9.1128148081289106E-2</v>
      </c>
      <c r="V20" s="19">
        <v>0.139978724599852</v>
      </c>
      <c r="W20" s="19">
        <v>3.7185654347873603E-2</v>
      </c>
      <c r="X20" s="19">
        <v>6.3600441691369095E-2</v>
      </c>
      <c r="Y20" s="19">
        <v>0.20693160994065199</v>
      </c>
      <c r="Z20" s="19">
        <v>0.100295067717676</v>
      </c>
      <c r="AA20" s="19">
        <v>5.7873806205162803E-2</v>
      </c>
      <c r="AB20" s="19">
        <v>0.105903531151482</v>
      </c>
      <c r="AC20" s="19"/>
      <c r="AD20" s="19">
        <v>0.16840443311110601</v>
      </c>
      <c r="AE20" s="19">
        <v>4.6661284430159003E-2</v>
      </c>
      <c r="AF20" s="19">
        <v>0.199095274152644</v>
      </c>
      <c r="AG20" s="19">
        <v>7.1781302386433404E-2</v>
      </c>
      <c r="AH20" s="19"/>
      <c r="AI20" s="19">
        <v>9.3752347684087203E-2</v>
      </c>
      <c r="AJ20" s="19">
        <v>3.66945432110427E-2</v>
      </c>
      <c r="AK20" s="19">
        <v>0.207723916802562</v>
      </c>
      <c r="AL20" s="19"/>
      <c r="AM20" s="19">
        <v>3.42824392567984E-2</v>
      </c>
      <c r="AN20" s="19">
        <v>9.2982970724854702E-2</v>
      </c>
      <c r="AO20" s="19">
        <v>0.135579395307145</v>
      </c>
      <c r="AP20" s="19"/>
      <c r="AQ20" s="19">
        <v>0.133049983583134</v>
      </c>
      <c r="AR20" s="19">
        <v>8.0819535399200296E-2</v>
      </c>
      <c r="AS20" s="19">
        <v>7.9057160959343994E-2</v>
      </c>
      <c r="AT20" s="19">
        <v>3.5000169633224602E-2</v>
      </c>
      <c r="AU20" s="19">
        <v>0</v>
      </c>
    </row>
    <row r="21" spans="2:47" x14ac:dyDescent="0.3">
      <c r="B21" s="16"/>
    </row>
    <row r="22" spans="2:47" x14ac:dyDescent="0.3">
      <c r="B22" t="s">
        <v>482</v>
      </c>
    </row>
    <row r="23" spans="2:47" x14ac:dyDescent="0.3">
      <c r="B23" t="s">
        <v>80</v>
      </c>
    </row>
    <row r="25" spans="2:47" x14ac:dyDescent="0.3">
      <c r="B25"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I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9" width="20.77734375" customWidth="1"/>
  </cols>
  <sheetData>
    <row r="2" spans="2:9" ht="40.049999999999997" customHeight="1" x14ac:dyDescent="0.3">
      <c r="D2" s="41" t="s">
        <v>456</v>
      </c>
      <c r="E2" s="37"/>
      <c r="F2" s="37"/>
      <c r="G2" s="37"/>
      <c r="H2" s="37"/>
      <c r="I2" s="37"/>
    </row>
    <row r="6" spans="2:9" ht="49.95" customHeight="1" x14ac:dyDescent="0.3">
      <c r="B6" s="20" t="s">
        <v>13</v>
      </c>
      <c r="C6" s="20" t="s">
        <v>446</v>
      </c>
      <c r="D6" s="20" t="s">
        <v>447</v>
      </c>
      <c r="E6" s="20" t="s">
        <v>448</v>
      </c>
      <c r="F6" s="20" t="s">
        <v>449</v>
      </c>
      <c r="G6" s="20" t="s">
        <v>450</v>
      </c>
      <c r="H6" s="20" t="s">
        <v>451</v>
      </c>
    </row>
    <row r="7" spans="2:9" x14ac:dyDescent="0.3">
      <c r="B7" s="18" t="s">
        <v>452</v>
      </c>
      <c r="C7" s="17">
        <v>0.26107418149332301</v>
      </c>
      <c r="D7" s="17">
        <v>0.25706154378825702</v>
      </c>
      <c r="E7" s="17">
        <v>0.26271629753332798</v>
      </c>
      <c r="F7" s="17">
        <v>0.13676492409123001</v>
      </c>
      <c r="G7" s="17">
        <v>0.25783194176911201</v>
      </c>
      <c r="H7" s="17">
        <v>0.18744500963093999</v>
      </c>
    </row>
    <row r="8" spans="2:9" x14ac:dyDescent="0.3">
      <c r="B8" s="18" t="s">
        <v>453</v>
      </c>
      <c r="C8" s="17">
        <v>0.44292313982843101</v>
      </c>
      <c r="D8" s="17">
        <v>0.46378322509963499</v>
      </c>
      <c r="E8" s="17">
        <v>0.41918003738311699</v>
      </c>
      <c r="F8" s="17">
        <v>0.35848073217468301</v>
      </c>
      <c r="G8" s="17">
        <v>0.46391073810984901</v>
      </c>
      <c r="H8" s="17">
        <v>0.40892609459205198</v>
      </c>
    </row>
    <row r="9" spans="2:9" x14ac:dyDescent="0.3">
      <c r="B9" s="18" t="s">
        <v>454</v>
      </c>
      <c r="C9" s="17">
        <v>0.11736376250427299</v>
      </c>
      <c r="D9" s="17">
        <v>9.4985822463484096E-2</v>
      </c>
      <c r="E9" s="17">
        <v>9.3948771767013106E-2</v>
      </c>
      <c r="F9" s="17">
        <v>0.23025186697633299</v>
      </c>
      <c r="G9" s="17">
        <v>8.5818535983859995E-2</v>
      </c>
      <c r="H9" s="17">
        <v>0.168314041613816</v>
      </c>
    </row>
    <row r="10" spans="2:9" x14ac:dyDescent="0.3">
      <c r="B10" s="18" t="s">
        <v>455</v>
      </c>
      <c r="C10" s="17">
        <v>5.3881671880969699E-2</v>
      </c>
      <c r="D10" s="17">
        <v>3.2785666694357E-2</v>
      </c>
      <c r="E10" s="17">
        <v>3.7483694602676899E-2</v>
      </c>
      <c r="F10" s="17">
        <v>6.1293994913490801E-2</v>
      </c>
      <c r="G10" s="17">
        <v>2.9076227881544299E-2</v>
      </c>
      <c r="H10" s="17">
        <v>6.6485562799232803E-2</v>
      </c>
    </row>
    <row r="11" spans="2:9" x14ac:dyDescent="0.3">
      <c r="B11" s="18" t="s">
        <v>94</v>
      </c>
      <c r="C11" s="17">
        <v>0.124757244293004</v>
      </c>
      <c r="D11" s="17">
        <v>0.15138374195426699</v>
      </c>
      <c r="E11" s="17">
        <v>0.18667119871386501</v>
      </c>
      <c r="F11" s="17">
        <v>0.213208481844264</v>
      </c>
      <c r="G11" s="17">
        <v>0.163362556255636</v>
      </c>
      <c r="H11" s="17">
        <v>0.16882929136395999</v>
      </c>
    </row>
    <row r="12" spans="2:9" x14ac:dyDescent="0.3">
      <c r="B12" s="16"/>
      <c r="C12" s="16"/>
      <c r="D12" s="16"/>
      <c r="E12" s="16"/>
      <c r="F12" s="16"/>
      <c r="G12" s="16"/>
      <c r="H12" s="16"/>
    </row>
    <row r="13" spans="2:9" x14ac:dyDescent="0.3">
      <c r="B13" t="s">
        <v>482</v>
      </c>
    </row>
    <row r="14" spans="2:9" x14ac:dyDescent="0.3">
      <c r="B14" t="s">
        <v>80</v>
      </c>
    </row>
    <row r="18" spans="2:2" x14ac:dyDescent="0.3">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U18"/>
  <sheetViews>
    <sheetView showGridLines="0" topLeftCell="A3" zoomScaleNormal="100" workbookViewId="0">
      <pane xSplit="2" topLeftCell="AF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457</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452</v>
      </c>
      <c r="C9" s="17">
        <v>0.26107418149332301</v>
      </c>
      <c r="D9" s="17">
        <v>0.220204426778733</v>
      </c>
      <c r="E9" s="17">
        <v>0.30127468655919998</v>
      </c>
      <c r="F9" s="17"/>
      <c r="G9" s="17">
        <v>0.31242621030063</v>
      </c>
      <c r="H9" s="17">
        <v>0.34001898504717498</v>
      </c>
      <c r="I9" s="17">
        <v>0.30312373627829298</v>
      </c>
      <c r="J9" s="17">
        <v>0.28823187390993998</v>
      </c>
      <c r="K9" s="17">
        <v>0.20790137579456999</v>
      </c>
      <c r="L9" s="17">
        <v>0.14345336978950601</v>
      </c>
      <c r="M9" s="17"/>
      <c r="N9" s="17">
        <v>0.31313201680038999</v>
      </c>
      <c r="O9" s="17">
        <v>0.25109894970547397</v>
      </c>
      <c r="P9" s="17">
        <v>0.27840625428544902</v>
      </c>
      <c r="Q9" s="17">
        <v>0.20064301952979599</v>
      </c>
      <c r="R9" s="17"/>
      <c r="S9" s="17">
        <v>0.38488933854979201</v>
      </c>
      <c r="T9" s="17">
        <v>0.269589553981605</v>
      </c>
      <c r="U9" s="17">
        <v>0.23510874593957001</v>
      </c>
      <c r="V9" s="17">
        <v>0.181353628267378</v>
      </c>
      <c r="W9" s="17">
        <v>0.248544648316461</v>
      </c>
      <c r="X9" s="17">
        <v>0.16149723977276501</v>
      </c>
      <c r="Y9" s="17">
        <v>0.212055080192283</v>
      </c>
      <c r="Z9" s="17">
        <v>0.25758620176545999</v>
      </c>
      <c r="AA9" s="17">
        <v>0.306014334830016</v>
      </c>
      <c r="AB9" s="17">
        <v>0.256543622032538</v>
      </c>
      <c r="AC9" s="17"/>
      <c r="AD9" s="17">
        <v>0.21273232033547401</v>
      </c>
      <c r="AE9" s="17">
        <v>0.34134795320553701</v>
      </c>
      <c r="AF9" s="17">
        <v>0.191104760132704</v>
      </c>
      <c r="AG9" s="17">
        <v>0.223927277772592</v>
      </c>
      <c r="AH9" s="17"/>
      <c r="AI9" s="17">
        <v>0.216324184097127</v>
      </c>
      <c r="AJ9" s="17">
        <v>0.341205609852964</v>
      </c>
      <c r="AK9" s="17">
        <v>0.210141273868207</v>
      </c>
      <c r="AL9" s="17"/>
      <c r="AM9" s="17">
        <v>0.30800344193536899</v>
      </c>
      <c r="AN9" s="17">
        <v>0.25186876853004098</v>
      </c>
      <c r="AO9" s="17">
        <v>0.252536442610304</v>
      </c>
      <c r="AP9" s="17"/>
      <c r="AQ9" s="17">
        <v>0.18668765724043099</v>
      </c>
      <c r="AR9" s="17">
        <v>0.230483299287703</v>
      </c>
      <c r="AS9" s="17">
        <v>0.33283348432454202</v>
      </c>
      <c r="AT9" s="17">
        <v>0.35021180156009202</v>
      </c>
      <c r="AU9" s="17">
        <v>0.44615068696283899</v>
      </c>
    </row>
    <row r="10" spans="2:47" x14ac:dyDescent="0.3">
      <c r="B10" s="18" t="s">
        <v>453</v>
      </c>
      <c r="C10" s="17">
        <v>0.44292313982843101</v>
      </c>
      <c r="D10" s="17">
        <v>0.45315026811525599</v>
      </c>
      <c r="E10" s="17">
        <v>0.43389317685954998</v>
      </c>
      <c r="F10" s="17"/>
      <c r="G10" s="17">
        <v>0.41929267913881801</v>
      </c>
      <c r="H10" s="17">
        <v>0.44982023146558903</v>
      </c>
      <c r="I10" s="17">
        <v>0.46140660401674999</v>
      </c>
      <c r="J10" s="17">
        <v>0.42988300932135498</v>
      </c>
      <c r="K10" s="17">
        <v>0.38758007768063002</v>
      </c>
      <c r="L10" s="17">
        <v>0.485732435716828</v>
      </c>
      <c r="M10" s="17"/>
      <c r="N10" s="17">
        <v>0.45860969261078399</v>
      </c>
      <c r="O10" s="17">
        <v>0.45183050356815802</v>
      </c>
      <c r="P10" s="17">
        <v>0.40380378190626298</v>
      </c>
      <c r="Q10" s="17">
        <v>0.45223376404065502</v>
      </c>
      <c r="R10" s="17"/>
      <c r="S10" s="17">
        <v>0.39769728675272298</v>
      </c>
      <c r="T10" s="17">
        <v>0.406788202934043</v>
      </c>
      <c r="U10" s="17">
        <v>0.47438836588286798</v>
      </c>
      <c r="V10" s="17">
        <v>0.47389948186672598</v>
      </c>
      <c r="W10" s="17">
        <v>0.47171121518329701</v>
      </c>
      <c r="X10" s="17">
        <v>0.53691784946364196</v>
      </c>
      <c r="Y10" s="17">
        <v>0.37663097841349802</v>
      </c>
      <c r="Z10" s="17">
        <v>0.394180720592268</v>
      </c>
      <c r="AA10" s="17">
        <v>0.44665132021779802</v>
      </c>
      <c r="AB10" s="17">
        <v>0.484052697398271</v>
      </c>
      <c r="AC10" s="17"/>
      <c r="AD10" s="17">
        <v>0.41869962580232001</v>
      </c>
      <c r="AE10" s="17">
        <v>0.44451802284123498</v>
      </c>
      <c r="AF10" s="17">
        <v>0.39955909852000399</v>
      </c>
      <c r="AG10" s="17">
        <v>0.424016593079029</v>
      </c>
      <c r="AH10" s="17"/>
      <c r="AI10" s="17">
        <v>0.42164700973639102</v>
      </c>
      <c r="AJ10" s="17">
        <v>0.45868311588935701</v>
      </c>
      <c r="AK10" s="17">
        <v>0.409230502780838</v>
      </c>
      <c r="AL10" s="17"/>
      <c r="AM10" s="17">
        <v>0.49429733642139501</v>
      </c>
      <c r="AN10" s="17">
        <v>0.44467500308781399</v>
      </c>
      <c r="AO10" s="17">
        <v>0.420237275641061</v>
      </c>
      <c r="AP10" s="17"/>
      <c r="AQ10" s="17">
        <v>0.48413577766265598</v>
      </c>
      <c r="AR10" s="17">
        <v>0.47079068032462201</v>
      </c>
      <c r="AS10" s="17">
        <v>0.43341957165377099</v>
      </c>
      <c r="AT10" s="17">
        <v>0.42667269326648699</v>
      </c>
      <c r="AU10" s="17">
        <v>0.29607920661986897</v>
      </c>
    </row>
    <row r="11" spans="2:47" x14ac:dyDescent="0.3">
      <c r="B11" s="18" t="s">
        <v>454</v>
      </c>
      <c r="C11" s="17">
        <v>0.11736376250427299</v>
      </c>
      <c r="D11" s="17">
        <v>0.14981626427792599</v>
      </c>
      <c r="E11" s="17">
        <v>8.4074492104600607E-2</v>
      </c>
      <c r="F11" s="17"/>
      <c r="G11" s="17">
        <v>0.133453028357505</v>
      </c>
      <c r="H11" s="17">
        <v>0.10899369437006701</v>
      </c>
      <c r="I11" s="17">
        <v>0.109777385306031</v>
      </c>
      <c r="J11" s="17">
        <v>9.8701221496863903E-2</v>
      </c>
      <c r="K11" s="17">
        <v>0.108465452889397</v>
      </c>
      <c r="L11" s="17">
        <v>0.14075224618550999</v>
      </c>
      <c r="M11" s="17"/>
      <c r="N11" s="17">
        <v>0.11682626534632901</v>
      </c>
      <c r="O11" s="17">
        <v>0.13057008092608399</v>
      </c>
      <c r="P11" s="17">
        <v>0.11324193080221701</v>
      </c>
      <c r="Q11" s="17">
        <v>0.10648246410428699</v>
      </c>
      <c r="R11" s="17"/>
      <c r="S11" s="17">
        <v>0.112502479136558</v>
      </c>
      <c r="T11" s="17">
        <v>0.136425198606097</v>
      </c>
      <c r="U11" s="17">
        <v>0.10688853475124201</v>
      </c>
      <c r="V11" s="17">
        <v>0.15055509657612801</v>
      </c>
      <c r="W11" s="17">
        <v>8.3125356647562307E-2</v>
      </c>
      <c r="X11" s="17">
        <v>9.8954817771488596E-2</v>
      </c>
      <c r="Y11" s="17">
        <v>0.15070824168357799</v>
      </c>
      <c r="Z11" s="17">
        <v>0.17253390682676201</v>
      </c>
      <c r="AA11" s="17">
        <v>7.2887386843078703E-2</v>
      </c>
      <c r="AB11" s="17">
        <v>0.11998492050717</v>
      </c>
      <c r="AC11" s="17"/>
      <c r="AD11" s="17">
        <v>0.127875630250886</v>
      </c>
      <c r="AE11" s="17">
        <v>0.100615378806685</v>
      </c>
      <c r="AF11" s="17">
        <v>0.17097375251719699</v>
      </c>
      <c r="AG11" s="17">
        <v>0.13355086434954699</v>
      </c>
      <c r="AH11" s="17"/>
      <c r="AI11" s="17">
        <v>0.141174381547404</v>
      </c>
      <c r="AJ11" s="17">
        <v>9.8826208343849198E-2</v>
      </c>
      <c r="AK11" s="17">
        <v>0.16350197328421101</v>
      </c>
      <c r="AL11" s="17"/>
      <c r="AM11" s="17">
        <v>6.5387916943390606E-2</v>
      </c>
      <c r="AN11" s="17">
        <v>0.12918032918668801</v>
      </c>
      <c r="AO11" s="17">
        <v>0.14928692800009899</v>
      </c>
      <c r="AP11" s="17"/>
      <c r="AQ11" s="17">
        <v>0.11203411216170001</v>
      </c>
      <c r="AR11" s="17">
        <v>0.104838458405643</v>
      </c>
      <c r="AS11" s="17">
        <v>0.102228254156999</v>
      </c>
      <c r="AT11" s="17">
        <v>0.104814706806414</v>
      </c>
      <c r="AU11" s="17">
        <v>0.17017997991217501</v>
      </c>
    </row>
    <row r="12" spans="2:47" x14ac:dyDescent="0.3">
      <c r="B12" s="18" t="s">
        <v>455</v>
      </c>
      <c r="C12" s="17">
        <v>5.3881671880969699E-2</v>
      </c>
      <c r="D12" s="17">
        <v>6.5424157949658904E-2</v>
      </c>
      <c r="E12" s="17">
        <v>4.27867363070151E-2</v>
      </c>
      <c r="F12" s="17"/>
      <c r="G12" s="17">
        <v>5.3553494257343001E-2</v>
      </c>
      <c r="H12" s="17">
        <v>4.6931991048998603E-2</v>
      </c>
      <c r="I12" s="17">
        <v>4.2363664134812302E-2</v>
      </c>
      <c r="J12" s="17">
        <v>5.55269161570087E-2</v>
      </c>
      <c r="K12" s="17">
        <v>8.2289977661423194E-2</v>
      </c>
      <c r="L12" s="17">
        <v>4.8576668929733502E-2</v>
      </c>
      <c r="M12" s="17"/>
      <c r="N12" s="17">
        <v>3.87755103699325E-2</v>
      </c>
      <c r="O12" s="17">
        <v>5.1874479916763902E-2</v>
      </c>
      <c r="P12" s="17">
        <v>6.4647143196925105E-2</v>
      </c>
      <c r="Q12" s="17">
        <v>5.9909474680665403E-2</v>
      </c>
      <c r="R12" s="17"/>
      <c r="S12" s="17">
        <v>2.66703131528899E-2</v>
      </c>
      <c r="T12" s="17">
        <v>7.6595515129037894E-2</v>
      </c>
      <c r="U12" s="17">
        <v>5.3712861968959802E-2</v>
      </c>
      <c r="V12" s="17">
        <v>7.6207077782857402E-2</v>
      </c>
      <c r="W12" s="17">
        <v>5.0545483262967601E-2</v>
      </c>
      <c r="X12" s="17">
        <v>4.7152133742075102E-2</v>
      </c>
      <c r="Y12" s="17">
        <v>7.7517740554411796E-2</v>
      </c>
      <c r="Z12" s="17">
        <v>4.7387118006714399E-2</v>
      </c>
      <c r="AA12" s="17">
        <v>3.8953290672373797E-2</v>
      </c>
      <c r="AB12" s="17">
        <v>4.8484904772204997E-2</v>
      </c>
      <c r="AC12" s="17"/>
      <c r="AD12" s="17">
        <v>7.7816006552550596E-2</v>
      </c>
      <c r="AE12" s="17">
        <v>2.8787994312425499E-2</v>
      </c>
      <c r="AF12" s="17">
        <v>0.116758933858967</v>
      </c>
      <c r="AG12" s="17">
        <v>3.4388652228400603E-2</v>
      </c>
      <c r="AH12" s="17"/>
      <c r="AI12" s="17">
        <v>8.5367875197274304E-2</v>
      </c>
      <c r="AJ12" s="17">
        <v>3.0073345473437599E-2</v>
      </c>
      <c r="AK12" s="17">
        <v>8.0803033134208502E-2</v>
      </c>
      <c r="AL12" s="17"/>
      <c r="AM12" s="17">
        <v>2.56273796484736E-2</v>
      </c>
      <c r="AN12" s="17">
        <v>4.4480323774355499E-2</v>
      </c>
      <c r="AO12" s="17">
        <v>8.3774623078957694E-2</v>
      </c>
      <c r="AP12" s="17"/>
      <c r="AQ12" s="17">
        <v>7.1356778522866399E-2</v>
      </c>
      <c r="AR12" s="17">
        <v>4.1340186396123003E-2</v>
      </c>
      <c r="AS12" s="17">
        <v>4.3354525047115899E-2</v>
      </c>
      <c r="AT12" s="17">
        <v>4.1872348874712098E-2</v>
      </c>
      <c r="AU12" s="17">
        <v>0</v>
      </c>
    </row>
    <row r="13" spans="2:47" x14ac:dyDescent="0.3">
      <c r="B13" s="18" t="s">
        <v>94</v>
      </c>
      <c r="C13" s="19">
        <v>0.124757244293004</v>
      </c>
      <c r="D13" s="19">
        <v>0.11140488287842699</v>
      </c>
      <c r="E13" s="19">
        <v>0.137970908169634</v>
      </c>
      <c r="F13" s="19"/>
      <c r="G13" s="19">
        <v>8.1274587945703997E-2</v>
      </c>
      <c r="H13" s="19">
        <v>5.4235098068169799E-2</v>
      </c>
      <c r="I13" s="19">
        <v>8.33286102641147E-2</v>
      </c>
      <c r="J13" s="19">
        <v>0.12765697911483201</v>
      </c>
      <c r="K13" s="19">
        <v>0.21376311597398001</v>
      </c>
      <c r="L13" s="19">
        <v>0.18148527937842299</v>
      </c>
      <c r="M13" s="19"/>
      <c r="N13" s="19">
        <v>7.2656514872563693E-2</v>
      </c>
      <c r="O13" s="19">
        <v>0.11462598588352001</v>
      </c>
      <c r="P13" s="19">
        <v>0.139900889809146</v>
      </c>
      <c r="Q13" s="19">
        <v>0.18073127764459701</v>
      </c>
      <c r="R13" s="19"/>
      <c r="S13" s="19">
        <v>7.8240582408037898E-2</v>
      </c>
      <c r="T13" s="19">
        <v>0.11060152934921701</v>
      </c>
      <c r="U13" s="19">
        <v>0.12990149145735999</v>
      </c>
      <c r="V13" s="19">
        <v>0.11798471550691</v>
      </c>
      <c r="W13" s="19">
        <v>0.14607329658971199</v>
      </c>
      <c r="X13" s="19">
        <v>0.155477959250029</v>
      </c>
      <c r="Y13" s="19">
        <v>0.183087959156229</v>
      </c>
      <c r="Z13" s="19">
        <v>0.12831205280879601</v>
      </c>
      <c r="AA13" s="19">
        <v>0.135493667436733</v>
      </c>
      <c r="AB13" s="19">
        <v>9.0933855289816096E-2</v>
      </c>
      <c r="AC13" s="19"/>
      <c r="AD13" s="19">
        <v>0.16287641705877001</v>
      </c>
      <c r="AE13" s="19">
        <v>8.4730650834118001E-2</v>
      </c>
      <c r="AF13" s="19">
        <v>0.121603454971128</v>
      </c>
      <c r="AG13" s="19">
        <v>0.18411661257043099</v>
      </c>
      <c r="AH13" s="19"/>
      <c r="AI13" s="19">
        <v>0.13548654942180399</v>
      </c>
      <c r="AJ13" s="19">
        <v>7.1211720440391896E-2</v>
      </c>
      <c r="AK13" s="19">
        <v>0.13632321693253499</v>
      </c>
      <c r="AL13" s="19"/>
      <c r="AM13" s="19">
        <v>0.106683925051373</v>
      </c>
      <c r="AN13" s="19">
        <v>0.12979557542110101</v>
      </c>
      <c r="AO13" s="19">
        <v>9.41647306695787E-2</v>
      </c>
      <c r="AP13" s="19"/>
      <c r="AQ13" s="19">
        <v>0.14578567441234699</v>
      </c>
      <c r="AR13" s="19">
        <v>0.152547375585909</v>
      </c>
      <c r="AS13" s="19">
        <v>8.8164164817572999E-2</v>
      </c>
      <c r="AT13" s="19">
        <v>7.6428449492294298E-2</v>
      </c>
      <c r="AU13" s="19">
        <v>8.7590126505116994E-2</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U18"/>
  <sheetViews>
    <sheetView showGridLines="0" topLeftCell="A2"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458</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452</v>
      </c>
      <c r="C9" s="17">
        <v>0.25706154378825702</v>
      </c>
      <c r="D9" s="17">
        <v>0.211383118803046</v>
      </c>
      <c r="E9" s="17">
        <v>0.301921614751196</v>
      </c>
      <c r="F9" s="17"/>
      <c r="G9" s="17">
        <v>0.30170505166005102</v>
      </c>
      <c r="H9" s="17">
        <v>0.37988049030659798</v>
      </c>
      <c r="I9" s="17">
        <v>0.31698462469095601</v>
      </c>
      <c r="J9" s="17">
        <v>0.270319097997337</v>
      </c>
      <c r="K9" s="17">
        <v>0.17115790103394701</v>
      </c>
      <c r="L9" s="17">
        <v>0.12731234810643</v>
      </c>
      <c r="M9" s="17"/>
      <c r="N9" s="17">
        <v>0.31265380762592598</v>
      </c>
      <c r="O9" s="17">
        <v>0.26684242090368898</v>
      </c>
      <c r="P9" s="17">
        <v>0.26514702405661</v>
      </c>
      <c r="Q9" s="17">
        <v>0.176455017732977</v>
      </c>
      <c r="R9" s="17"/>
      <c r="S9" s="17">
        <v>0.41037483361800797</v>
      </c>
      <c r="T9" s="17">
        <v>0.24740134065144001</v>
      </c>
      <c r="U9" s="17">
        <v>0.24306491342807099</v>
      </c>
      <c r="V9" s="17">
        <v>0.21746071287503099</v>
      </c>
      <c r="W9" s="17">
        <v>0.216583025901294</v>
      </c>
      <c r="X9" s="17">
        <v>0.20532898069017499</v>
      </c>
      <c r="Y9" s="17">
        <v>0.20585515870110199</v>
      </c>
      <c r="Z9" s="17">
        <v>0.11585029974652999</v>
      </c>
      <c r="AA9" s="17">
        <v>0.25723158608017099</v>
      </c>
      <c r="AB9" s="17">
        <v>0.29147379367200399</v>
      </c>
      <c r="AC9" s="17"/>
      <c r="AD9" s="17">
        <v>0.16275786222682601</v>
      </c>
      <c r="AE9" s="17">
        <v>0.312996136219656</v>
      </c>
      <c r="AF9" s="17">
        <v>0.178297479562399</v>
      </c>
      <c r="AG9" s="17">
        <v>0.27430751976394002</v>
      </c>
      <c r="AH9" s="17"/>
      <c r="AI9" s="17">
        <v>0.192810184826644</v>
      </c>
      <c r="AJ9" s="17">
        <v>0.317994753327074</v>
      </c>
      <c r="AK9" s="17">
        <v>0.21423968684776301</v>
      </c>
      <c r="AL9" s="17"/>
      <c r="AM9" s="17">
        <v>0.34775631146637198</v>
      </c>
      <c r="AN9" s="17">
        <v>0.24215053857046401</v>
      </c>
      <c r="AO9" s="17">
        <v>0.214645390732009</v>
      </c>
      <c r="AP9" s="17"/>
      <c r="AQ9" s="17">
        <v>0.20930700449703901</v>
      </c>
      <c r="AR9" s="17">
        <v>0.2427575261231</v>
      </c>
      <c r="AS9" s="17">
        <v>0.294304136945441</v>
      </c>
      <c r="AT9" s="17">
        <v>0.34762455868724201</v>
      </c>
      <c r="AU9" s="17">
        <v>0.40575944660248903</v>
      </c>
    </row>
    <row r="10" spans="2:47" x14ac:dyDescent="0.3">
      <c r="B10" s="18" t="s">
        <v>453</v>
      </c>
      <c r="C10" s="17">
        <v>0.46378322509963499</v>
      </c>
      <c r="D10" s="17">
        <v>0.46390946777229802</v>
      </c>
      <c r="E10" s="17">
        <v>0.46257433731103198</v>
      </c>
      <c r="F10" s="17"/>
      <c r="G10" s="17">
        <v>0.48248028488386902</v>
      </c>
      <c r="H10" s="17">
        <v>0.41410587915820402</v>
      </c>
      <c r="I10" s="17">
        <v>0.45388621942718399</v>
      </c>
      <c r="J10" s="17">
        <v>0.477951375444855</v>
      </c>
      <c r="K10" s="17">
        <v>0.45554925341431202</v>
      </c>
      <c r="L10" s="17">
        <v>0.49357577973343097</v>
      </c>
      <c r="M10" s="17"/>
      <c r="N10" s="17">
        <v>0.44176158979029001</v>
      </c>
      <c r="O10" s="17">
        <v>0.45079556187227499</v>
      </c>
      <c r="P10" s="17">
        <v>0.47379291581025201</v>
      </c>
      <c r="Q10" s="17">
        <v>0.49394002477157301</v>
      </c>
      <c r="R10" s="17"/>
      <c r="S10" s="17">
        <v>0.37484126099655102</v>
      </c>
      <c r="T10" s="17">
        <v>0.50526310297490895</v>
      </c>
      <c r="U10" s="17">
        <v>0.497207404605159</v>
      </c>
      <c r="V10" s="17">
        <v>0.45124192025286702</v>
      </c>
      <c r="W10" s="17">
        <v>0.49896100652189102</v>
      </c>
      <c r="X10" s="17">
        <v>0.50218289383346104</v>
      </c>
      <c r="Y10" s="17">
        <v>0.42223875706610597</v>
      </c>
      <c r="Z10" s="17">
        <v>0.48956389108720799</v>
      </c>
      <c r="AA10" s="17">
        <v>0.473481589952083</v>
      </c>
      <c r="AB10" s="17">
        <v>0.48038337018579402</v>
      </c>
      <c r="AC10" s="17"/>
      <c r="AD10" s="17">
        <v>0.43112992565161701</v>
      </c>
      <c r="AE10" s="17">
        <v>0.48831571212085501</v>
      </c>
      <c r="AF10" s="17">
        <v>0.43523451718769701</v>
      </c>
      <c r="AG10" s="17">
        <v>0.43757517639177002</v>
      </c>
      <c r="AH10" s="17"/>
      <c r="AI10" s="17">
        <v>0.45168219152072497</v>
      </c>
      <c r="AJ10" s="17">
        <v>0.48850422861055598</v>
      </c>
      <c r="AK10" s="17">
        <v>0.43345824710484399</v>
      </c>
      <c r="AL10" s="17"/>
      <c r="AM10" s="17">
        <v>0.48504090128211103</v>
      </c>
      <c r="AN10" s="17">
        <v>0.49551352406217403</v>
      </c>
      <c r="AO10" s="17">
        <v>0.46152995452872497</v>
      </c>
      <c r="AP10" s="17"/>
      <c r="AQ10" s="17">
        <v>0.477284746902501</v>
      </c>
      <c r="AR10" s="17">
        <v>0.499364519830507</v>
      </c>
      <c r="AS10" s="17">
        <v>0.44665235946718401</v>
      </c>
      <c r="AT10" s="17">
        <v>0.46266515620627502</v>
      </c>
      <c r="AU10" s="17">
        <v>0.426232134003102</v>
      </c>
    </row>
    <row r="11" spans="2:47" x14ac:dyDescent="0.3">
      <c r="B11" s="18" t="s">
        <v>454</v>
      </c>
      <c r="C11" s="17">
        <v>9.4985822463484096E-2</v>
      </c>
      <c r="D11" s="17">
        <v>0.13992804701241601</v>
      </c>
      <c r="E11" s="17">
        <v>5.1553597772729498E-2</v>
      </c>
      <c r="F11" s="17"/>
      <c r="G11" s="17">
        <v>0.14099560639273701</v>
      </c>
      <c r="H11" s="17">
        <v>9.6076284517734895E-2</v>
      </c>
      <c r="I11" s="17">
        <v>6.7378113908069595E-2</v>
      </c>
      <c r="J11" s="17">
        <v>9.3467761757211498E-2</v>
      </c>
      <c r="K11" s="17">
        <v>8.9732368027870907E-2</v>
      </c>
      <c r="L11" s="17">
        <v>9.0907401429544996E-2</v>
      </c>
      <c r="M11" s="17"/>
      <c r="N11" s="17">
        <v>0.101247243261368</v>
      </c>
      <c r="O11" s="17">
        <v>0.14169061216346099</v>
      </c>
      <c r="P11" s="17">
        <v>7.7300917053287205E-2</v>
      </c>
      <c r="Q11" s="17">
        <v>5.7112939924036203E-2</v>
      </c>
      <c r="R11" s="17"/>
      <c r="S11" s="17">
        <v>9.6261897180408507E-2</v>
      </c>
      <c r="T11" s="17">
        <v>7.1017586887498305E-2</v>
      </c>
      <c r="U11" s="17">
        <v>5.5027384217651E-2</v>
      </c>
      <c r="V11" s="17">
        <v>0.13553176373272599</v>
      </c>
      <c r="W11" s="17">
        <v>6.9840856114709596E-2</v>
      </c>
      <c r="X11" s="17">
        <v>9.65643412893082E-2</v>
      </c>
      <c r="Y11" s="17">
        <v>0.169117647402099</v>
      </c>
      <c r="Z11" s="17">
        <v>0.146240988375931</v>
      </c>
      <c r="AA11" s="17">
        <v>7.6766434919397802E-2</v>
      </c>
      <c r="AB11" s="17">
        <v>5.7029671094843699E-2</v>
      </c>
      <c r="AC11" s="17"/>
      <c r="AD11" s="17">
        <v>0.12840829327649</v>
      </c>
      <c r="AE11" s="17">
        <v>7.6169187702476895E-2</v>
      </c>
      <c r="AF11" s="17">
        <v>0.16250345523958401</v>
      </c>
      <c r="AG11" s="17">
        <v>7.6395198823241098E-2</v>
      </c>
      <c r="AH11" s="17"/>
      <c r="AI11" s="17">
        <v>0.129407436019609</v>
      </c>
      <c r="AJ11" s="17">
        <v>8.2941984968299007E-2</v>
      </c>
      <c r="AK11" s="17">
        <v>0.12990061194281799</v>
      </c>
      <c r="AL11" s="17"/>
      <c r="AM11" s="17">
        <v>2.0795707192281399E-2</v>
      </c>
      <c r="AN11" s="17">
        <v>9.1084783846865303E-2</v>
      </c>
      <c r="AO11" s="17">
        <v>0.15543473197475</v>
      </c>
      <c r="AP11" s="17"/>
      <c r="AQ11" s="17">
        <v>7.2734303201112904E-2</v>
      </c>
      <c r="AR11" s="17">
        <v>9.3317478026635106E-2</v>
      </c>
      <c r="AS11" s="17">
        <v>0.13176566139446999</v>
      </c>
      <c r="AT11" s="17">
        <v>5.6059839964363603E-2</v>
      </c>
      <c r="AU11" s="17">
        <v>0.12058358159962999</v>
      </c>
    </row>
    <row r="12" spans="2:47" x14ac:dyDescent="0.3">
      <c r="B12" s="18" t="s">
        <v>455</v>
      </c>
      <c r="C12" s="17">
        <v>3.2785666694357E-2</v>
      </c>
      <c r="D12" s="17">
        <v>3.9836870059012E-2</v>
      </c>
      <c r="E12" s="17">
        <v>2.6007604271895701E-2</v>
      </c>
      <c r="F12" s="17"/>
      <c r="G12" s="17">
        <v>2.7861607923557099E-2</v>
      </c>
      <c r="H12" s="17">
        <v>3.5532741260668202E-2</v>
      </c>
      <c r="I12" s="17">
        <v>4.9557844417378698E-2</v>
      </c>
      <c r="J12" s="17">
        <v>1.01141001368685E-2</v>
      </c>
      <c r="K12" s="17">
        <v>2.3880460491512899E-2</v>
      </c>
      <c r="L12" s="17">
        <v>4.4611448245382997E-2</v>
      </c>
      <c r="M12" s="17"/>
      <c r="N12" s="17">
        <v>3.0644361276745101E-2</v>
      </c>
      <c r="O12" s="17">
        <v>2.8965983048729299E-2</v>
      </c>
      <c r="P12" s="17">
        <v>3.2493219384283699E-2</v>
      </c>
      <c r="Q12" s="17">
        <v>3.9983814503582599E-2</v>
      </c>
      <c r="R12" s="17"/>
      <c r="S12" s="17">
        <v>4.0707193627439103E-2</v>
      </c>
      <c r="T12" s="17">
        <v>3.2472223808251502E-2</v>
      </c>
      <c r="U12" s="17">
        <v>4.4527651019163499E-2</v>
      </c>
      <c r="V12" s="17">
        <v>3.9166568636258801E-2</v>
      </c>
      <c r="W12" s="17">
        <v>3.7413172553290901E-2</v>
      </c>
      <c r="X12" s="17">
        <v>0</v>
      </c>
      <c r="Y12" s="17">
        <v>4.9967734463135301E-2</v>
      </c>
      <c r="Z12" s="17">
        <v>7.3218606868663494E-2</v>
      </c>
      <c r="AA12" s="17">
        <v>6.0363315591600601E-3</v>
      </c>
      <c r="AB12" s="17">
        <v>3.2833323468112997E-2</v>
      </c>
      <c r="AC12" s="17"/>
      <c r="AD12" s="17">
        <v>5.5963954344462198E-2</v>
      </c>
      <c r="AE12" s="17">
        <v>2.4371631501071401E-2</v>
      </c>
      <c r="AF12" s="17">
        <v>7.6725011770060705E-2</v>
      </c>
      <c r="AG12" s="17">
        <v>6.5245446787023003E-3</v>
      </c>
      <c r="AH12" s="17"/>
      <c r="AI12" s="17">
        <v>3.00692555250529E-2</v>
      </c>
      <c r="AJ12" s="17">
        <v>2.4123489972374498E-2</v>
      </c>
      <c r="AK12" s="17">
        <v>7.41451254702825E-2</v>
      </c>
      <c r="AL12" s="17"/>
      <c r="AM12" s="17">
        <v>1.82852762533873E-2</v>
      </c>
      <c r="AN12" s="17">
        <v>2.40416330572003E-2</v>
      </c>
      <c r="AO12" s="17">
        <v>5.0131939175502897E-2</v>
      </c>
      <c r="AP12" s="17"/>
      <c r="AQ12" s="17">
        <v>2.9592937945061602E-2</v>
      </c>
      <c r="AR12" s="17">
        <v>2.2076615664417099E-2</v>
      </c>
      <c r="AS12" s="17">
        <v>2.54205970292973E-2</v>
      </c>
      <c r="AT12" s="17">
        <v>4.92461502793256E-2</v>
      </c>
      <c r="AU12" s="17">
        <v>0</v>
      </c>
    </row>
    <row r="13" spans="2:47" x14ac:dyDescent="0.3">
      <c r="B13" s="18" t="s">
        <v>94</v>
      </c>
      <c r="C13" s="19">
        <v>0.15138374195426699</v>
      </c>
      <c r="D13" s="19">
        <v>0.14494249635322801</v>
      </c>
      <c r="E13" s="19">
        <v>0.157942845893147</v>
      </c>
      <c r="F13" s="19"/>
      <c r="G13" s="19">
        <v>4.6957449139786299E-2</v>
      </c>
      <c r="H13" s="19">
        <v>7.4404604756794598E-2</v>
      </c>
      <c r="I13" s="19">
        <v>0.112193197556411</v>
      </c>
      <c r="J13" s="19">
        <v>0.148147664663729</v>
      </c>
      <c r="K13" s="19">
        <v>0.25968001703235699</v>
      </c>
      <c r="L13" s="19">
        <v>0.243593022485212</v>
      </c>
      <c r="M13" s="19"/>
      <c r="N13" s="19">
        <v>0.113692998045672</v>
      </c>
      <c r="O13" s="19">
        <v>0.111705422011845</v>
      </c>
      <c r="P13" s="19">
        <v>0.15126592369556799</v>
      </c>
      <c r="Q13" s="19">
        <v>0.23250820306783099</v>
      </c>
      <c r="R13" s="19"/>
      <c r="S13" s="19">
        <v>7.78148145775934E-2</v>
      </c>
      <c r="T13" s="19">
        <v>0.14384574567790201</v>
      </c>
      <c r="U13" s="19">
        <v>0.16017264672995499</v>
      </c>
      <c r="V13" s="19">
        <v>0.15659903450311799</v>
      </c>
      <c r="W13" s="19">
        <v>0.177201938908814</v>
      </c>
      <c r="X13" s="19">
        <v>0.195923784187056</v>
      </c>
      <c r="Y13" s="19">
        <v>0.15282070236755799</v>
      </c>
      <c r="Z13" s="19">
        <v>0.17512621392166799</v>
      </c>
      <c r="AA13" s="19">
        <v>0.186484057489189</v>
      </c>
      <c r="AB13" s="19">
        <v>0.138279841579245</v>
      </c>
      <c r="AC13" s="19"/>
      <c r="AD13" s="19">
        <v>0.22173996450060501</v>
      </c>
      <c r="AE13" s="19">
        <v>9.8147332455940803E-2</v>
      </c>
      <c r="AF13" s="19">
        <v>0.14723953624025901</v>
      </c>
      <c r="AG13" s="19">
        <v>0.20519756034234601</v>
      </c>
      <c r="AH13" s="19"/>
      <c r="AI13" s="19">
        <v>0.19603093210797001</v>
      </c>
      <c r="AJ13" s="19">
        <v>8.6435543121696004E-2</v>
      </c>
      <c r="AK13" s="19">
        <v>0.148256328634292</v>
      </c>
      <c r="AL13" s="19"/>
      <c r="AM13" s="19">
        <v>0.128121803805849</v>
      </c>
      <c r="AN13" s="19">
        <v>0.147209520463296</v>
      </c>
      <c r="AO13" s="19">
        <v>0.118257983589013</v>
      </c>
      <c r="AP13" s="19"/>
      <c r="AQ13" s="19">
        <v>0.21108100745428501</v>
      </c>
      <c r="AR13" s="19">
        <v>0.142483860355341</v>
      </c>
      <c r="AS13" s="19">
        <v>0.101857245163606</v>
      </c>
      <c r="AT13" s="19">
        <v>8.4404294862793994E-2</v>
      </c>
      <c r="AU13" s="19">
        <v>4.7424837794778997E-2</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U18"/>
  <sheetViews>
    <sheetView showGridLines="0" zoomScaleNormal="100" workbookViewId="0">
      <pane xSplit="2" topLeftCell="D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459</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452</v>
      </c>
      <c r="C9" s="17">
        <v>0.26271629753332798</v>
      </c>
      <c r="D9" s="17">
        <v>0.22482071095475001</v>
      </c>
      <c r="E9" s="17">
        <v>0.30003315449413698</v>
      </c>
      <c r="F9" s="17"/>
      <c r="G9" s="17">
        <v>0.35267762244558198</v>
      </c>
      <c r="H9" s="17">
        <v>0.34594416414842299</v>
      </c>
      <c r="I9" s="17">
        <v>0.28557400092797303</v>
      </c>
      <c r="J9" s="17">
        <v>0.27691253491878998</v>
      </c>
      <c r="K9" s="17">
        <v>0.20410375826582899</v>
      </c>
      <c r="L9" s="17">
        <v>0.14590754355144001</v>
      </c>
      <c r="M9" s="17"/>
      <c r="N9" s="17">
        <v>0.32443418571955102</v>
      </c>
      <c r="O9" s="17">
        <v>0.25192165570074698</v>
      </c>
      <c r="P9" s="17">
        <v>0.27730996746236902</v>
      </c>
      <c r="Q9" s="17">
        <v>0.19514710174715</v>
      </c>
      <c r="R9" s="17"/>
      <c r="S9" s="17">
        <v>0.36369666229242498</v>
      </c>
      <c r="T9" s="17">
        <v>0.22610871645340799</v>
      </c>
      <c r="U9" s="17">
        <v>0.28784499473242298</v>
      </c>
      <c r="V9" s="17">
        <v>0.275556886539846</v>
      </c>
      <c r="W9" s="17">
        <v>0.27544697915372301</v>
      </c>
      <c r="X9" s="17">
        <v>0.25700385633266398</v>
      </c>
      <c r="Y9" s="17">
        <v>0.201293729685528</v>
      </c>
      <c r="Z9" s="17">
        <v>0.227174854296886</v>
      </c>
      <c r="AA9" s="17">
        <v>0.19848937138828501</v>
      </c>
      <c r="AB9" s="17">
        <v>0.271981279484174</v>
      </c>
      <c r="AC9" s="17"/>
      <c r="AD9" s="17">
        <v>0.19847243560970801</v>
      </c>
      <c r="AE9" s="17">
        <v>0.32683611887070801</v>
      </c>
      <c r="AF9" s="17">
        <v>0.19304442301887001</v>
      </c>
      <c r="AG9" s="17">
        <v>0.26480342882366997</v>
      </c>
      <c r="AH9" s="17"/>
      <c r="AI9" s="17">
        <v>0.19819473697905399</v>
      </c>
      <c r="AJ9" s="17">
        <v>0.33875585416009302</v>
      </c>
      <c r="AK9" s="17">
        <v>0.198663784860209</v>
      </c>
      <c r="AL9" s="17"/>
      <c r="AM9" s="17">
        <v>0.374873488368758</v>
      </c>
      <c r="AN9" s="17">
        <v>0.246102599466514</v>
      </c>
      <c r="AO9" s="17">
        <v>0.207965621792954</v>
      </c>
      <c r="AP9" s="17"/>
      <c r="AQ9" s="17">
        <v>0.23425898387041999</v>
      </c>
      <c r="AR9" s="17">
        <v>0.25620014733562602</v>
      </c>
      <c r="AS9" s="17">
        <v>0.30147716689496401</v>
      </c>
      <c r="AT9" s="17">
        <v>0.33246052309957203</v>
      </c>
      <c r="AU9" s="17">
        <v>0.39301566609219302</v>
      </c>
    </row>
    <row r="10" spans="2:47" x14ac:dyDescent="0.3">
      <c r="B10" s="18" t="s">
        <v>453</v>
      </c>
      <c r="C10" s="17">
        <v>0.41918003738311699</v>
      </c>
      <c r="D10" s="17">
        <v>0.43905050272127899</v>
      </c>
      <c r="E10" s="17">
        <v>0.39871540137906902</v>
      </c>
      <c r="F10" s="17"/>
      <c r="G10" s="17">
        <v>0.37848285213253002</v>
      </c>
      <c r="H10" s="17">
        <v>0.42722196925579098</v>
      </c>
      <c r="I10" s="17">
        <v>0.40990167593870802</v>
      </c>
      <c r="J10" s="17">
        <v>0.41623302505892401</v>
      </c>
      <c r="K10" s="17">
        <v>0.37912970549334002</v>
      </c>
      <c r="L10" s="17">
        <v>0.47626071787366298</v>
      </c>
      <c r="M10" s="17"/>
      <c r="N10" s="17">
        <v>0.45224618347413897</v>
      </c>
      <c r="O10" s="17">
        <v>0.44495584247580999</v>
      </c>
      <c r="P10" s="17">
        <v>0.35682861702174901</v>
      </c>
      <c r="Q10" s="17">
        <v>0.41214687471248201</v>
      </c>
      <c r="R10" s="17"/>
      <c r="S10" s="17">
        <v>0.40043508344592499</v>
      </c>
      <c r="T10" s="17">
        <v>0.43456426877295401</v>
      </c>
      <c r="U10" s="17">
        <v>0.42389017958775199</v>
      </c>
      <c r="V10" s="17">
        <v>0.35117257597903401</v>
      </c>
      <c r="W10" s="17">
        <v>0.41529766918067101</v>
      </c>
      <c r="X10" s="17">
        <v>0.45307020616171401</v>
      </c>
      <c r="Y10" s="17">
        <v>0.41117579840444701</v>
      </c>
      <c r="Z10" s="17">
        <v>0.34045652678702598</v>
      </c>
      <c r="AA10" s="17">
        <v>0.49979897544392299</v>
      </c>
      <c r="AB10" s="17">
        <v>0.38984236808751699</v>
      </c>
      <c r="AC10" s="17"/>
      <c r="AD10" s="17">
        <v>0.40723726698238399</v>
      </c>
      <c r="AE10" s="17">
        <v>0.43463188764713201</v>
      </c>
      <c r="AF10" s="17">
        <v>0.381938876692826</v>
      </c>
      <c r="AG10" s="17">
        <v>0.32096649391718202</v>
      </c>
      <c r="AH10" s="17"/>
      <c r="AI10" s="17">
        <v>0.44281487221800198</v>
      </c>
      <c r="AJ10" s="17">
        <v>0.44320038042002902</v>
      </c>
      <c r="AK10" s="17">
        <v>0.38884993143368202</v>
      </c>
      <c r="AL10" s="17"/>
      <c r="AM10" s="17">
        <v>0.39532480283773103</v>
      </c>
      <c r="AN10" s="17">
        <v>0.453050045899202</v>
      </c>
      <c r="AO10" s="17">
        <v>0.43592730875852997</v>
      </c>
      <c r="AP10" s="17"/>
      <c r="AQ10" s="17">
        <v>0.38875429591118399</v>
      </c>
      <c r="AR10" s="17">
        <v>0.442179298858421</v>
      </c>
      <c r="AS10" s="17">
        <v>0.45543602658409899</v>
      </c>
      <c r="AT10" s="17">
        <v>0.42560926531467302</v>
      </c>
      <c r="AU10" s="17">
        <v>0.55955949611302802</v>
      </c>
    </row>
    <row r="11" spans="2:47" x14ac:dyDescent="0.3">
      <c r="B11" s="18" t="s">
        <v>454</v>
      </c>
      <c r="C11" s="17">
        <v>9.3948771767013106E-2</v>
      </c>
      <c r="D11" s="17">
        <v>0.11401616761365101</v>
      </c>
      <c r="E11" s="17">
        <v>7.4660023552583901E-2</v>
      </c>
      <c r="F11" s="17"/>
      <c r="G11" s="17">
        <v>0.15974391306788899</v>
      </c>
      <c r="H11" s="17">
        <v>0.10594612428503</v>
      </c>
      <c r="I11" s="17">
        <v>9.2146065184441295E-2</v>
      </c>
      <c r="J11" s="17">
        <v>7.4652948997120494E-2</v>
      </c>
      <c r="K11" s="17">
        <v>8.9624576157495403E-2</v>
      </c>
      <c r="L11" s="17">
        <v>6.1000687906889998E-2</v>
      </c>
      <c r="M11" s="17"/>
      <c r="N11" s="17">
        <v>8.6152251514648406E-2</v>
      </c>
      <c r="O11" s="17">
        <v>0.10920188662545199</v>
      </c>
      <c r="P11" s="17">
        <v>0.109665786102811</v>
      </c>
      <c r="Q11" s="17">
        <v>7.0852065686853094E-2</v>
      </c>
      <c r="R11" s="17"/>
      <c r="S11" s="17">
        <v>0.106093900373099</v>
      </c>
      <c r="T11" s="17">
        <v>7.1281321262749997E-2</v>
      </c>
      <c r="U11" s="17">
        <v>8.3474602927467598E-2</v>
      </c>
      <c r="V11" s="17">
        <v>0.13570344786177799</v>
      </c>
      <c r="W11" s="17">
        <v>3.68427627149873E-2</v>
      </c>
      <c r="X11" s="17">
        <v>7.9798447513232396E-2</v>
      </c>
      <c r="Y11" s="17">
        <v>0.10319539093118101</v>
      </c>
      <c r="Z11" s="17">
        <v>0.14622289229653301</v>
      </c>
      <c r="AA11" s="17">
        <v>7.7416582677981294E-2</v>
      </c>
      <c r="AB11" s="17">
        <v>0.14521406272712001</v>
      </c>
      <c r="AC11" s="17"/>
      <c r="AD11" s="17">
        <v>8.8403012178568399E-2</v>
      </c>
      <c r="AE11" s="17">
        <v>7.5635237214129403E-2</v>
      </c>
      <c r="AF11" s="17">
        <v>0.15261916464470299</v>
      </c>
      <c r="AG11" s="17">
        <v>0.118731615781523</v>
      </c>
      <c r="AH11" s="17"/>
      <c r="AI11" s="17">
        <v>7.1623980063015305E-2</v>
      </c>
      <c r="AJ11" s="17">
        <v>8.7927504801146403E-2</v>
      </c>
      <c r="AK11" s="17">
        <v>0.141543886798871</v>
      </c>
      <c r="AL11" s="17"/>
      <c r="AM11" s="17">
        <v>3.96426428614692E-2</v>
      </c>
      <c r="AN11" s="17">
        <v>7.3154366566456006E-2</v>
      </c>
      <c r="AO11" s="17">
        <v>0.15845653862991199</v>
      </c>
      <c r="AP11" s="17"/>
      <c r="AQ11" s="17">
        <v>8.4046029356561996E-2</v>
      </c>
      <c r="AR11" s="17">
        <v>9.3562437596426004E-2</v>
      </c>
      <c r="AS11" s="17">
        <v>8.2882470056604707E-2</v>
      </c>
      <c r="AT11" s="17">
        <v>9.2126074070499595E-2</v>
      </c>
      <c r="AU11" s="17">
        <v>0</v>
      </c>
    </row>
    <row r="12" spans="2:47" x14ac:dyDescent="0.3">
      <c r="B12" s="18" t="s">
        <v>455</v>
      </c>
      <c r="C12" s="17">
        <v>3.7483694602676899E-2</v>
      </c>
      <c r="D12" s="17">
        <v>4.3294779835811099E-2</v>
      </c>
      <c r="E12" s="17">
        <v>3.1918911924812603E-2</v>
      </c>
      <c r="F12" s="17"/>
      <c r="G12" s="17">
        <v>2.73791034604077E-2</v>
      </c>
      <c r="H12" s="17">
        <v>3.7187122290261901E-2</v>
      </c>
      <c r="I12" s="17">
        <v>5.1613520941050997E-2</v>
      </c>
      <c r="J12" s="17">
        <v>3.5577933341622903E-2</v>
      </c>
      <c r="K12" s="17">
        <v>4.37611094209737E-2</v>
      </c>
      <c r="L12" s="17">
        <v>3.0280237246537198E-2</v>
      </c>
      <c r="M12" s="17"/>
      <c r="N12" s="17">
        <v>3.8493038531172301E-2</v>
      </c>
      <c r="O12" s="17">
        <v>4.63163051692594E-2</v>
      </c>
      <c r="P12" s="17">
        <v>4.3889987980468101E-2</v>
      </c>
      <c r="Q12" s="17">
        <v>2.2319823890253401E-2</v>
      </c>
      <c r="R12" s="17"/>
      <c r="S12" s="17">
        <v>4.1218466908097801E-2</v>
      </c>
      <c r="T12" s="17">
        <v>3.3467800682250602E-2</v>
      </c>
      <c r="U12" s="17">
        <v>2.3228929269950099E-2</v>
      </c>
      <c r="V12" s="17">
        <v>4.7854356273334099E-2</v>
      </c>
      <c r="W12" s="17">
        <v>2.5645975981415499E-2</v>
      </c>
      <c r="X12" s="17">
        <v>2.6316567630482901E-2</v>
      </c>
      <c r="Y12" s="17">
        <v>9.8026758582736601E-2</v>
      </c>
      <c r="Z12" s="17">
        <v>3.5423250941237397E-2</v>
      </c>
      <c r="AA12" s="17">
        <v>1.50127301981923E-2</v>
      </c>
      <c r="AB12" s="17">
        <v>3.2833323468112997E-2</v>
      </c>
      <c r="AC12" s="17"/>
      <c r="AD12" s="17">
        <v>5.6680751590343303E-2</v>
      </c>
      <c r="AE12" s="17">
        <v>3.6639506241238601E-2</v>
      </c>
      <c r="AF12" s="17">
        <v>7.9142351608191899E-2</v>
      </c>
      <c r="AG12" s="17">
        <v>1.19400697096695E-2</v>
      </c>
      <c r="AH12" s="17"/>
      <c r="AI12" s="17">
        <v>4.6461832960804902E-2</v>
      </c>
      <c r="AJ12" s="17">
        <v>3.9772888864083797E-2</v>
      </c>
      <c r="AK12" s="17">
        <v>6.4617078554801505E-2</v>
      </c>
      <c r="AL12" s="17"/>
      <c r="AM12" s="17">
        <v>3.2156376014344103E-2</v>
      </c>
      <c r="AN12" s="17">
        <v>4.3357300567083999E-2</v>
      </c>
      <c r="AO12" s="17">
        <v>3.5077898431272403E-2</v>
      </c>
      <c r="AP12" s="17"/>
      <c r="AQ12" s="17">
        <v>3.6518328479031102E-2</v>
      </c>
      <c r="AR12" s="17">
        <v>2.3990656173606399E-2</v>
      </c>
      <c r="AS12" s="17">
        <v>5.2626094140498403E-2</v>
      </c>
      <c r="AT12" s="17">
        <v>4.1834135770469599E-2</v>
      </c>
      <c r="AU12" s="17">
        <v>0</v>
      </c>
    </row>
    <row r="13" spans="2:47" x14ac:dyDescent="0.3">
      <c r="B13" s="18" t="s">
        <v>94</v>
      </c>
      <c r="C13" s="19">
        <v>0.18667119871386501</v>
      </c>
      <c r="D13" s="19">
        <v>0.178817838874509</v>
      </c>
      <c r="E13" s="19">
        <v>0.194672508649398</v>
      </c>
      <c r="F13" s="19"/>
      <c r="G13" s="19">
        <v>8.1716508893591194E-2</v>
      </c>
      <c r="H13" s="19">
        <v>8.3700620020494096E-2</v>
      </c>
      <c r="I13" s="19">
        <v>0.16076473700782701</v>
      </c>
      <c r="J13" s="19">
        <v>0.196623557683543</v>
      </c>
      <c r="K13" s="19">
        <v>0.28338085066236202</v>
      </c>
      <c r="L13" s="19">
        <v>0.28655081342146999</v>
      </c>
      <c r="M13" s="19"/>
      <c r="N13" s="19">
        <v>9.8674340760489296E-2</v>
      </c>
      <c r="O13" s="19">
        <v>0.14760431002873201</v>
      </c>
      <c r="P13" s="19">
        <v>0.212305641432603</v>
      </c>
      <c r="Q13" s="19">
        <v>0.29953413396326201</v>
      </c>
      <c r="R13" s="19"/>
      <c r="S13" s="19">
        <v>8.8555886980453399E-2</v>
      </c>
      <c r="T13" s="19">
        <v>0.234577892828637</v>
      </c>
      <c r="U13" s="19">
        <v>0.18156129348240699</v>
      </c>
      <c r="V13" s="19">
        <v>0.18971273334600799</v>
      </c>
      <c r="W13" s="19">
        <v>0.24676661296920299</v>
      </c>
      <c r="X13" s="19">
        <v>0.18381092236190699</v>
      </c>
      <c r="Y13" s="19">
        <v>0.18630832239610801</v>
      </c>
      <c r="Z13" s="19">
        <v>0.25072247567831701</v>
      </c>
      <c r="AA13" s="19">
        <v>0.20928234029161799</v>
      </c>
      <c r="AB13" s="19">
        <v>0.16012896623307599</v>
      </c>
      <c r="AC13" s="19"/>
      <c r="AD13" s="19">
        <v>0.249206533638996</v>
      </c>
      <c r="AE13" s="19">
        <v>0.126257250026793</v>
      </c>
      <c r="AF13" s="19">
        <v>0.19325518403541</v>
      </c>
      <c r="AG13" s="19">
        <v>0.283558391767956</v>
      </c>
      <c r="AH13" s="19"/>
      <c r="AI13" s="19">
        <v>0.240904577779124</v>
      </c>
      <c r="AJ13" s="19">
        <v>9.0343371754647905E-2</v>
      </c>
      <c r="AK13" s="19">
        <v>0.206325318352436</v>
      </c>
      <c r="AL13" s="19"/>
      <c r="AM13" s="19">
        <v>0.158002689917698</v>
      </c>
      <c r="AN13" s="19">
        <v>0.184335687500744</v>
      </c>
      <c r="AO13" s="19">
        <v>0.16257263238733199</v>
      </c>
      <c r="AP13" s="19"/>
      <c r="AQ13" s="19">
        <v>0.25642236238280303</v>
      </c>
      <c r="AR13" s="19">
        <v>0.184067460035921</v>
      </c>
      <c r="AS13" s="19">
        <v>0.10757824232383301</v>
      </c>
      <c r="AT13" s="19">
        <v>0.10797000174478601</v>
      </c>
      <c r="AU13" s="19">
        <v>4.7424837794778997E-2</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U18"/>
  <sheetViews>
    <sheetView showGridLines="0" topLeftCell="A6" zoomScaleNormal="100" workbookViewId="0">
      <pane xSplit="2" topLeftCell="AG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460</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452</v>
      </c>
      <c r="C9" s="17">
        <v>0.13676492409123001</v>
      </c>
      <c r="D9" s="17">
        <v>0.124953281379205</v>
      </c>
      <c r="E9" s="17">
        <v>0.14850736516844401</v>
      </c>
      <c r="F9" s="17"/>
      <c r="G9" s="17">
        <v>0.21895168742089099</v>
      </c>
      <c r="H9" s="17">
        <v>0.213164705521103</v>
      </c>
      <c r="I9" s="17">
        <v>0.17253584803928099</v>
      </c>
      <c r="J9" s="17">
        <v>0.15162423156802601</v>
      </c>
      <c r="K9" s="17">
        <v>5.6657908086224999E-2</v>
      </c>
      <c r="L9" s="17">
        <v>3.4050877156702297E-2</v>
      </c>
      <c r="M9" s="17"/>
      <c r="N9" s="17">
        <v>0.19581085470823101</v>
      </c>
      <c r="O9" s="17">
        <v>0.12574550272759799</v>
      </c>
      <c r="P9" s="17">
        <v>0.145089584418301</v>
      </c>
      <c r="Q9" s="17">
        <v>7.9865114637047194E-2</v>
      </c>
      <c r="R9" s="17"/>
      <c r="S9" s="17">
        <v>0.26659975147514497</v>
      </c>
      <c r="T9" s="17">
        <v>8.3815210820190805E-2</v>
      </c>
      <c r="U9" s="17">
        <v>0.12571033544243199</v>
      </c>
      <c r="V9" s="17">
        <v>9.1264961419196294E-2</v>
      </c>
      <c r="W9" s="17">
        <v>5.6961508254475997E-2</v>
      </c>
      <c r="X9" s="17">
        <v>0.117087001144104</v>
      </c>
      <c r="Y9" s="17">
        <v>0.14397799036438</v>
      </c>
      <c r="Z9" s="17">
        <v>9.6246268641064101E-2</v>
      </c>
      <c r="AA9" s="17">
        <v>0.14647370101391999</v>
      </c>
      <c r="AB9" s="17">
        <v>0.15709571375878201</v>
      </c>
      <c r="AC9" s="17"/>
      <c r="AD9" s="17">
        <v>7.8537059243180704E-2</v>
      </c>
      <c r="AE9" s="17">
        <v>0.20485665383076801</v>
      </c>
      <c r="AF9" s="17">
        <v>6.7508982192331604E-2</v>
      </c>
      <c r="AG9" s="17">
        <v>0.127255977417224</v>
      </c>
      <c r="AH9" s="17"/>
      <c r="AI9" s="17">
        <v>7.5970668084690496E-2</v>
      </c>
      <c r="AJ9" s="17">
        <v>0.22143981663960599</v>
      </c>
      <c r="AK9" s="17">
        <v>6.9376256132231306E-2</v>
      </c>
      <c r="AL9" s="17"/>
      <c r="AM9" s="17">
        <v>0.182531457630281</v>
      </c>
      <c r="AN9" s="17">
        <v>0.11936432717552201</v>
      </c>
      <c r="AO9" s="17">
        <v>0.12946843558305299</v>
      </c>
      <c r="AP9" s="17"/>
      <c r="AQ9" s="17">
        <v>0.10838675874312199</v>
      </c>
      <c r="AR9" s="17">
        <v>9.0705906636969605E-2</v>
      </c>
      <c r="AS9" s="17">
        <v>0.194898658770884</v>
      </c>
      <c r="AT9" s="17">
        <v>0.25811890013127098</v>
      </c>
      <c r="AU9" s="17">
        <v>0.16501866406035001</v>
      </c>
    </row>
    <row r="10" spans="2:47" x14ac:dyDescent="0.3">
      <c r="B10" s="18" t="s">
        <v>453</v>
      </c>
      <c r="C10" s="17">
        <v>0.35848073217468301</v>
      </c>
      <c r="D10" s="17">
        <v>0.31540691730410703</v>
      </c>
      <c r="E10" s="17">
        <v>0.398992075875859</v>
      </c>
      <c r="F10" s="17"/>
      <c r="G10" s="17">
        <v>0.40709736013421899</v>
      </c>
      <c r="H10" s="17">
        <v>0.38127176426224901</v>
      </c>
      <c r="I10" s="17">
        <v>0.36924177215158999</v>
      </c>
      <c r="J10" s="17">
        <v>0.31182185864381201</v>
      </c>
      <c r="K10" s="17">
        <v>0.32893107919808201</v>
      </c>
      <c r="L10" s="17">
        <v>0.35709984702964198</v>
      </c>
      <c r="M10" s="17"/>
      <c r="N10" s="17">
        <v>0.37730712004689099</v>
      </c>
      <c r="O10" s="17">
        <v>0.40068103685907402</v>
      </c>
      <c r="P10" s="17">
        <v>0.34370515926564599</v>
      </c>
      <c r="Q10" s="17">
        <v>0.31443203520437701</v>
      </c>
      <c r="R10" s="17"/>
      <c r="S10" s="17">
        <v>0.32777509204313099</v>
      </c>
      <c r="T10" s="17">
        <v>0.35610120741842199</v>
      </c>
      <c r="U10" s="17">
        <v>0.38090957349878402</v>
      </c>
      <c r="V10" s="17">
        <v>0.367427187089582</v>
      </c>
      <c r="W10" s="17">
        <v>0.36442894689175398</v>
      </c>
      <c r="X10" s="17">
        <v>0.425564054283326</v>
      </c>
      <c r="Y10" s="17">
        <v>0.28750721559278097</v>
      </c>
      <c r="Z10" s="17">
        <v>0.33959110799077002</v>
      </c>
      <c r="AA10" s="17">
        <v>0.33657423783417001</v>
      </c>
      <c r="AB10" s="17">
        <v>0.44619094392740599</v>
      </c>
      <c r="AC10" s="17"/>
      <c r="AD10" s="17">
        <v>0.330897549437771</v>
      </c>
      <c r="AE10" s="17">
        <v>0.388128047807558</v>
      </c>
      <c r="AF10" s="17">
        <v>0.30992763658919498</v>
      </c>
      <c r="AG10" s="17">
        <v>0.28575142562025502</v>
      </c>
      <c r="AH10" s="17"/>
      <c r="AI10" s="17">
        <v>0.37245055009905598</v>
      </c>
      <c r="AJ10" s="17">
        <v>0.36855012262427</v>
      </c>
      <c r="AK10" s="17">
        <v>0.33850451113191299</v>
      </c>
      <c r="AL10" s="17"/>
      <c r="AM10" s="17">
        <v>0.41451250484401098</v>
      </c>
      <c r="AN10" s="17">
        <v>0.35471797430553997</v>
      </c>
      <c r="AO10" s="17">
        <v>0.35654360026023602</v>
      </c>
      <c r="AP10" s="17"/>
      <c r="AQ10" s="17">
        <v>0.341931715771498</v>
      </c>
      <c r="AR10" s="17">
        <v>0.391953370208734</v>
      </c>
      <c r="AS10" s="17">
        <v>0.41898156042203299</v>
      </c>
      <c r="AT10" s="17">
        <v>0.33287095491019503</v>
      </c>
      <c r="AU10" s="17">
        <v>0.46302640146229301</v>
      </c>
    </row>
    <row r="11" spans="2:47" x14ac:dyDescent="0.3">
      <c r="B11" s="18" t="s">
        <v>454</v>
      </c>
      <c r="C11" s="17">
        <v>0.23025186697633299</v>
      </c>
      <c r="D11" s="17">
        <v>0.27089265999699502</v>
      </c>
      <c r="E11" s="17">
        <v>0.191269011142808</v>
      </c>
      <c r="F11" s="17"/>
      <c r="G11" s="17">
        <v>0.18337972764638699</v>
      </c>
      <c r="H11" s="17">
        <v>0.22942244604033599</v>
      </c>
      <c r="I11" s="17">
        <v>0.236305720280928</v>
      </c>
      <c r="J11" s="17">
        <v>0.25049391725438602</v>
      </c>
      <c r="K11" s="17">
        <v>0.23185568048415001</v>
      </c>
      <c r="L11" s="17">
        <v>0.23938280268665099</v>
      </c>
      <c r="M11" s="17"/>
      <c r="N11" s="17">
        <v>0.24392634445124001</v>
      </c>
      <c r="O11" s="17">
        <v>0.229751688426961</v>
      </c>
      <c r="P11" s="17">
        <v>0.213117053337254</v>
      </c>
      <c r="Q11" s="17">
        <v>0.22791955207510101</v>
      </c>
      <c r="R11" s="17"/>
      <c r="S11" s="17">
        <v>0.25519523186173099</v>
      </c>
      <c r="T11" s="17">
        <v>0.243174058481646</v>
      </c>
      <c r="U11" s="17">
        <v>0.18922401876685499</v>
      </c>
      <c r="V11" s="17">
        <v>0.27781474114615501</v>
      </c>
      <c r="W11" s="17">
        <v>0.271458671709642</v>
      </c>
      <c r="X11" s="17">
        <v>0.171975752015113</v>
      </c>
      <c r="Y11" s="17">
        <v>0.25015075687642202</v>
      </c>
      <c r="Z11" s="17">
        <v>0.24779404840785901</v>
      </c>
      <c r="AA11" s="17">
        <v>0.20848949205519199</v>
      </c>
      <c r="AB11" s="17">
        <v>0.155778355434119</v>
      </c>
      <c r="AC11" s="17"/>
      <c r="AD11" s="17">
        <v>0.29764854336517199</v>
      </c>
      <c r="AE11" s="17">
        <v>0.20193196870425201</v>
      </c>
      <c r="AF11" s="17">
        <v>0.29772445123678898</v>
      </c>
      <c r="AG11" s="17">
        <v>0.186918225872717</v>
      </c>
      <c r="AH11" s="17"/>
      <c r="AI11" s="17">
        <v>0.29807544818609</v>
      </c>
      <c r="AJ11" s="17">
        <v>0.20270852584740701</v>
      </c>
      <c r="AK11" s="17">
        <v>0.28877696891625898</v>
      </c>
      <c r="AL11" s="17"/>
      <c r="AM11" s="17">
        <v>0.15641226208822401</v>
      </c>
      <c r="AN11" s="17">
        <v>0.25372076803343702</v>
      </c>
      <c r="AO11" s="17">
        <v>0.28191497724211401</v>
      </c>
      <c r="AP11" s="17"/>
      <c r="AQ11" s="17">
        <v>0.20710068769297299</v>
      </c>
      <c r="AR11" s="17">
        <v>0.234768115372192</v>
      </c>
      <c r="AS11" s="17">
        <v>0.217793902544411</v>
      </c>
      <c r="AT11" s="17">
        <v>0.18998643312715299</v>
      </c>
      <c r="AU11" s="17">
        <v>0.27366224809858503</v>
      </c>
    </row>
    <row r="12" spans="2:47" x14ac:dyDescent="0.3">
      <c r="B12" s="18" t="s">
        <v>455</v>
      </c>
      <c r="C12" s="17">
        <v>6.1293994913490801E-2</v>
      </c>
      <c r="D12" s="17">
        <v>8.5057819676888094E-2</v>
      </c>
      <c r="E12" s="17">
        <v>3.8351028564546398E-2</v>
      </c>
      <c r="F12" s="17"/>
      <c r="G12" s="17">
        <v>7.0001720916465393E-2</v>
      </c>
      <c r="H12" s="17">
        <v>7.2690217809156396E-2</v>
      </c>
      <c r="I12" s="17">
        <v>4.2384378284639201E-2</v>
      </c>
      <c r="J12" s="17">
        <v>4.5509124066832399E-2</v>
      </c>
      <c r="K12" s="17">
        <v>6.8238553383305103E-2</v>
      </c>
      <c r="L12" s="17">
        <v>6.9773901841624797E-2</v>
      </c>
      <c r="M12" s="17"/>
      <c r="N12" s="17">
        <v>4.5843360489605099E-2</v>
      </c>
      <c r="O12" s="17">
        <v>7.1727869537014793E-2</v>
      </c>
      <c r="P12" s="17">
        <v>5.4873424378543298E-2</v>
      </c>
      <c r="Q12" s="17">
        <v>7.0303721132069993E-2</v>
      </c>
      <c r="R12" s="17"/>
      <c r="S12" s="17">
        <v>2.8373961584587E-2</v>
      </c>
      <c r="T12" s="17">
        <v>6.28286657356672E-2</v>
      </c>
      <c r="U12" s="17">
        <v>6.5923532650789707E-2</v>
      </c>
      <c r="V12" s="17">
        <v>5.0817786642714101E-2</v>
      </c>
      <c r="W12" s="17">
        <v>7.3001081002652193E-2</v>
      </c>
      <c r="X12" s="17">
        <v>6.3528174297516199E-2</v>
      </c>
      <c r="Y12" s="17">
        <v>0.12661869754831201</v>
      </c>
      <c r="Z12" s="17">
        <v>6.6938955412269394E-2</v>
      </c>
      <c r="AA12" s="17">
        <v>5.3528401721801303E-2</v>
      </c>
      <c r="AB12" s="17">
        <v>4.90716437169905E-2</v>
      </c>
      <c r="AC12" s="17"/>
      <c r="AD12" s="17">
        <v>6.3603812862129197E-2</v>
      </c>
      <c r="AE12" s="17">
        <v>5.61091779683194E-2</v>
      </c>
      <c r="AF12" s="17">
        <v>9.7944159067129499E-2</v>
      </c>
      <c r="AG12" s="17">
        <v>5.22352104887156E-2</v>
      </c>
      <c r="AH12" s="17"/>
      <c r="AI12" s="17">
        <v>4.2571668492346601E-2</v>
      </c>
      <c r="AJ12" s="17">
        <v>7.3525271715826596E-2</v>
      </c>
      <c r="AK12" s="17">
        <v>8.7444337052414403E-2</v>
      </c>
      <c r="AL12" s="17"/>
      <c r="AM12" s="17">
        <v>4.0395632243260697E-2</v>
      </c>
      <c r="AN12" s="17">
        <v>5.7396291039814501E-2</v>
      </c>
      <c r="AO12" s="17">
        <v>8.2153675861157405E-2</v>
      </c>
      <c r="AP12" s="17"/>
      <c r="AQ12" s="17">
        <v>5.3128704316854097E-2</v>
      </c>
      <c r="AR12" s="17">
        <v>5.9998967601387697E-2</v>
      </c>
      <c r="AS12" s="17">
        <v>4.9551168819557401E-2</v>
      </c>
      <c r="AT12" s="17">
        <v>6.6062649994613004E-2</v>
      </c>
      <c r="AU12" s="17">
        <v>0</v>
      </c>
    </row>
    <row r="13" spans="2:47" x14ac:dyDescent="0.3">
      <c r="B13" s="18" t="s">
        <v>94</v>
      </c>
      <c r="C13" s="19">
        <v>0.213208481844264</v>
      </c>
      <c r="D13" s="19">
        <v>0.20368932164280501</v>
      </c>
      <c r="E13" s="19">
        <v>0.22288051924834301</v>
      </c>
      <c r="F13" s="19"/>
      <c r="G13" s="19">
        <v>0.12056950388203801</v>
      </c>
      <c r="H13" s="19">
        <v>0.103450866367155</v>
      </c>
      <c r="I13" s="19">
        <v>0.17953228124356199</v>
      </c>
      <c r="J13" s="19">
        <v>0.24055086846694401</v>
      </c>
      <c r="K13" s="19">
        <v>0.314316778848238</v>
      </c>
      <c r="L13" s="19">
        <v>0.29969257128538002</v>
      </c>
      <c r="M13" s="19"/>
      <c r="N13" s="19">
        <v>0.137112320304033</v>
      </c>
      <c r="O13" s="19">
        <v>0.17209390244935299</v>
      </c>
      <c r="P13" s="19">
        <v>0.243214778600256</v>
      </c>
      <c r="Q13" s="19">
        <v>0.30747957695140499</v>
      </c>
      <c r="R13" s="19"/>
      <c r="S13" s="19">
        <v>0.122055963035406</v>
      </c>
      <c r="T13" s="19">
        <v>0.254080857544074</v>
      </c>
      <c r="U13" s="19">
        <v>0.23823253964114</v>
      </c>
      <c r="V13" s="19">
        <v>0.21267532370235301</v>
      </c>
      <c r="W13" s="19">
        <v>0.23414979214147599</v>
      </c>
      <c r="X13" s="19">
        <v>0.22184501825994099</v>
      </c>
      <c r="Y13" s="19">
        <v>0.191745339618106</v>
      </c>
      <c r="Z13" s="19">
        <v>0.249429619548038</v>
      </c>
      <c r="AA13" s="19">
        <v>0.25493416737491698</v>
      </c>
      <c r="AB13" s="19">
        <v>0.19186334316270301</v>
      </c>
      <c r="AC13" s="19"/>
      <c r="AD13" s="19">
        <v>0.229313035091747</v>
      </c>
      <c r="AE13" s="19">
        <v>0.148974151689103</v>
      </c>
      <c r="AF13" s="19">
        <v>0.22689477091455501</v>
      </c>
      <c r="AG13" s="19">
        <v>0.34783916060108899</v>
      </c>
      <c r="AH13" s="19"/>
      <c r="AI13" s="19">
        <v>0.210931665137817</v>
      </c>
      <c r="AJ13" s="19">
        <v>0.13377626317289101</v>
      </c>
      <c r="AK13" s="19">
        <v>0.215897926767182</v>
      </c>
      <c r="AL13" s="19"/>
      <c r="AM13" s="19">
        <v>0.206148143194224</v>
      </c>
      <c r="AN13" s="19">
        <v>0.214800639445687</v>
      </c>
      <c r="AO13" s="19">
        <v>0.149919311053439</v>
      </c>
      <c r="AP13" s="19"/>
      <c r="AQ13" s="19">
        <v>0.28945213347555299</v>
      </c>
      <c r="AR13" s="19">
        <v>0.22257364018071699</v>
      </c>
      <c r="AS13" s="19">
        <v>0.118774709443115</v>
      </c>
      <c r="AT13" s="19">
        <v>0.152961061836768</v>
      </c>
      <c r="AU13" s="19">
        <v>9.8292686378771699E-2</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461</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452</v>
      </c>
      <c r="C9" s="17">
        <v>0.25783194176911201</v>
      </c>
      <c r="D9" s="17">
        <v>0.194492202016398</v>
      </c>
      <c r="E9" s="17">
        <v>0.31983711445545399</v>
      </c>
      <c r="F9" s="17"/>
      <c r="G9" s="17">
        <v>0.41873672515582699</v>
      </c>
      <c r="H9" s="17">
        <v>0.28977786964208402</v>
      </c>
      <c r="I9" s="17">
        <v>0.35063643115874898</v>
      </c>
      <c r="J9" s="17">
        <v>0.199653284746488</v>
      </c>
      <c r="K9" s="17">
        <v>0.185201693558496</v>
      </c>
      <c r="L9" s="17">
        <v>0.14724438651177699</v>
      </c>
      <c r="M9" s="17"/>
      <c r="N9" s="17">
        <v>0.28707358010857897</v>
      </c>
      <c r="O9" s="17">
        <v>0.277397491287806</v>
      </c>
      <c r="P9" s="17">
        <v>0.24213770254827</v>
      </c>
      <c r="Q9" s="17">
        <v>0.216449593062606</v>
      </c>
      <c r="R9" s="17"/>
      <c r="S9" s="17">
        <v>0.33111589623423798</v>
      </c>
      <c r="T9" s="17">
        <v>0.22719214730552301</v>
      </c>
      <c r="U9" s="17">
        <v>0.24557575722376301</v>
      </c>
      <c r="V9" s="17">
        <v>0.27405641634978301</v>
      </c>
      <c r="W9" s="17">
        <v>0.24939187448198699</v>
      </c>
      <c r="X9" s="17">
        <v>0.24538242262368101</v>
      </c>
      <c r="Y9" s="17">
        <v>0.18886922040181001</v>
      </c>
      <c r="Z9" s="17">
        <v>0.195347353523115</v>
      </c>
      <c r="AA9" s="17">
        <v>0.24451073564077999</v>
      </c>
      <c r="AB9" s="17">
        <v>0.34622710223962599</v>
      </c>
      <c r="AC9" s="17"/>
      <c r="AD9" s="17">
        <v>0.20304683891976599</v>
      </c>
      <c r="AE9" s="17">
        <v>0.314021270890881</v>
      </c>
      <c r="AF9" s="17">
        <v>0.14199225028559401</v>
      </c>
      <c r="AG9" s="17">
        <v>0.27595831767485801</v>
      </c>
      <c r="AH9" s="17"/>
      <c r="AI9" s="17">
        <v>0.20874332549406899</v>
      </c>
      <c r="AJ9" s="17">
        <v>0.31948464499214901</v>
      </c>
      <c r="AK9" s="17">
        <v>0.170040669340108</v>
      </c>
      <c r="AL9" s="17"/>
      <c r="AM9" s="17">
        <v>0.341354219721556</v>
      </c>
      <c r="AN9" s="17">
        <v>0.26235300146673401</v>
      </c>
      <c r="AO9" s="17">
        <v>0.198814848364225</v>
      </c>
      <c r="AP9" s="17"/>
      <c r="AQ9" s="17">
        <v>0.20417873986855101</v>
      </c>
      <c r="AR9" s="17">
        <v>0.26811967868398601</v>
      </c>
      <c r="AS9" s="17">
        <v>0.29254482121410202</v>
      </c>
      <c r="AT9" s="17">
        <v>0.30478968735516099</v>
      </c>
      <c r="AU9" s="17">
        <v>0.28642186653982199</v>
      </c>
    </row>
    <row r="10" spans="2:47" x14ac:dyDescent="0.3">
      <c r="B10" s="18" t="s">
        <v>453</v>
      </c>
      <c r="C10" s="17">
        <v>0.46391073810984901</v>
      </c>
      <c r="D10" s="17">
        <v>0.48710514321544301</v>
      </c>
      <c r="E10" s="17">
        <v>0.44031023170553402</v>
      </c>
      <c r="F10" s="17"/>
      <c r="G10" s="17">
        <v>0.35132171391981099</v>
      </c>
      <c r="H10" s="17">
        <v>0.52651360357940202</v>
      </c>
      <c r="I10" s="17">
        <v>0.39879973324507301</v>
      </c>
      <c r="J10" s="17">
        <v>0.549181001523117</v>
      </c>
      <c r="K10" s="17">
        <v>0.41487571708137599</v>
      </c>
      <c r="L10" s="17">
        <v>0.50397863694488498</v>
      </c>
      <c r="M10" s="17"/>
      <c r="N10" s="17">
        <v>0.47938952028987097</v>
      </c>
      <c r="O10" s="17">
        <v>0.46599602589935102</v>
      </c>
      <c r="P10" s="17">
        <v>0.48024982244026199</v>
      </c>
      <c r="Q10" s="17">
        <v>0.43602561303029103</v>
      </c>
      <c r="R10" s="17"/>
      <c r="S10" s="17">
        <v>0.49465150705539201</v>
      </c>
      <c r="T10" s="17">
        <v>0.43847681160839203</v>
      </c>
      <c r="U10" s="17">
        <v>0.47644096776740402</v>
      </c>
      <c r="V10" s="17">
        <v>0.42815154156391899</v>
      </c>
      <c r="W10" s="17">
        <v>0.45256434273121698</v>
      </c>
      <c r="X10" s="17">
        <v>0.48208186198395597</v>
      </c>
      <c r="Y10" s="17">
        <v>0.42686760820842801</v>
      </c>
      <c r="Z10" s="17">
        <v>0.46192320700947398</v>
      </c>
      <c r="AA10" s="17">
        <v>0.51982975839218004</v>
      </c>
      <c r="AB10" s="17">
        <v>0.40869383998951198</v>
      </c>
      <c r="AC10" s="17"/>
      <c r="AD10" s="17">
        <v>0.42662500981840501</v>
      </c>
      <c r="AE10" s="17">
        <v>0.478014266532859</v>
      </c>
      <c r="AF10" s="17">
        <v>0.49859168317681202</v>
      </c>
      <c r="AG10" s="17">
        <v>0.43406505985147198</v>
      </c>
      <c r="AH10" s="17"/>
      <c r="AI10" s="17">
        <v>0.47435450110576799</v>
      </c>
      <c r="AJ10" s="17">
        <v>0.45944202704301701</v>
      </c>
      <c r="AK10" s="17">
        <v>0.48045859600305602</v>
      </c>
      <c r="AL10" s="17"/>
      <c r="AM10" s="17">
        <v>0.45484419493593298</v>
      </c>
      <c r="AN10" s="17">
        <v>0.46111861612844601</v>
      </c>
      <c r="AO10" s="17">
        <v>0.50548908005488002</v>
      </c>
      <c r="AP10" s="17"/>
      <c r="AQ10" s="17">
        <v>0.46251097171649302</v>
      </c>
      <c r="AR10" s="17">
        <v>0.44607176980803498</v>
      </c>
      <c r="AS10" s="17">
        <v>0.472585531503037</v>
      </c>
      <c r="AT10" s="17">
        <v>0.492810560293587</v>
      </c>
      <c r="AU10" s="17">
        <v>0.66615329566539905</v>
      </c>
    </row>
    <row r="11" spans="2:47" x14ac:dyDescent="0.3">
      <c r="B11" s="18" t="s">
        <v>454</v>
      </c>
      <c r="C11" s="17">
        <v>8.5818535983859995E-2</v>
      </c>
      <c r="D11" s="17">
        <v>0.118616811295256</v>
      </c>
      <c r="E11" s="17">
        <v>5.4155665963854502E-2</v>
      </c>
      <c r="F11" s="17"/>
      <c r="G11" s="17">
        <v>0.108272335370975</v>
      </c>
      <c r="H11" s="17">
        <v>8.4095295893269806E-2</v>
      </c>
      <c r="I11" s="17">
        <v>9.1325906765658299E-2</v>
      </c>
      <c r="J11" s="17">
        <v>8.5639454932665393E-2</v>
      </c>
      <c r="K11" s="17">
        <v>8.2961483377103101E-2</v>
      </c>
      <c r="L11" s="17">
        <v>7.0057550086048595E-2</v>
      </c>
      <c r="M11" s="17"/>
      <c r="N11" s="17">
        <v>8.1934398775875106E-2</v>
      </c>
      <c r="O11" s="17">
        <v>0.11392832114154899</v>
      </c>
      <c r="P11" s="17">
        <v>6.9901038544580393E-2</v>
      </c>
      <c r="Q11" s="17">
        <v>7.2801284750954598E-2</v>
      </c>
      <c r="R11" s="17"/>
      <c r="S11" s="17">
        <v>5.8897402466094803E-2</v>
      </c>
      <c r="T11" s="17">
        <v>7.7215159856226595E-2</v>
      </c>
      <c r="U11" s="17">
        <v>4.8557353201265703E-2</v>
      </c>
      <c r="V11" s="17">
        <v>0.11425738291559399</v>
      </c>
      <c r="W11" s="17">
        <v>6.5007046660601697E-2</v>
      </c>
      <c r="X11" s="17">
        <v>8.9019865783606794E-2</v>
      </c>
      <c r="Y11" s="17">
        <v>0.16428367300816901</v>
      </c>
      <c r="Z11" s="17">
        <v>0.14325927143019099</v>
      </c>
      <c r="AA11" s="17">
        <v>6.5073256066210394E-2</v>
      </c>
      <c r="AB11" s="17">
        <v>8.9365773682717906E-2</v>
      </c>
      <c r="AC11" s="17"/>
      <c r="AD11" s="17">
        <v>0.104421215678853</v>
      </c>
      <c r="AE11" s="17">
        <v>7.5377471396223902E-2</v>
      </c>
      <c r="AF11" s="17">
        <v>0.145715796483051</v>
      </c>
      <c r="AG11" s="17">
        <v>5.42079193184999E-2</v>
      </c>
      <c r="AH11" s="17"/>
      <c r="AI11" s="17">
        <v>9.6515091265666597E-2</v>
      </c>
      <c r="AJ11" s="17">
        <v>8.8603267106768094E-2</v>
      </c>
      <c r="AK11" s="17">
        <v>0.111389175577951</v>
      </c>
      <c r="AL11" s="17"/>
      <c r="AM11" s="17">
        <v>3.7158523355947902E-2</v>
      </c>
      <c r="AN11" s="17">
        <v>8.3728354318343703E-2</v>
      </c>
      <c r="AO11" s="17">
        <v>0.12870857359888799</v>
      </c>
      <c r="AP11" s="17"/>
      <c r="AQ11" s="17">
        <v>7.4659901284483299E-2</v>
      </c>
      <c r="AR11" s="17">
        <v>0.108009436455262</v>
      </c>
      <c r="AS11" s="17">
        <v>7.2741812748134405E-2</v>
      </c>
      <c r="AT11" s="17">
        <v>8.5087673227839195E-2</v>
      </c>
      <c r="AU11" s="17">
        <v>0</v>
      </c>
    </row>
    <row r="12" spans="2:47" x14ac:dyDescent="0.3">
      <c r="B12" s="18" t="s">
        <v>455</v>
      </c>
      <c r="C12" s="17">
        <v>2.9076227881544299E-2</v>
      </c>
      <c r="D12" s="17">
        <v>4.0218244060735202E-2</v>
      </c>
      <c r="E12" s="17">
        <v>1.8319767201518199E-2</v>
      </c>
      <c r="F12" s="17"/>
      <c r="G12" s="17">
        <v>2.6868020432402401E-2</v>
      </c>
      <c r="H12" s="17">
        <v>2.5157954884336701E-2</v>
      </c>
      <c r="I12" s="17">
        <v>4.3168120808906599E-2</v>
      </c>
      <c r="J12" s="17">
        <v>1.5525220671884599E-2</v>
      </c>
      <c r="K12" s="17">
        <v>3.1751139545739403E-2</v>
      </c>
      <c r="L12" s="17">
        <v>3.1482656286886603E-2</v>
      </c>
      <c r="M12" s="17"/>
      <c r="N12" s="17">
        <v>3.9789894577638998E-2</v>
      </c>
      <c r="O12" s="17">
        <v>2.78654218702988E-2</v>
      </c>
      <c r="P12" s="17">
        <v>3.4008698388412799E-2</v>
      </c>
      <c r="Q12" s="17">
        <v>1.5005656613043801E-2</v>
      </c>
      <c r="R12" s="17"/>
      <c r="S12" s="17">
        <v>1.8767051495109901E-2</v>
      </c>
      <c r="T12" s="17">
        <v>4.82108698505061E-2</v>
      </c>
      <c r="U12" s="17">
        <v>4.4620419952005698E-2</v>
      </c>
      <c r="V12" s="17">
        <v>3.0551869069321901E-2</v>
      </c>
      <c r="W12" s="17">
        <v>5.3502197579771697E-2</v>
      </c>
      <c r="X12" s="17">
        <v>0</v>
      </c>
      <c r="Y12" s="17">
        <v>3.2274547756836303E-2</v>
      </c>
      <c r="Z12" s="17">
        <v>1.8441058385055002E-2</v>
      </c>
      <c r="AA12" s="17">
        <v>1.5378083182844201E-2</v>
      </c>
      <c r="AB12" s="17">
        <v>3.2833323468112997E-2</v>
      </c>
      <c r="AC12" s="17"/>
      <c r="AD12" s="17">
        <v>4.3708448707681903E-2</v>
      </c>
      <c r="AE12" s="17">
        <v>2.15579560681615E-2</v>
      </c>
      <c r="AF12" s="17">
        <v>6.0274914819992698E-2</v>
      </c>
      <c r="AG12" s="17">
        <v>0</v>
      </c>
      <c r="AH12" s="17"/>
      <c r="AI12" s="17">
        <v>3.2835237401073497E-2</v>
      </c>
      <c r="AJ12" s="17">
        <v>2.0676516667176799E-2</v>
      </c>
      <c r="AK12" s="17">
        <v>6.4098688651031202E-2</v>
      </c>
      <c r="AL12" s="17"/>
      <c r="AM12" s="17">
        <v>1.2893790176008699E-2</v>
      </c>
      <c r="AN12" s="17">
        <v>1.9798957568925701E-2</v>
      </c>
      <c r="AO12" s="17">
        <v>5.2729397205566297E-2</v>
      </c>
      <c r="AP12" s="17"/>
      <c r="AQ12" s="17">
        <v>2.6524807999787701E-2</v>
      </c>
      <c r="AR12" s="17">
        <v>2.0906934633024399E-2</v>
      </c>
      <c r="AS12" s="17">
        <v>3.82753851857651E-2</v>
      </c>
      <c r="AT12" s="17">
        <v>3.3907354641770401E-2</v>
      </c>
      <c r="AU12" s="17">
        <v>0</v>
      </c>
    </row>
    <row r="13" spans="2:47" x14ac:dyDescent="0.3">
      <c r="B13" s="18" t="s">
        <v>94</v>
      </c>
      <c r="C13" s="19">
        <v>0.163362556255636</v>
      </c>
      <c r="D13" s="19">
        <v>0.159567599412168</v>
      </c>
      <c r="E13" s="19">
        <v>0.167377220673639</v>
      </c>
      <c r="F13" s="19"/>
      <c r="G13" s="19">
        <v>9.4801205120984902E-2</v>
      </c>
      <c r="H13" s="19">
        <v>7.4455276000908094E-2</v>
      </c>
      <c r="I13" s="19">
        <v>0.116069808021613</v>
      </c>
      <c r="J13" s="19">
        <v>0.150001038125845</v>
      </c>
      <c r="K13" s="19">
        <v>0.28520996643728502</v>
      </c>
      <c r="L13" s="19">
        <v>0.24723677017040299</v>
      </c>
      <c r="M13" s="19"/>
      <c r="N13" s="19">
        <v>0.111812606248036</v>
      </c>
      <c r="O13" s="19">
        <v>0.114812739800996</v>
      </c>
      <c r="P13" s="19">
        <v>0.173702738078475</v>
      </c>
      <c r="Q13" s="19">
        <v>0.25971785254310498</v>
      </c>
      <c r="R13" s="19"/>
      <c r="S13" s="19">
        <v>9.6568142749165906E-2</v>
      </c>
      <c r="T13" s="19">
        <v>0.208905011379352</v>
      </c>
      <c r="U13" s="19">
        <v>0.18480550185556099</v>
      </c>
      <c r="V13" s="19">
        <v>0.15298279010138199</v>
      </c>
      <c r="W13" s="19">
        <v>0.17953453854642301</v>
      </c>
      <c r="X13" s="19">
        <v>0.183515849608757</v>
      </c>
      <c r="Y13" s="19">
        <v>0.18770495062475701</v>
      </c>
      <c r="Z13" s="19">
        <v>0.18102910965216501</v>
      </c>
      <c r="AA13" s="19">
        <v>0.15520816671798501</v>
      </c>
      <c r="AB13" s="19">
        <v>0.122879960620031</v>
      </c>
      <c r="AC13" s="19"/>
      <c r="AD13" s="19">
        <v>0.222198486875294</v>
      </c>
      <c r="AE13" s="19">
        <v>0.11102903511187499</v>
      </c>
      <c r="AF13" s="19">
        <v>0.15342535523455</v>
      </c>
      <c r="AG13" s="19">
        <v>0.23576870315517001</v>
      </c>
      <c r="AH13" s="19"/>
      <c r="AI13" s="19">
        <v>0.18755184473342301</v>
      </c>
      <c r="AJ13" s="19">
        <v>0.11179354419088899</v>
      </c>
      <c r="AK13" s="19">
        <v>0.17401287042785299</v>
      </c>
      <c r="AL13" s="19"/>
      <c r="AM13" s="19">
        <v>0.153749271810555</v>
      </c>
      <c r="AN13" s="19">
        <v>0.17300107051755001</v>
      </c>
      <c r="AO13" s="19">
        <v>0.11425810077644</v>
      </c>
      <c r="AP13" s="19"/>
      <c r="AQ13" s="19">
        <v>0.23212557913068499</v>
      </c>
      <c r="AR13" s="19">
        <v>0.156892180419692</v>
      </c>
      <c r="AS13" s="19">
        <v>0.123852449348961</v>
      </c>
      <c r="AT13" s="19">
        <v>8.34047244816426E-2</v>
      </c>
      <c r="AU13" s="19">
        <v>4.7424837794778997E-2</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U18"/>
  <sheetViews>
    <sheetView showGridLines="0"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462</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452</v>
      </c>
      <c r="C9" s="17">
        <v>0.18744500963093999</v>
      </c>
      <c r="D9" s="17">
        <v>0.14597455441354201</v>
      </c>
      <c r="E9" s="17">
        <v>0.22807943584746601</v>
      </c>
      <c r="F9" s="17"/>
      <c r="G9" s="17">
        <v>0.26353663538870598</v>
      </c>
      <c r="H9" s="17">
        <v>0.26169942381105699</v>
      </c>
      <c r="I9" s="17">
        <v>0.22948863585878701</v>
      </c>
      <c r="J9" s="17">
        <v>0.19179642712299499</v>
      </c>
      <c r="K9" s="17">
        <v>0.124352593390387</v>
      </c>
      <c r="L9" s="17">
        <v>8.2478215925213094E-2</v>
      </c>
      <c r="M9" s="17"/>
      <c r="N9" s="17">
        <v>0.247214360201994</v>
      </c>
      <c r="O9" s="17">
        <v>0.182087109460153</v>
      </c>
      <c r="P9" s="17">
        <v>0.20418559702344999</v>
      </c>
      <c r="Q9" s="17">
        <v>0.117483510479029</v>
      </c>
      <c r="R9" s="17"/>
      <c r="S9" s="17">
        <v>0.27375777508577898</v>
      </c>
      <c r="T9" s="17">
        <v>0.144540235288803</v>
      </c>
      <c r="U9" s="17">
        <v>0.168219728880143</v>
      </c>
      <c r="V9" s="17">
        <v>0.216241598205099</v>
      </c>
      <c r="W9" s="17">
        <v>0.18583757104057899</v>
      </c>
      <c r="X9" s="17">
        <v>0.13949889420029801</v>
      </c>
      <c r="Y9" s="17">
        <v>0.15050098438700099</v>
      </c>
      <c r="Z9" s="17">
        <v>0.14076338921079901</v>
      </c>
      <c r="AA9" s="17">
        <v>0.17344690107367899</v>
      </c>
      <c r="AB9" s="17">
        <v>0.251684578679854</v>
      </c>
      <c r="AC9" s="17"/>
      <c r="AD9" s="17">
        <v>0.13145963145002301</v>
      </c>
      <c r="AE9" s="17">
        <v>0.25530946896294099</v>
      </c>
      <c r="AF9" s="17">
        <v>0.12480477101983301</v>
      </c>
      <c r="AG9" s="17">
        <v>0.199052167007538</v>
      </c>
      <c r="AH9" s="17"/>
      <c r="AI9" s="17">
        <v>0.13233633463879299</v>
      </c>
      <c r="AJ9" s="17">
        <v>0.28165483115523499</v>
      </c>
      <c r="AK9" s="17">
        <v>0.12232477348430899</v>
      </c>
      <c r="AL9" s="17"/>
      <c r="AM9" s="17">
        <v>0.26602563975392002</v>
      </c>
      <c r="AN9" s="17">
        <v>0.16928003698799499</v>
      </c>
      <c r="AO9" s="17">
        <v>0.166296407675915</v>
      </c>
      <c r="AP9" s="17"/>
      <c r="AQ9" s="17">
        <v>0.13892338914757901</v>
      </c>
      <c r="AR9" s="17">
        <v>0.163539899137988</v>
      </c>
      <c r="AS9" s="17">
        <v>0.25685032017827503</v>
      </c>
      <c r="AT9" s="17">
        <v>0.26401697801292701</v>
      </c>
      <c r="AU9" s="17">
        <v>0.27811230091393202</v>
      </c>
    </row>
    <row r="10" spans="2:47" x14ac:dyDescent="0.3">
      <c r="B10" s="18" t="s">
        <v>453</v>
      </c>
      <c r="C10" s="17">
        <v>0.40892609459205198</v>
      </c>
      <c r="D10" s="17">
        <v>0.40732860948982502</v>
      </c>
      <c r="E10" s="17">
        <v>0.40927926276169002</v>
      </c>
      <c r="F10" s="17"/>
      <c r="G10" s="17">
        <v>0.402813405692036</v>
      </c>
      <c r="H10" s="17">
        <v>0.43297969049263102</v>
      </c>
      <c r="I10" s="17">
        <v>0.42733571696037298</v>
      </c>
      <c r="J10" s="17">
        <v>0.37170958167961698</v>
      </c>
      <c r="K10" s="17">
        <v>0.40288881142094901</v>
      </c>
      <c r="L10" s="17">
        <v>0.41289279777125198</v>
      </c>
      <c r="M10" s="17"/>
      <c r="N10" s="17">
        <v>0.43092877064260399</v>
      </c>
      <c r="O10" s="17">
        <v>0.44087469038480298</v>
      </c>
      <c r="P10" s="17">
        <v>0.38931876452341402</v>
      </c>
      <c r="Q10" s="17">
        <v>0.372817436721185</v>
      </c>
      <c r="R10" s="17"/>
      <c r="S10" s="17">
        <v>0.39757336861361903</v>
      </c>
      <c r="T10" s="17">
        <v>0.45823731504930398</v>
      </c>
      <c r="U10" s="17">
        <v>0.46413033758197902</v>
      </c>
      <c r="V10" s="17">
        <v>0.35009448100971002</v>
      </c>
      <c r="W10" s="17">
        <v>0.462941422809173</v>
      </c>
      <c r="X10" s="17">
        <v>0.38907477895882397</v>
      </c>
      <c r="Y10" s="17">
        <v>0.38836681940810702</v>
      </c>
      <c r="Z10" s="17">
        <v>0.35703412641125598</v>
      </c>
      <c r="AA10" s="17">
        <v>0.420830009262536</v>
      </c>
      <c r="AB10" s="17">
        <v>0.339494919213918</v>
      </c>
      <c r="AC10" s="17"/>
      <c r="AD10" s="17">
        <v>0.36567004384560797</v>
      </c>
      <c r="AE10" s="17">
        <v>0.44135329204679002</v>
      </c>
      <c r="AF10" s="17">
        <v>0.35144888023177101</v>
      </c>
      <c r="AG10" s="17">
        <v>0.33670288114073399</v>
      </c>
      <c r="AH10" s="17"/>
      <c r="AI10" s="17">
        <v>0.40454801813449798</v>
      </c>
      <c r="AJ10" s="17">
        <v>0.39702025677512998</v>
      </c>
      <c r="AK10" s="17">
        <v>0.36411838465474899</v>
      </c>
      <c r="AL10" s="17"/>
      <c r="AM10" s="17">
        <v>0.414325761030993</v>
      </c>
      <c r="AN10" s="17">
        <v>0.43730821634460598</v>
      </c>
      <c r="AO10" s="17">
        <v>0.392457397457527</v>
      </c>
      <c r="AP10" s="17"/>
      <c r="AQ10" s="17">
        <v>0.38270538997724202</v>
      </c>
      <c r="AR10" s="17">
        <v>0.43107485342384699</v>
      </c>
      <c r="AS10" s="17">
        <v>0.43616668022707999</v>
      </c>
      <c r="AT10" s="17">
        <v>0.40405947105298001</v>
      </c>
      <c r="AU10" s="17">
        <v>0.53197798008402197</v>
      </c>
    </row>
    <row r="11" spans="2:47" x14ac:dyDescent="0.3">
      <c r="B11" s="18" t="s">
        <v>454</v>
      </c>
      <c r="C11" s="17">
        <v>0.168314041613816</v>
      </c>
      <c r="D11" s="17">
        <v>0.201722205793883</v>
      </c>
      <c r="E11" s="17">
        <v>0.13622629416321999</v>
      </c>
      <c r="F11" s="17"/>
      <c r="G11" s="17">
        <v>0.182056481375653</v>
      </c>
      <c r="H11" s="17">
        <v>0.18355713917810301</v>
      </c>
      <c r="I11" s="17">
        <v>0.16133158903976499</v>
      </c>
      <c r="J11" s="17">
        <v>0.21763428009508601</v>
      </c>
      <c r="K11" s="17">
        <v>0.102855124629618</v>
      </c>
      <c r="L11" s="17">
        <v>0.156675707520327</v>
      </c>
      <c r="M11" s="17"/>
      <c r="N11" s="17">
        <v>0.17232872001574101</v>
      </c>
      <c r="O11" s="17">
        <v>0.15655473402432499</v>
      </c>
      <c r="P11" s="17">
        <v>0.135734725643508</v>
      </c>
      <c r="Q11" s="17">
        <v>0.20434478614347101</v>
      </c>
      <c r="R11" s="17"/>
      <c r="S11" s="17">
        <v>0.16382402718420999</v>
      </c>
      <c r="T11" s="17">
        <v>0.17550960708002999</v>
      </c>
      <c r="U11" s="17">
        <v>0.117866613525868</v>
      </c>
      <c r="V11" s="17">
        <v>0.170397350423034</v>
      </c>
      <c r="W11" s="17">
        <v>0.13063570031042501</v>
      </c>
      <c r="X11" s="17">
        <v>0.22657370540200999</v>
      </c>
      <c r="Y11" s="17">
        <v>0.151006628221098</v>
      </c>
      <c r="Z11" s="17">
        <v>0.28886675479757201</v>
      </c>
      <c r="AA11" s="17">
        <v>0.147742004355496</v>
      </c>
      <c r="AB11" s="17">
        <v>0.162377897771359</v>
      </c>
      <c r="AC11" s="17"/>
      <c r="AD11" s="17">
        <v>0.17356212235288199</v>
      </c>
      <c r="AE11" s="17">
        <v>0.15105660332533799</v>
      </c>
      <c r="AF11" s="17">
        <v>0.26276541558646199</v>
      </c>
      <c r="AG11" s="17">
        <v>0.16575475383393401</v>
      </c>
      <c r="AH11" s="17"/>
      <c r="AI11" s="17">
        <v>0.14960144924381999</v>
      </c>
      <c r="AJ11" s="17">
        <v>0.18596734738836401</v>
      </c>
      <c r="AK11" s="17">
        <v>0.21929997472741</v>
      </c>
      <c r="AL11" s="17"/>
      <c r="AM11" s="17">
        <v>0.14757448072381699</v>
      </c>
      <c r="AN11" s="17">
        <v>0.14828713417147299</v>
      </c>
      <c r="AO11" s="17">
        <v>0.219566026240722</v>
      </c>
      <c r="AP11" s="17"/>
      <c r="AQ11" s="17">
        <v>0.15357451714880099</v>
      </c>
      <c r="AR11" s="17">
        <v>0.188752172155154</v>
      </c>
      <c r="AS11" s="17">
        <v>0.13638674808879001</v>
      </c>
      <c r="AT11" s="17">
        <v>0.15609870172223</v>
      </c>
      <c r="AU11" s="17">
        <v>0.102319592496929</v>
      </c>
    </row>
    <row r="12" spans="2:47" x14ac:dyDescent="0.3">
      <c r="B12" s="18" t="s">
        <v>455</v>
      </c>
      <c r="C12" s="17">
        <v>6.6485562799232803E-2</v>
      </c>
      <c r="D12" s="17">
        <v>8.5377662332525597E-2</v>
      </c>
      <c r="E12" s="17">
        <v>4.8282015957216602E-2</v>
      </c>
      <c r="F12" s="17"/>
      <c r="G12" s="17">
        <v>6.1152420214895302E-2</v>
      </c>
      <c r="H12" s="17">
        <v>6.2026182877897101E-2</v>
      </c>
      <c r="I12" s="17">
        <v>5.0065352506021003E-2</v>
      </c>
      <c r="J12" s="17">
        <v>5.9530779111569301E-2</v>
      </c>
      <c r="K12" s="17">
        <v>0.111732720115241</v>
      </c>
      <c r="L12" s="17">
        <v>6.2073463288858398E-2</v>
      </c>
      <c r="M12" s="17"/>
      <c r="N12" s="17">
        <v>6.0600172484792103E-2</v>
      </c>
      <c r="O12" s="17">
        <v>7.2541200330089595E-2</v>
      </c>
      <c r="P12" s="17">
        <v>6.0244538669492503E-2</v>
      </c>
      <c r="Q12" s="17">
        <v>6.5685672522540803E-2</v>
      </c>
      <c r="R12" s="17"/>
      <c r="S12" s="17">
        <v>6.8887496662320899E-2</v>
      </c>
      <c r="T12" s="17">
        <v>5.1736807568659497E-2</v>
      </c>
      <c r="U12" s="17">
        <v>8.8305138190175006E-2</v>
      </c>
      <c r="V12" s="17">
        <v>0.106362882563455</v>
      </c>
      <c r="W12" s="17">
        <v>3.7816749620268E-2</v>
      </c>
      <c r="X12" s="17">
        <v>3.9519531702126097E-2</v>
      </c>
      <c r="Y12" s="17">
        <v>0.113519859132329</v>
      </c>
      <c r="Z12" s="17">
        <v>1.8441058385055002E-2</v>
      </c>
      <c r="AA12" s="17">
        <v>4.3002141527573298E-2</v>
      </c>
      <c r="AB12" s="17">
        <v>9.5571224796728096E-2</v>
      </c>
      <c r="AC12" s="17"/>
      <c r="AD12" s="17">
        <v>0.10500229867863201</v>
      </c>
      <c r="AE12" s="17">
        <v>4.63879634666787E-2</v>
      </c>
      <c r="AF12" s="17">
        <v>0.102983610543388</v>
      </c>
      <c r="AG12" s="17">
        <v>4.9177404873274898E-2</v>
      </c>
      <c r="AH12" s="17"/>
      <c r="AI12" s="17">
        <v>0.106119604246488</v>
      </c>
      <c r="AJ12" s="17">
        <v>4.6540820265523197E-2</v>
      </c>
      <c r="AK12" s="17">
        <v>0.111759158922503</v>
      </c>
      <c r="AL12" s="17"/>
      <c r="AM12" s="17">
        <v>2.6757392988012399E-2</v>
      </c>
      <c r="AN12" s="17">
        <v>6.9669098649466493E-2</v>
      </c>
      <c r="AO12" s="17">
        <v>9.0839411327619204E-2</v>
      </c>
      <c r="AP12" s="17"/>
      <c r="AQ12" s="17">
        <v>7.9000220726979306E-2</v>
      </c>
      <c r="AR12" s="17">
        <v>4.9420618045787401E-2</v>
      </c>
      <c r="AS12" s="17">
        <v>6.5380705562299496E-2</v>
      </c>
      <c r="AT12" s="17">
        <v>8.68869840452971E-2</v>
      </c>
      <c r="AU12" s="17">
        <v>0</v>
      </c>
    </row>
    <row r="13" spans="2:47" x14ac:dyDescent="0.3">
      <c r="B13" s="18" t="s">
        <v>94</v>
      </c>
      <c r="C13" s="19">
        <v>0.16882929136395999</v>
      </c>
      <c r="D13" s="19">
        <v>0.15959696797022499</v>
      </c>
      <c r="E13" s="19">
        <v>0.17813299127040699</v>
      </c>
      <c r="F13" s="19"/>
      <c r="G13" s="19">
        <v>9.0441057328709704E-2</v>
      </c>
      <c r="H13" s="19">
        <v>5.9737563640311499E-2</v>
      </c>
      <c r="I13" s="19">
        <v>0.13177870563505401</v>
      </c>
      <c r="J13" s="19">
        <v>0.159328931990733</v>
      </c>
      <c r="K13" s="19">
        <v>0.258170750443804</v>
      </c>
      <c r="L13" s="19">
        <v>0.28587981549434999</v>
      </c>
      <c r="M13" s="19"/>
      <c r="N13" s="19">
        <v>8.8927976654869498E-2</v>
      </c>
      <c r="O13" s="19">
        <v>0.14794226580063</v>
      </c>
      <c r="P13" s="19">
        <v>0.21051637414013499</v>
      </c>
      <c r="Q13" s="19">
        <v>0.239668594133774</v>
      </c>
      <c r="R13" s="19"/>
      <c r="S13" s="19">
        <v>9.5957332454070801E-2</v>
      </c>
      <c r="T13" s="19">
        <v>0.16997603501320299</v>
      </c>
      <c r="U13" s="19">
        <v>0.16147818182183599</v>
      </c>
      <c r="V13" s="19">
        <v>0.15690368779870201</v>
      </c>
      <c r="W13" s="19">
        <v>0.18276855621955501</v>
      </c>
      <c r="X13" s="19">
        <v>0.205333089736741</v>
      </c>
      <c r="Y13" s="19">
        <v>0.196605708851465</v>
      </c>
      <c r="Z13" s="19">
        <v>0.194894671195317</v>
      </c>
      <c r="AA13" s="19">
        <v>0.214978943780716</v>
      </c>
      <c r="AB13" s="19">
        <v>0.150871379538141</v>
      </c>
      <c r="AC13" s="19"/>
      <c r="AD13" s="19">
        <v>0.224305903672854</v>
      </c>
      <c r="AE13" s="19">
        <v>0.10589267219825201</v>
      </c>
      <c r="AF13" s="19">
        <v>0.15799732261854599</v>
      </c>
      <c r="AG13" s="19">
        <v>0.24931279314451901</v>
      </c>
      <c r="AH13" s="19"/>
      <c r="AI13" s="19">
        <v>0.20739459373640101</v>
      </c>
      <c r="AJ13" s="19">
        <v>8.8816744415747995E-2</v>
      </c>
      <c r="AK13" s="19">
        <v>0.18249770821102901</v>
      </c>
      <c r="AL13" s="19"/>
      <c r="AM13" s="19">
        <v>0.145316725503257</v>
      </c>
      <c r="AN13" s="19">
        <v>0.17545551384645999</v>
      </c>
      <c r="AO13" s="19">
        <v>0.13084075729821701</v>
      </c>
      <c r="AP13" s="19"/>
      <c r="AQ13" s="19">
        <v>0.24579648299939899</v>
      </c>
      <c r="AR13" s="19">
        <v>0.167212457237223</v>
      </c>
      <c r="AS13" s="19">
        <v>0.10521554594355501</v>
      </c>
      <c r="AT13" s="19">
        <v>8.8937865166566002E-2</v>
      </c>
      <c r="AU13" s="19">
        <v>8.7590126505116994E-2</v>
      </c>
    </row>
    <row r="14" spans="2:47" x14ac:dyDescent="0.3">
      <c r="B14" s="16"/>
    </row>
    <row r="15" spans="2:47" x14ac:dyDescent="0.3">
      <c r="B15" t="s">
        <v>482</v>
      </c>
    </row>
    <row r="16" spans="2:47" x14ac:dyDescent="0.3">
      <c r="B16" t="s">
        <v>80</v>
      </c>
    </row>
    <row r="18" spans="2:2" x14ac:dyDescent="0.3">
      <c r="B18"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U22"/>
  <sheetViews>
    <sheetView showGridLines="0" topLeftCell="A2" zoomScaleNormal="100" workbookViewId="0">
      <pane xSplit="2" topLeftCell="C1" activePane="topRight" state="frozen"/>
      <selection activeCell="B22" sqref="B22"/>
      <selection pane="topRight" activeCell="B22" sqref="B2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28" width="10.77734375" customWidth="1"/>
    <col min="29" max="29" width="2.21875" customWidth="1"/>
    <col min="30" max="33" width="10.77734375" customWidth="1"/>
    <col min="34" max="34" width="2.21875" customWidth="1"/>
    <col min="35" max="37" width="10.77734375" customWidth="1"/>
    <col min="38" max="38" width="2.21875" customWidth="1"/>
    <col min="39" max="41" width="10.77734375" customWidth="1"/>
    <col min="42" max="42" width="2.21875" customWidth="1"/>
    <col min="43" max="47" width="10.77734375" customWidth="1"/>
    <col min="48" max="48" width="2.21875" customWidth="1"/>
  </cols>
  <sheetData>
    <row r="2" spans="2:47" ht="40.049999999999997" customHeight="1" x14ac:dyDescent="0.3">
      <c r="D2" s="41" t="s">
        <v>463</v>
      </c>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row>
    <row r="5" spans="2:47" ht="30" customHeight="1" x14ac:dyDescent="0.3">
      <c r="B5" s="15"/>
      <c r="C5" s="15"/>
      <c r="D5" s="40" t="s">
        <v>53</v>
      </c>
      <c r="E5" s="40"/>
      <c r="F5" s="15"/>
      <c r="G5" s="40" t="s">
        <v>54</v>
      </c>
      <c r="H5" s="40"/>
      <c r="I5" s="40"/>
      <c r="J5" s="40"/>
      <c r="K5" s="40"/>
      <c r="L5" s="40"/>
      <c r="M5" s="15"/>
      <c r="N5" s="40" t="s">
        <v>55</v>
      </c>
      <c r="O5" s="40"/>
      <c r="P5" s="40"/>
      <c r="Q5" s="40"/>
      <c r="R5" s="15"/>
      <c r="S5" s="40" t="s">
        <v>56</v>
      </c>
      <c r="T5" s="40"/>
      <c r="U5" s="40"/>
      <c r="V5" s="40"/>
      <c r="W5" s="40"/>
      <c r="X5" s="40"/>
      <c r="Y5" s="40"/>
      <c r="Z5" s="40"/>
      <c r="AA5" s="40"/>
      <c r="AB5" s="40"/>
      <c r="AC5" s="15"/>
      <c r="AD5" s="40" t="s">
        <v>57</v>
      </c>
      <c r="AE5" s="40"/>
      <c r="AF5" s="40"/>
      <c r="AG5" s="40"/>
      <c r="AH5" s="15"/>
      <c r="AI5" s="40" t="s">
        <v>58</v>
      </c>
      <c r="AJ5" s="40"/>
      <c r="AK5" s="40"/>
      <c r="AL5" s="15"/>
      <c r="AM5" s="40" t="s">
        <v>59</v>
      </c>
      <c r="AN5" s="40"/>
      <c r="AO5" s="40"/>
      <c r="AP5" s="15"/>
      <c r="AQ5" s="40" t="s">
        <v>60</v>
      </c>
      <c r="AR5" s="40"/>
      <c r="AS5" s="40"/>
      <c r="AT5" s="40"/>
      <c r="AU5" s="40"/>
    </row>
    <row r="6" spans="2:47" ht="72" x14ac:dyDescent="0.3">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V6" s="12" t="s">
        <v>32</v>
      </c>
      <c r="W6" s="12" t="s">
        <v>33</v>
      </c>
      <c r="X6" s="12" t="s">
        <v>34</v>
      </c>
      <c r="Y6" s="12" t="s">
        <v>35</v>
      </c>
      <c r="Z6" s="12" t="s">
        <v>36</v>
      </c>
      <c r="AA6" s="12" t="s">
        <v>37</v>
      </c>
      <c r="AB6" s="12" t="s">
        <v>38</v>
      </c>
      <c r="AD6" s="12" t="s">
        <v>39</v>
      </c>
      <c r="AE6" s="12" t="s">
        <v>40</v>
      </c>
      <c r="AF6" s="12" t="s">
        <v>41</v>
      </c>
      <c r="AG6" s="12" t="s">
        <v>42</v>
      </c>
      <c r="AI6" s="12" t="s">
        <v>43</v>
      </c>
      <c r="AJ6" s="12" t="s">
        <v>44</v>
      </c>
      <c r="AK6" s="12" t="s">
        <v>41</v>
      </c>
      <c r="AM6" s="12" t="s">
        <v>45</v>
      </c>
      <c r="AN6" s="12" t="s">
        <v>46</v>
      </c>
      <c r="AO6" s="12" t="s">
        <v>47</v>
      </c>
      <c r="AQ6" s="12" t="s">
        <v>48</v>
      </c>
      <c r="AR6" s="12" t="s">
        <v>49</v>
      </c>
      <c r="AS6" s="12" t="s">
        <v>50</v>
      </c>
      <c r="AT6" s="12" t="s">
        <v>51</v>
      </c>
      <c r="AU6" s="12" t="s">
        <v>52</v>
      </c>
    </row>
    <row r="7" spans="2:47" ht="30" customHeight="1" x14ac:dyDescent="0.3">
      <c r="B7" s="10" t="s">
        <v>17</v>
      </c>
      <c r="C7" s="10">
        <v>1005</v>
      </c>
      <c r="D7" s="10">
        <v>483</v>
      </c>
      <c r="E7" s="10">
        <v>521</v>
      </c>
      <c r="F7" s="10"/>
      <c r="G7" s="10">
        <v>111</v>
      </c>
      <c r="H7" s="10">
        <v>154</v>
      </c>
      <c r="I7" s="10">
        <v>166</v>
      </c>
      <c r="J7" s="10">
        <v>187</v>
      </c>
      <c r="K7" s="10">
        <v>158</v>
      </c>
      <c r="L7" s="10">
        <v>229</v>
      </c>
      <c r="M7" s="10"/>
      <c r="N7" s="10">
        <v>252</v>
      </c>
      <c r="O7" s="10">
        <v>257</v>
      </c>
      <c r="P7" s="10">
        <v>230</v>
      </c>
      <c r="Q7" s="10">
        <v>261</v>
      </c>
      <c r="R7" s="10"/>
      <c r="S7" s="10">
        <v>155</v>
      </c>
      <c r="T7" s="10">
        <v>148</v>
      </c>
      <c r="U7" s="10">
        <v>89</v>
      </c>
      <c r="V7" s="10">
        <v>102</v>
      </c>
      <c r="W7" s="10">
        <v>77</v>
      </c>
      <c r="X7" s="10">
        <v>107</v>
      </c>
      <c r="Y7" s="10">
        <v>98</v>
      </c>
      <c r="Z7" s="10">
        <v>45</v>
      </c>
      <c r="AA7" s="10">
        <v>127</v>
      </c>
      <c r="AB7" s="10">
        <v>57</v>
      </c>
      <c r="AC7" s="10"/>
      <c r="AD7" s="10">
        <v>191</v>
      </c>
      <c r="AE7" s="10">
        <v>345</v>
      </c>
      <c r="AF7" s="10">
        <v>140</v>
      </c>
      <c r="AG7" s="10">
        <v>143</v>
      </c>
      <c r="AH7" s="10"/>
      <c r="AI7" s="10">
        <v>185</v>
      </c>
      <c r="AJ7" s="10">
        <v>265</v>
      </c>
      <c r="AK7" s="10">
        <v>222</v>
      </c>
      <c r="AL7" s="10"/>
      <c r="AM7" s="10">
        <v>210</v>
      </c>
      <c r="AN7" s="10">
        <v>402</v>
      </c>
      <c r="AO7" s="10">
        <v>329</v>
      </c>
      <c r="AP7" s="10"/>
      <c r="AQ7" s="10">
        <v>265</v>
      </c>
      <c r="AR7" s="10">
        <v>236</v>
      </c>
      <c r="AS7" s="10">
        <v>239</v>
      </c>
      <c r="AT7" s="10">
        <v>110</v>
      </c>
      <c r="AU7" s="10">
        <v>20</v>
      </c>
    </row>
    <row r="8" spans="2:47" ht="30" customHeight="1" x14ac:dyDescent="0.3">
      <c r="B8" s="11" t="s">
        <v>18</v>
      </c>
      <c r="C8" s="11">
        <v>1005</v>
      </c>
      <c r="D8" s="11">
        <v>495</v>
      </c>
      <c r="E8" s="11">
        <v>509</v>
      </c>
      <c r="F8" s="11"/>
      <c r="G8" s="11">
        <v>139</v>
      </c>
      <c r="H8" s="11">
        <v>170</v>
      </c>
      <c r="I8" s="11">
        <v>171</v>
      </c>
      <c r="J8" s="11">
        <v>171</v>
      </c>
      <c r="K8" s="11">
        <v>142</v>
      </c>
      <c r="L8" s="11">
        <v>211</v>
      </c>
      <c r="M8" s="11"/>
      <c r="N8" s="11">
        <v>270</v>
      </c>
      <c r="O8" s="11">
        <v>260</v>
      </c>
      <c r="P8" s="11">
        <v>220</v>
      </c>
      <c r="Q8" s="11">
        <v>250</v>
      </c>
      <c r="R8" s="11"/>
      <c r="S8" s="11">
        <v>160</v>
      </c>
      <c r="T8" s="11">
        <v>148</v>
      </c>
      <c r="U8" s="11">
        <v>91</v>
      </c>
      <c r="V8" s="11">
        <v>103</v>
      </c>
      <c r="W8" s="11">
        <v>80</v>
      </c>
      <c r="X8" s="11">
        <v>103</v>
      </c>
      <c r="Y8" s="11">
        <v>91</v>
      </c>
      <c r="Z8" s="11">
        <v>46</v>
      </c>
      <c r="AA8" s="11">
        <v>126</v>
      </c>
      <c r="AB8" s="11">
        <v>57</v>
      </c>
      <c r="AC8" s="11"/>
      <c r="AD8" s="11">
        <v>184</v>
      </c>
      <c r="AE8" s="11">
        <v>352</v>
      </c>
      <c r="AF8" s="11">
        <v>136</v>
      </c>
      <c r="AG8" s="11">
        <v>144</v>
      </c>
      <c r="AH8" s="11"/>
      <c r="AI8" s="11">
        <v>178</v>
      </c>
      <c r="AJ8" s="11">
        <v>276</v>
      </c>
      <c r="AK8" s="11">
        <v>216</v>
      </c>
      <c r="AL8" s="11"/>
      <c r="AM8" s="11">
        <v>215</v>
      </c>
      <c r="AN8" s="11">
        <v>395</v>
      </c>
      <c r="AO8" s="11">
        <v>331</v>
      </c>
      <c r="AP8" s="11"/>
      <c r="AQ8" s="11">
        <v>253</v>
      </c>
      <c r="AR8" s="11">
        <v>238</v>
      </c>
      <c r="AS8" s="11">
        <v>247</v>
      </c>
      <c r="AT8" s="11">
        <v>116</v>
      </c>
      <c r="AU8" s="11">
        <v>20</v>
      </c>
    </row>
    <row r="9" spans="2:47" x14ac:dyDescent="0.3">
      <c r="B9" s="18" t="s">
        <v>192</v>
      </c>
      <c r="C9" s="17">
        <v>0.27101960051865198</v>
      </c>
      <c r="D9" s="17">
        <v>0.25184443027470699</v>
      </c>
      <c r="E9" s="17">
        <v>0.290181686520329</v>
      </c>
      <c r="F9" s="17"/>
      <c r="G9" s="17">
        <v>0.27012425895776399</v>
      </c>
      <c r="H9" s="17">
        <v>0.31079938734954099</v>
      </c>
      <c r="I9" s="17">
        <v>0.32989420281701798</v>
      </c>
      <c r="J9" s="17">
        <v>0.24509868943020499</v>
      </c>
      <c r="K9" s="17">
        <v>0.27423885476318599</v>
      </c>
      <c r="L9" s="17">
        <v>0.21082743255942199</v>
      </c>
      <c r="M9" s="17"/>
      <c r="N9" s="17">
        <v>0.30625378448785001</v>
      </c>
      <c r="O9" s="17">
        <v>0.28537195300707002</v>
      </c>
      <c r="P9" s="17">
        <v>0.28499074301118499</v>
      </c>
      <c r="Q9" s="17">
        <v>0.203595733855021</v>
      </c>
      <c r="R9" s="17"/>
      <c r="S9" s="17">
        <v>0.30564744624958801</v>
      </c>
      <c r="T9" s="17">
        <v>0.33593776461385899</v>
      </c>
      <c r="U9" s="17">
        <v>0.26328635199799799</v>
      </c>
      <c r="V9" s="17">
        <v>0.278376542623262</v>
      </c>
      <c r="W9" s="17">
        <v>0.17648598780810501</v>
      </c>
      <c r="X9" s="17">
        <v>0.24443648794428499</v>
      </c>
      <c r="Y9" s="17">
        <v>0.29291612221660301</v>
      </c>
      <c r="Z9" s="17">
        <v>0.29622809954823098</v>
      </c>
      <c r="AA9" s="17">
        <v>0.21703283236934301</v>
      </c>
      <c r="AB9" s="17">
        <v>0.24896328618383001</v>
      </c>
      <c r="AC9" s="17"/>
      <c r="AD9" s="17">
        <v>0.219513196765042</v>
      </c>
      <c r="AE9" s="17">
        <v>0.32911223954796998</v>
      </c>
      <c r="AF9" s="17">
        <v>0.26121474552629598</v>
      </c>
      <c r="AG9" s="17">
        <v>0.21354482725746701</v>
      </c>
      <c r="AH9" s="17"/>
      <c r="AI9" s="17">
        <v>0.196944804803934</v>
      </c>
      <c r="AJ9" s="17">
        <v>0.32168785846025899</v>
      </c>
      <c r="AK9" s="17">
        <v>0.26828105970670302</v>
      </c>
      <c r="AL9" s="17"/>
      <c r="AM9" s="17">
        <v>0.362724060104687</v>
      </c>
      <c r="AN9" s="17">
        <v>0.23983885458009599</v>
      </c>
      <c r="AO9" s="17">
        <v>0.26841177832362501</v>
      </c>
      <c r="AP9" s="17"/>
      <c r="AQ9" s="17">
        <v>0.22885961432971999</v>
      </c>
      <c r="AR9" s="17">
        <v>0.254538313776771</v>
      </c>
      <c r="AS9" s="17">
        <v>0.354144948535769</v>
      </c>
      <c r="AT9" s="17">
        <v>0.318236836952274</v>
      </c>
      <c r="AU9" s="17">
        <v>0.21088318521607499</v>
      </c>
    </row>
    <row r="10" spans="2:47" x14ac:dyDescent="0.3">
      <c r="B10" s="18" t="s">
        <v>193</v>
      </c>
      <c r="C10" s="17">
        <v>0.328737018635612</v>
      </c>
      <c r="D10" s="17">
        <v>0.34894045823292602</v>
      </c>
      <c r="E10" s="17">
        <v>0.309791883317589</v>
      </c>
      <c r="F10" s="17"/>
      <c r="G10" s="17">
        <v>0.29764639465201898</v>
      </c>
      <c r="H10" s="17">
        <v>0.314036513881227</v>
      </c>
      <c r="I10" s="17">
        <v>0.25949800067238399</v>
      </c>
      <c r="J10" s="17">
        <v>0.38248713765037201</v>
      </c>
      <c r="K10" s="17">
        <v>0.35095857122111401</v>
      </c>
      <c r="L10" s="17">
        <v>0.358484856015582</v>
      </c>
      <c r="M10" s="17"/>
      <c r="N10" s="17">
        <v>0.30973642641439603</v>
      </c>
      <c r="O10" s="17">
        <v>0.37367755253732998</v>
      </c>
      <c r="P10" s="17">
        <v>0.26637371967585899</v>
      </c>
      <c r="Q10" s="17">
        <v>0.359421745969981</v>
      </c>
      <c r="R10" s="17"/>
      <c r="S10" s="17">
        <v>0.32848405699412397</v>
      </c>
      <c r="T10" s="17">
        <v>0.33671038059165298</v>
      </c>
      <c r="U10" s="17">
        <v>0.28967054882109</v>
      </c>
      <c r="V10" s="17">
        <v>0.39678756412646199</v>
      </c>
      <c r="W10" s="17">
        <v>0.422537562541829</v>
      </c>
      <c r="X10" s="17">
        <v>0.30785417953004901</v>
      </c>
      <c r="Y10" s="17">
        <v>0.26402460882318501</v>
      </c>
      <c r="Z10" s="17">
        <v>0.30233298287951099</v>
      </c>
      <c r="AA10" s="17">
        <v>0.31670968296181801</v>
      </c>
      <c r="AB10" s="17">
        <v>0.30531050057419201</v>
      </c>
      <c r="AC10" s="17"/>
      <c r="AD10" s="17">
        <v>0.32150007403089198</v>
      </c>
      <c r="AE10" s="17">
        <v>0.33296432973517698</v>
      </c>
      <c r="AF10" s="17">
        <v>0.30819022392217998</v>
      </c>
      <c r="AG10" s="17">
        <v>0.326136119247532</v>
      </c>
      <c r="AH10" s="17"/>
      <c r="AI10" s="17">
        <v>0.36651932923024799</v>
      </c>
      <c r="AJ10" s="17">
        <v>0.33712180955261301</v>
      </c>
      <c r="AK10" s="17">
        <v>0.31268344027533501</v>
      </c>
      <c r="AL10" s="17"/>
      <c r="AM10" s="17">
        <v>0.36443942072448698</v>
      </c>
      <c r="AN10" s="17">
        <v>0.319176753512319</v>
      </c>
      <c r="AO10" s="17">
        <v>0.33279232932032399</v>
      </c>
      <c r="AP10" s="17"/>
      <c r="AQ10" s="17">
        <v>0.31601485038993099</v>
      </c>
      <c r="AR10" s="17">
        <v>0.328122786558595</v>
      </c>
      <c r="AS10" s="17">
        <v>0.32617349721328798</v>
      </c>
      <c r="AT10" s="17">
        <v>0.31375035702102599</v>
      </c>
      <c r="AU10" s="17">
        <v>0.31840249239549001</v>
      </c>
    </row>
    <row r="11" spans="2:47" x14ac:dyDescent="0.3">
      <c r="B11" s="18" t="s">
        <v>194</v>
      </c>
      <c r="C11" s="17">
        <v>0.13535413783590899</v>
      </c>
      <c r="D11" s="17">
        <v>0.13063271615939301</v>
      </c>
      <c r="E11" s="17">
        <v>0.14021136253233801</v>
      </c>
      <c r="F11" s="17"/>
      <c r="G11" s="17">
        <v>0.10619965249315499</v>
      </c>
      <c r="H11" s="17">
        <v>9.1678386391064806E-2</v>
      </c>
      <c r="I11" s="17">
        <v>0.12380161294823</v>
      </c>
      <c r="J11" s="17">
        <v>0.131734452419909</v>
      </c>
      <c r="K11" s="17">
        <v>0.14643942723765399</v>
      </c>
      <c r="L11" s="17">
        <v>0.194540290533737</v>
      </c>
      <c r="M11" s="17"/>
      <c r="N11" s="17">
        <v>0.14296868514341099</v>
      </c>
      <c r="O11" s="17">
        <v>0.11033037323242301</v>
      </c>
      <c r="P11" s="17">
        <v>0.13929285361767499</v>
      </c>
      <c r="Q11" s="17">
        <v>0.14841780484561801</v>
      </c>
      <c r="R11" s="17"/>
      <c r="S11" s="17">
        <v>0.114096890312108</v>
      </c>
      <c r="T11" s="17">
        <v>7.7926426864791995E-2</v>
      </c>
      <c r="U11" s="17">
        <v>0.12601593853010401</v>
      </c>
      <c r="V11" s="17">
        <v>0.121705317684194</v>
      </c>
      <c r="W11" s="17">
        <v>0.16682438871167099</v>
      </c>
      <c r="X11" s="17">
        <v>0.137348985798184</v>
      </c>
      <c r="Y11" s="17">
        <v>0.21449241279412101</v>
      </c>
      <c r="Z11" s="17">
        <v>0.18792384974664</v>
      </c>
      <c r="AA11" s="17">
        <v>0.12972146855043201</v>
      </c>
      <c r="AB11" s="17">
        <v>0.17958197603774201</v>
      </c>
      <c r="AC11" s="17"/>
      <c r="AD11" s="17">
        <v>0.20651885656091001</v>
      </c>
      <c r="AE11" s="17">
        <v>0.101398636606091</v>
      </c>
      <c r="AF11" s="17">
        <v>0.120382694566285</v>
      </c>
      <c r="AG11" s="17">
        <v>0.15315565468268899</v>
      </c>
      <c r="AH11" s="17"/>
      <c r="AI11" s="17">
        <v>0.21111516396899899</v>
      </c>
      <c r="AJ11" s="17">
        <v>0.10132613950717199</v>
      </c>
      <c r="AK11" s="17">
        <v>0.123961662837795</v>
      </c>
      <c r="AL11" s="17"/>
      <c r="AM11" s="17">
        <v>7.0323793535925494E-2</v>
      </c>
      <c r="AN11" s="17">
        <v>0.173407507535108</v>
      </c>
      <c r="AO11" s="17">
        <v>0.119777243774338</v>
      </c>
      <c r="AP11" s="17"/>
      <c r="AQ11" s="17">
        <v>0.15835405597737401</v>
      </c>
      <c r="AR11" s="17">
        <v>0.12266602188150801</v>
      </c>
      <c r="AS11" s="17">
        <v>0.126103269228727</v>
      </c>
      <c r="AT11" s="17">
        <v>0.144036355159332</v>
      </c>
      <c r="AU11" s="17">
        <v>0.24474860802578</v>
      </c>
    </row>
    <row r="12" spans="2:47" x14ac:dyDescent="0.3">
      <c r="B12" s="18" t="s">
        <v>195</v>
      </c>
      <c r="C12" s="17">
        <v>5.9906420854719401E-2</v>
      </c>
      <c r="D12" s="17">
        <v>6.5620907982956E-2</v>
      </c>
      <c r="E12" s="17">
        <v>5.4480831560433603E-2</v>
      </c>
      <c r="F12" s="17"/>
      <c r="G12" s="17">
        <v>8.9073262985386897E-2</v>
      </c>
      <c r="H12" s="17">
        <v>8.8544496645320506E-2</v>
      </c>
      <c r="I12" s="17">
        <v>3.7258143936472102E-2</v>
      </c>
      <c r="J12" s="17">
        <v>6.04565952471392E-2</v>
      </c>
      <c r="K12" s="17">
        <v>3.2725725441892402E-2</v>
      </c>
      <c r="L12" s="17">
        <v>5.3758677461044298E-2</v>
      </c>
      <c r="M12" s="17"/>
      <c r="N12" s="17">
        <v>7.4463390912115401E-2</v>
      </c>
      <c r="O12" s="17">
        <v>7.2757400616985005E-2</v>
      </c>
      <c r="P12" s="17">
        <v>3.6125595824538302E-2</v>
      </c>
      <c r="Q12" s="17">
        <v>5.2945128683629099E-2</v>
      </c>
      <c r="R12" s="17"/>
      <c r="S12" s="17">
        <v>2.8703557472425902E-2</v>
      </c>
      <c r="T12" s="17">
        <v>7.7910428720946195E-2</v>
      </c>
      <c r="U12" s="17">
        <v>0.12837866535742801</v>
      </c>
      <c r="V12" s="17">
        <v>5.9501450624894703E-2</v>
      </c>
      <c r="W12" s="17">
        <v>2.56628842490291E-2</v>
      </c>
      <c r="X12" s="17">
        <v>5.1844290517285903E-2</v>
      </c>
      <c r="Y12" s="17">
        <v>4.0647226875859803E-2</v>
      </c>
      <c r="Z12" s="17">
        <v>5.3849205729526201E-2</v>
      </c>
      <c r="AA12" s="17">
        <v>6.0490882448512202E-2</v>
      </c>
      <c r="AB12" s="17">
        <v>8.9137747066423606E-2</v>
      </c>
      <c r="AC12" s="17"/>
      <c r="AD12" s="17">
        <v>7.5610403742081403E-2</v>
      </c>
      <c r="AE12" s="17">
        <v>4.44532537874259E-2</v>
      </c>
      <c r="AF12" s="17">
        <v>8.8437007069501195E-2</v>
      </c>
      <c r="AG12" s="17">
        <v>4.0894509484078898E-2</v>
      </c>
      <c r="AH12" s="17"/>
      <c r="AI12" s="17">
        <v>7.22381550461558E-2</v>
      </c>
      <c r="AJ12" s="17">
        <v>4.63643696476254E-2</v>
      </c>
      <c r="AK12" s="17">
        <v>7.5290565943893606E-2</v>
      </c>
      <c r="AL12" s="17"/>
      <c r="AM12" s="17">
        <v>1.7714709468607599E-2</v>
      </c>
      <c r="AN12" s="17">
        <v>4.8832162202116197E-2</v>
      </c>
      <c r="AO12" s="17">
        <v>0.102618279877377</v>
      </c>
      <c r="AP12" s="17"/>
      <c r="AQ12" s="17">
        <v>4.5080820844612603E-2</v>
      </c>
      <c r="AR12" s="17">
        <v>5.5957623336939301E-2</v>
      </c>
      <c r="AS12" s="17">
        <v>4.3984456981212297E-2</v>
      </c>
      <c r="AT12" s="17">
        <v>6.7359923845105002E-2</v>
      </c>
      <c r="AU12" s="17">
        <v>0.17509786577866299</v>
      </c>
    </row>
    <row r="13" spans="2:47" x14ac:dyDescent="0.3">
      <c r="B13" s="18" t="s">
        <v>196</v>
      </c>
      <c r="C13" s="17">
        <v>6.6130355000191293E-2</v>
      </c>
      <c r="D13" s="17">
        <v>6.3634709762842204E-2</v>
      </c>
      <c r="E13" s="17">
        <v>6.6660866486565898E-2</v>
      </c>
      <c r="F13" s="17"/>
      <c r="G13" s="17">
        <v>0.12280918493783199</v>
      </c>
      <c r="H13" s="17">
        <v>0.11184811852625499</v>
      </c>
      <c r="I13" s="17">
        <v>7.8928904741976294E-2</v>
      </c>
      <c r="J13" s="17">
        <v>2.0265693150755201E-2</v>
      </c>
      <c r="K13" s="17">
        <v>3.7666123592665697E-2</v>
      </c>
      <c r="L13" s="17">
        <v>3.7951349115257098E-2</v>
      </c>
      <c r="M13" s="17"/>
      <c r="N13" s="17">
        <v>7.2434434785032101E-2</v>
      </c>
      <c r="O13" s="17">
        <v>5.5673128304945897E-2</v>
      </c>
      <c r="P13" s="17">
        <v>8.8392634491227695E-2</v>
      </c>
      <c r="Q13" s="17">
        <v>5.1929265743509999E-2</v>
      </c>
      <c r="R13" s="17"/>
      <c r="S13" s="17">
        <v>0.109241292579248</v>
      </c>
      <c r="T13" s="17">
        <v>1.2708220998297701E-2</v>
      </c>
      <c r="U13" s="17">
        <v>5.51902612897461E-2</v>
      </c>
      <c r="V13" s="17">
        <v>1.91119947561279E-2</v>
      </c>
      <c r="W13" s="17">
        <v>7.0310244461460503E-2</v>
      </c>
      <c r="X13" s="17">
        <v>7.4127574471593002E-2</v>
      </c>
      <c r="Y13" s="17">
        <v>8.8197111895189195E-2</v>
      </c>
      <c r="Z13" s="17">
        <v>5.6323432207417298E-2</v>
      </c>
      <c r="AA13" s="17">
        <v>8.8826963375691806E-2</v>
      </c>
      <c r="AB13" s="17">
        <v>8.8578249609801804E-2</v>
      </c>
      <c r="AC13" s="17"/>
      <c r="AD13" s="17">
        <v>3.7696480001901497E-2</v>
      </c>
      <c r="AE13" s="17">
        <v>8.59233071410163E-2</v>
      </c>
      <c r="AF13" s="17">
        <v>8.3920728534431305E-2</v>
      </c>
      <c r="AG13" s="17">
        <v>5.8209875471497897E-2</v>
      </c>
      <c r="AH13" s="17"/>
      <c r="AI13" s="17">
        <v>3.2167374609405497E-2</v>
      </c>
      <c r="AJ13" s="17">
        <v>9.1869260846938597E-2</v>
      </c>
      <c r="AK13" s="17">
        <v>7.8662025943860195E-2</v>
      </c>
      <c r="AL13" s="17"/>
      <c r="AM13" s="17">
        <v>5.9080651142638302E-2</v>
      </c>
      <c r="AN13" s="17">
        <v>5.9362244833529802E-2</v>
      </c>
      <c r="AO13" s="17">
        <v>6.9007956020548905E-2</v>
      </c>
      <c r="AP13" s="17"/>
      <c r="AQ13" s="17">
        <v>6.6426681984634903E-2</v>
      </c>
      <c r="AR13" s="17">
        <v>6.0898215927276102E-2</v>
      </c>
      <c r="AS13" s="17">
        <v>5.9617111410007702E-2</v>
      </c>
      <c r="AT13" s="17">
        <v>8.2364437119166203E-2</v>
      </c>
      <c r="AU13" s="17">
        <v>0</v>
      </c>
    </row>
    <row r="14" spans="2:47" x14ac:dyDescent="0.3">
      <c r="B14" s="18" t="s">
        <v>94</v>
      </c>
      <c r="C14" s="17">
        <v>0.138852467154916</v>
      </c>
      <c r="D14" s="17">
        <v>0.13932677758717599</v>
      </c>
      <c r="E14" s="17">
        <v>0.13867336958274501</v>
      </c>
      <c r="F14" s="17"/>
      <c r="G14" s="17">
        <v>0.114147245973843</v>
      </c>
      <c r="H14" s="17">
        <v>8.3093097206590999E-2</v>
      </c>
      <c r="I14" s="17">
        <v>0.170619134883919</v>
      </c>
      <c r="J14" s="17">
        <v>0.159957432101619</v>
      </c>
      <c r="K14" s="17">
        <v>0.157971297743487</v>
      </c>
      <c r="L14" s="17">
        <v>0.144437394314957</v>
      </c>
      <c r="M14" s="17"/>
      <c r="N14" s="17">
        <v>9.4143278257194193E-2</v>
      </c>
      <c r="O14" s="17">
        <v>0.102189592301246</v>
      </c>
      <c r="P14" s="17">
        <v>0.184824453379514</v>
      </c>
      <c r="Q14" s="17">
        <v>0.18369032090224099</v>
      </c>
      <c r="R14" s="17"/>
      <c r="S14" s="17">
        <v>0.113826756392507</v>
      </c>
      <c r="T14" s="17">
        <v>0.158806778210452</v>
      </c>
      <c r="U14" s="17">
        <v>0.13745823400363399</v>
      </c>
      <c r="V14" s="17">
        <v>0.124517130185059</v>
      </c>
      <c r="W14" s="17">
        <v>0.138178932227905</v>
      </c>
      <c r="X14" s="17">
        <v>0.18438848173860301</v>
      </c>
      <c r="Y14" s="17">
        <v>9.9722517395041593E-2</v>
      </c>
      <c r="Z14" s="17">
        <v>0.103342429888674</v>
      </c>
      <c r="AA14" s="17">
        <v>0.18721817029420301</v>
      </c>
      <c r="AB14" s="17">
        <v>8.8428240528010807E-2</v>
      </c>
      <c r="AC14" s="17"/>
      <c r="AD14" s="17">
        <v>0.139160988899173</v>
      </c>
      <c r="AE14" s="17">
        <v>0.10614823318232</v>
      </c>
      <c r="AF14" s="17">
        <v>0.13785460038130701</v>
      </c>
      <c r="AG14" s="17">
        <v>0.208059013856735</v>
      </c>
      <c r="AH14" s="17"/>
      <c r="AI14" s="17">
        <v>0.121015172341258</v>
      </c>
      <c r="AJ14" s="17">
        <v>0.101630561985392</v>
      </c>
      <c r="AK14" s="17">
        <v>0.14112124529241299</v>
      </c>
      <c r="AL14" s="17"/>
      <c r="AM14" s="17">
        <v>0.12571736502365399</v>
      </c>
      <c r="AN14" s="17">
        <v>0.15938247733683</v>
      </c>
      <c r="AO14" s="17">
        <v>0.10739241268378701</v>
      </c>
      <c r="AP14" s="17"/>
      <c r="AQ14" s="17">
        <v>0.185263976473727</v>
      </c>
      <c r="AR14" s="17">
        <v>0.17781703851891101</v>
      </c>
      <c r="AS14" s="17">
        <v>8.9976716630995601E-2</v>
      </c>
      <c r="AT14" s="17">
        <v>7.4252089903096896E-2</v>
      </c>
      <c r="AU14" s="17">
        <v>5.0867848583992702E-2</v>
      </c>
    </row>
    <row r="15" spans="2:47" s="34" customFormat="1" x14ac:dyDescent="0.3">
      <c r="B15" s="18" t="s">
        <v>197</v>
      </c>
      <c r="C15" s="21">
        <v>0.59975661915426404</v>
      </c>
      <c r="D15" s="21">
        <v>0.60078488850763301</v>
      </c>
      <c r="E15" s="21">
        <v>0.59997356983791805</v>
      </c>
      <c r="F15" s="21"/>
      <c r="G15" s="21">
        <v>0.56777065360978296</v>
      </c>
      <c r="H15" s="21">
        <v>0.62483590123076904</v>
      </c>
      <c r="I15" s="21">
        <v>0.58939220348940202</v>
      </c>
      <c r="J15" s="21">
        <v>0.62758582708057697</v>
      </c>
      <c r="K15" s="21">
        <v>0.62519742598429995</v>
      </c>
      <c r="L15" s="21">
        <v>0.56931228857500504</v>
      </c>
      <c r="M15" s="21"/>
      <c r="N15" s="21">
        <v>0.61599021090224704</v>
      </c>
      <c r="O15" s="21">
        <v>0.6590495055444</v>
      </c>
      <c r="P15" s="21">
        <v>0.55136446268704398</v>
      </c>
      <c r="Q15" s="21">
        <v>0.56301747982500205</v>
      </c>
      <c r="R15" s="21"/>
      <c r="S15" s="21">
        <v>0.63413150324371204</v>
      </c>
      <c r="T15" s="21">
        <v>0.67264814520551297</v>
      </c>
      <c r="U15" s="21">
        <v>0.55295690081908799</v>
      </c>
      <c r="V15" s="21">
        <v>0.67516410674972405</v>
      </c>
      <c r="W15" s="21">
        <v>0.59902355034993404</v>
      </c>
      <c r="X15" s="21">
        <v>0.55229066747433397</v>
      </c>
      <c r="Y15" s="21">
        <v>0.55694073103978903</v>
      </c>
      <c r="Z15" s="21">
        <v>0.59856108242774198</v>
      </c>
      <c r="AA15" s="21">
        <v>0.53374251533116202</v>
      </c>
      <c r="AB15" s="21">
        <v>0.55427378675802197</v>
      </c>
      <c r="AC15" s="21"/>
      <c r="AD15" s="21">
        <v>0.54101327079593398</v>
      </c>
      <c r="AE15" s="21">
        <v>0.66207656928314695</v>
      </c>
      <c r="AF15" s="21">
        <v>0.56940496944847496</v>
      </c>
      <c r="AG15" s="21">
        <v>0.53968094650499898</v>
      </c>
      <c r="AH15" s="21"/>
      <c r="AI15" s="21">
        <v>0.56346413403418105</v>
      </c>
      <c r="AJ15" s="21">
        <v>0.658809668012873</v>
      </c>
      <c r="AK15" s="21">
        <v>0.58096449998203803</v>
      </c>
      <c r="AL15" s="21"/>
      <c r="AM15" s="21">
        <v>0.72716348082917404</v>
      </c>
      <c r="AN15" s="21">
        <v>0.55901560809241602</v>
      </c>
      <c r="AO15" s="21">
        <v>0.60120410764394905</v>
      </c>
      <c r="AP15" s="21"/>
      <c r="AQ15" s="21">
        <v>0.54487446471965195</v>
      </c>
      <c r="AR15" s="21">
        <v>0.582661100335366</v>
      </c>
      <c r="AS15" s="21">
        <v>0.68031844574905698</v>
      </c>
      <c r="AT15" s="21">
        <v>0.63198719397330005</v>
      </c>
      <c r="AU15" s="21">
        <v>0.52928567761156498</v>
      </c>
    </row>
    <row r="16" spans="2:47" s="34" customFormat="1" x14ac:dyDescent="0.3">
      <c r="B16" s="18" t="s">
        <v>198</v>
      </c>
      <c r="C16" s="21">
        <v>0.12603677585491099</v>
      </c>
      <c r="D16" s="21">
        <v>0.129255617745798</v>
      </c>
      <c r="E16" s="21">
        <v>0.12114169804699999</v>
      </c>
      <c r="F16" s="21"/>
      <c r="G16" s="21">
        <v>0.211882447923219</v>
      </c>
      <c r="H16" s="21">
        <v>0.200392615171575</v>
      </c>
      <c r="I16" s="21">
        <v>0.11618704867844799</v>
      </c>
      <c r="J16" s="21">
        <v>8.0722288397894401E-2</v>
      </c>
      <c r="K16" s="21">
        <v>7.0391849034558099E-2</v>
      </c>
      <c r="L16" s="21">
        <v>9.1710026576301507E-2</v>
      </c>
      <c r="M16" s="21"/>
      <c r="N16" s="21">
        <v>0.14689782569714699</v>
      </c>
      <c r="O16" s="21">
        <v>0.12843052892193099</v>
      </c>
      <c r="P16" s="21">
        <v>0.124518230315766</v>
      </c>
      <c r="Q16" s="21">
        <v>0.104874394427139</v>
      </c>
      <c r="R16" s="21"/>
      <c r="S16" s="21">
        <v>0.13794485005167401</v>
      </c>
      <c r="T16" s="21">
        <v>9.0618649719243896E-2</v>
      </c>
      <c r="U16" s="21">
        <v>0.183568926647174</v>
      </c>
      <c r="V16" s="21">
        <v>7.8613445381022606E-2</v>
      </c>
      <c r="W16" s="21">
        <v>9.5973128710489602E-2</v>
      </c>
      <c r="X16" s="21">
        <v>0.125971864988879</v>
      </c>
      <c r="Y16" s="21">
        <v>0.12884433877104901</v>
      </c>
      <c r="Z16" s="21">
        <v>0.110172637936943</v>
      </c>
      <c r="AA16" s="21">
        <v>0.14931784582420399</v>
      </c>
      <c r="AB16" s="21">
        <v>0.17771599667622501</v>
      </c>
      <c r="AC16" s="21"/>
      <c r="AD16" s="21">
        <v>0.113306883743983</v>
      </c>
      <c r="AE16" s="21">
        <v>0.13037656092844199</v>
      </c>
      <c r="AF16" s="21">
        <v>0.172357735603933</v>
      </c>
      <c r="AG16" s="21">
        <v>9.9104384955576705E-2</v>
      </c>
      <c r="AH16" s="21"/>
      <c r="AI16" s="21">
        <v>0.10440552965556101</v>
      </c>
      <c r="AJ16" s="21">
        <v>0.138233630494564</v>
      </c>
      <c r="AK16" s="21">
        <v>0.15395259188775401</v>
      </c>
      <c r="AL16" s="21"/>
      <c r="AM16" s="21">
        <v>7.6795360611245797E-2</v>
      </c>
      <c r="AN16" s="21">
        <v>0.10819440703564601</v>
      </c>
      <c r="AO16" s="21">
        <v>0.171626235897926</v>
      </c>
      <c r="AP16" s="21"/>
      <c r="AQ16" s="21">
        <v>0.111507502829248</v>
      </c>
      <c r="AR16" s="21">
        <v>0.116855839264215</v>
      </c>
      <c r="AS16" s="21">
        <v>0.10360156839122001</v>
      </c>
      <c r="AT16" s="21">
        <v>0.149724360964271</v>
      </c>
      <c r="AU16" s="21">
        <v>0.17509786577866299</v>
      </c>
    </row>
    <row r="17" spans="2:47" s="34" customFormat="1" x14ac:dyDescent="0.3">
      <c r="B17" s="18" t="s">
        <v>143</v>
      </c>
      <c r="C17" s="22">
        <f>C15-C16</f>
        <v>0.47371984329935302</v>
      </c>
      <c r="D17" s="22">
        <f t="shared" ref="D17:AU17" si="0">D15-D16</f>
        <v>0.47152927076183504</v>
      </c>
      <c r="E17" s="22">
        <f t="shared" si="0"/>
        <v>0.47883187179091807</v>
      </c>
      <c r="F17" s="22"/>
      <c r="G17" s="22">
        <f t="shared" si="0"/>
        <v>0.35588820568656399</v>
      </c>
      <c r="H17" s="22">
        <f t="shared" si="0"/>
        <v>0.42444328605919401</v>
      </c>
      <c r="I17" s="22">
        <f t="shared" si="0"/>
        <v>0.47320515481095404</v>
      </c>
      <c r="J17" s="22">
        <f t="shared" si="0"/>
        <v>0.54686353868268256</v>
      </c>
      <c r="K17" s="22">
        <f t="shared" si="0"/>
        <v>0.55480557694974186</v>
      </c>
      <c r="L17" s="22">
        <f t="shared" si="0"/>
        <v>0.47760226199870354</v>
      </c>
      <c r="M17" s="22"/>
      <c r="N17" s="22">
        <f t="shared" si="0"/>
        <v>0.46909238520510005</v>
      </c>
      <c r="O17" s="22">
        <f t="shared" si="0"/>
        <v>0.53061897662246904</v>
      </c>
      <c r="P17" s="22">
        <f t="shared" si="0"/>
        <v>0.42684623237127794</v>
      </c>
      <c r="Q17" s="22">
        <f t="shared" si="0"/>
        <v>0.45814308539786308</v>
      </c>
      <c r="R17" s="22"/>
      <c r="S17" s="22">
        <f t="shared" si="0"/>
        <v>0.49618665319203803</v>
      </c>
      <c r="T17" s="22">
        <f t="shared" si="0"/>
        <v>0.58202949548626903</v>
      </c>
      <c r="U17" s="22">
        <f t="shared" si="0"/>
        <v>0.36938797417191399</v>
      </c>
      <c r="V17" s="22">
        <f t="shared" si="0"/>
        <v>0.5965506613687015</v>
      </c>
      <c r="W17" s="22">
        <f t="shared" si="0"/>
        <v>0.50305042163944447</v>
      </c>
      <c r="X17" s="22">
        <f t="shared" si="0"/>
        <v>0.42631880248545495</v>
      </c>
      <c r="Y17" s="22">
        <f t="shared" si="0"/>
        <v>0.42809639226874002</v>
      </c>
      <c r="Z17" s="22">
        <f t="shared" si="0"/>
        <v>0.48838844449079899</v>
      </c>
      <c r="AA17" s="22">
        <f t="shared" si="0"/>
        <v>0.38442466950695803</v>
      </c>
      <c r="AB17" s="22">
        <f t="shared" si="0"/>
        <v>0.37655779008179696</v>
      </c>
      <c r="AC17" s="22"/>
      <c r="AD17" s="22">
        <f t="shared" si="0"/>
        <v>0.42770638705195096</v>
      </c>
      <c r="AE17" s="22">
        <f t="shared" si="0"/>
        <v>0.53170000835470499</v>
      </c>
      <c r="AF17" s="22">
        <f t="shared" si="0"/>
        <v>0.39704723384454199</v>
      </c>
      <c r="AG17" s="22">
        <f t="shared" si="0"/>
        <v>0.44057656154942226</v>
      </c>
      <c r="AH17" s="22"/>
      <c r="AI17" s="22">
        <f t="shared" si="0"/>
        <v>0.45905860437862006</v>
      </c>
      <c r="AJ17" s="22">
        <f t="shared" si="0"/>
        <v>0.52057603751830905</v>
      </c>
      <c r="AK17" s="22">
        <f t="shared" si="0"/>
        <v>0.42701190809428402</v>
      </c>
      <c r="AL17" s="22"/>
      <c r="AM17" s="22">
        <f t="shared" si="0"/>
        <v>0.65036812021792823</v>
      </c>
      <c r="AN17" s="22">
        <f t="shared" si="0"/>
        <v>0.45082120105677004</v>
      </c>
      <c r="AO17" s="22">
        <f t="shared" si="0"/>
        <v>0.42957787174602302</v>
      </c>
      <c r="AP17" s="22"/>
      <c r="AQ17" s="22">
        <f t="shared" si="0"/>
        <v>0.43336696189040397</v>
      </c>
      <c r="AR17" s="22">
        <f t="shared" si="0"/>
        <v>0.465805261071151</v>
      </c>
      <c r="AS17" s="22">
        <f t="shared" si="0"/>
        <v>0.57671687735783694</v>
      </c>
      <c r="AT17" s="22">
        <f t="shared" si="0"/>
        <v>0.48226283300902906</v>
      </c>
      <c r="AU17" s="22">
        <f t="shared" si="0"/>
        <v>0.35418781183290199</v>
      </c>
    </row>
    <row r="18" spans="2:47" x14ac:dyDescent="0.3">
      <c r="B18" s="16"/>
    </row>
    <row r="19" spans="2:47" x14ac:dyDescent="0.3">
      <c r="B19" t="s">
        <v>482</v>
      </c>
    </row>
    <row r="20" spans="2:47" x14ac:dyDescent="0.3">
      <c r="B20" t="s">
        <v>80</v>
      </c>
    </row>
    <row r="22" spans="2:47" x14ac:dyDescent="0.3">
      <c r="B22" s="8" t="str">
        <f>HYPERLINK("#'Contents'!A1", "Return to Contents")</f>
        <v>Return to Contents</v>
      </c>
    </row>
  </sheetData>
  <mergeCells count="9">
    <mergeCell ref="AI5:AK5"/>
    <mergeCell ref="AM5:AO5"/>
    <mergeCell ref="AQ5:AU5"/>
    <mergeCell ref="D2:AO2"/>
    <mergeCell ref="D5:E5"/>
    <mergeCell ref="G5:L5"/>
    <mergeCell ref="N5:Q5"/>
    <mergeCell ref="S5:AB5"/>
    <mergeCell ref="AD5:AG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125</vt:i4>
      </vt:variant>
    </vt:vector>
  </HeadingPairs>
  <TitlesOfParts>
    <vt:vector size="125"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MichelaArena</dc:creator>
  <cp:lastModifiedBy>Sunita Pfitzner</cp:lastModifiedBy>
  <dcterms:created xsi:type="dcterms:W3CDTF">2025-02-14T11:10:03Z</dcterms:created>
  <dcterms:modified xsi:type="dcterms:W3CDTF">2025-05-23T11:28:47Z</dcterms:modified>
</cp:coreProperties>
</file>