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77A036F3-09A4-4DA8-81EF-134CC2B51947}" xr6:coauthVersionLast="47" xr6:coauthVersionMax="47" xr10:uidLastSave="{00000000-0000-0000-0000-000000000000}"/>
  <bookViews>
    <workbookView xWindow="1575" yWindow="3660" windowWidth="19170" windowHeight="10680" tabRatio="585" firstSheet="1" activeTab="1" xr2:uid="{00000000-000D-0000-FFFF-FFFF00000000}"/>
  </bookViews>
  <sheets>
    <sheet name="Oppgave 2.1 til 2.5" sheetId="1" r:id="rId1"/>
    <sheet name="Oppgave 2.9" sheetId="9" r:id="rId2"/>
    <sheet name="Oppgave 2.10" sheetId="7" r:id="rId3"/>
    <sheet name="Oppgave 2.11" sheetId="8" r:id="rId4"/>
  </sheets>
  <definedNames>
    <definedName name="_xlnm.Print_Area" localSheetId="1">'Oppgave 2.9'!$A$1:$U$29,'Oppgave 2.9'!$A$30:$N$76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9" l="1"/>
  <c r="G18" i="9"/>
  <c r="H18" i="9"/>
  <c r="I18" i="9"/>
  <c r="J18" i="9"/>
  <c r="K18" i="9"/>
  <c r="L18" i="9"/>
  <c r="M18" i="9"/>
  <c r="N18" i="9"/>
  <c r="O18" i="9"/>
  <c r="P18" i="9"/>
  <c r="Q18" i="9"/>
  <c r="R18" i="9"/>
  <c r="F55" i="9" s="1"/>
  <c r="S18" i="9"/>
  <c r="T18" i="9"/>
  <c r="E18" i="9"/>
  <c r="C25" i="7"/>
  <c r="E10" i="7"/>
  <c r="I10" i="7" s="1"/>
  <c r="D16" i="7"/>
  <c r="C16" i="7"/>
  <c r="W8" i="9" l="1"/>
  <c r="W9" i="9"/>
  <c r="W11" i="9"/>
  <c r="W12" i="9"/>
  <c r="W13" i="9"/>
  <c r="W15" i="9"/>
  <c r="W18" i="9"/>
  <c r="W7" i="9"/>
  <c r="B68" i="9"/>
  <c r="B67" i="9"/>
  <c r="B66" i="9"/>
  <c r="G64" i="9"/>
  <c r="G63" i="9"/>
  <c r="K53" i="9"/>
  <c r="M51" i="9"/>
  <c r="E56" i="9"/>
  <c r="G56" i="9" s="1"/>
  <c r="K56" i="9" s="1"/>
  <c r="E68" i="9" s="1"/>
  <c r="E55" i="9"/>
  <c r="E54" i="9"/>
  <c r="F53" i="9"/>
  <c r="H53" i="9" s="1"/>
  <c r="L53" i="9" s="1"/>
  <c r="E53" i="9"/>
  <c r="F52" i="9"/>
  <c r="E52" i="9"/>
  <c r="F51" i="9"/>
  <c r="H51" i="9" s="1"/>
  <c r="E51" i="9"/>
  <c r="F50" i="9"/>
  <c r="E50" i="9"/>
  <c r="F49" i="9"/>
  <c r="E49" i="9"/>
  <c r="G55" i="9" l="1"/>
  <c r="K55" i="9" s="1"/>
  <c r="E67" i="9" s="1"/>
  <c r="G54" i="9"/>
  <c r="K54" i="9" s="1"/>
  <c r="H52" i="9"/>
  <c r="N52" i="9" s="1"/>
  <c r="J69" i="9" s="1"/>
  <c r="F58" i="9"/>
  <c r="L58" i="9"/>
  <c r="E63" i="9"/>
  <c r="G49" i="9"/>
  <c r="E58" i="9"/>
  <c r="G50" i="9"/>
  <c r="M50" i="9" s="1"/>
  <c r="J64" i="9" s="1"/>
  <c r="I57" i="9" l="1"/>
  <c r="I58" i="9" s="1"/>
  <c r="E66" i="9"/>
  <c r="E69" i="9" s="1"/>
  <c r="H58" i="9"/>
  <c r="M49" i="9"/>
  <c r="G58" i="9"/>
  <c r="K57" i="9" l="1"/>
  <c r="K58" i="9" s="1"/>
  <c r="J51" i="9"/>
  <c r="J58" i="9" s="1"/>
  <c r="E71" i="9"/>
  <c r="N63" i="9" s="1"/>
  <c r="N64" i="9" s="1"/>
  <c r="J63" i="9"/>
  <c r="J65" i="9" s="1"/>
  <c r="M58" i="9"/>
  <c r="N51" i="9" l="1"/>
  <c r="N58" i="9" s="1"/>
  <c r="J68" i="9" l="1"/>
  <c r="J70" i="9" s="1"/>
  <c r="B29" i="8"/>
  <c r="B28" i="8"/>
  <c r="B27" i="8"/>
  <c r="B26" i="8"/>
  <c r="B25" i="8"/>
  <c r="F20" i="8"/>
  <c r="D16" i="8"/>
  <c r="C16" i="8"/>
  <c r="E14" i="8"/>
  <c r="I14" i="8" s="1"/>
  <c r="C29" i="8" s="1"/>
  <c r="E13" i="8"/>
  <c r="I13" i="8" s="1"/>
  <c r="C28" i="8" s="1"/>
  <c r="E12" i="8"/>
  <c r="I12" i="8" s="1"/>
  <c r="C27" i="8" s="1"/>
  <c r="E11" i="8"/>
  <c r="I11" i="8" s="1"/>
  <c r="C26" i="8" s="1"/>
  <c r="E10" i="8"/>
  <c r="I10" i="8" s="1"/>
  <c r="C25" i="8" s="1"/>
  <c r="I9" i="8"/>
  <c r="F9" i="8"/>
  <c r="J9" i="8" s="1"/>
  <c r="C21" i="8" s="1"/>
  <c r="I8" i="8"/>
  <c r="F8" i="8"/>
  <c r="J8" i="8" s="1"/>
  <c r="K7" i="8"/>
  <c r="F7" i="8"/>
  <c r="E6" i="8"/>
  <c r="K6" i="8" s="1"/>
  <c r="I20" i="8" s="1"/>
  <c r="E5" i="8"/>
  <c r="K5" i="8" s="1"/>
  <c r="B28" i="7"/>
  <c r="B27" i="7"/>
  <c r="B26" i="7"/>
  <c r="E21" i="7"/>
  <c r="E20" i="7"/>
  <c r="E14" i="7"/>
  <c r="J13" i="7"/>
  <c r="F13" i="7"/>
  <c r="E12" i="7"/>
  <c r="I12" i="7" s="1"/>
  <c r="C27" i="7" s="1"/>
  <c r="E11" i="7"/>
  <c r="I11" i="7" s="1"/>
  <c r="C26" i="7" s="1"/>
  <c r="I9" i="7"/>
  <c r="F9" i="7"/>
  <c r="J9" i="7" s="1"/>
  <c r="F8" i="7"/>
  <c r="L8" i="7" s="1"/>
  <c r="H26" i="7" s="1"/>
  <c r="K7" i="7"/>
  <c r="F7" i="7"/>
  <c r="E6" i="7"/>
  <c r="K6" i="7" s="1"/>
  <c r="H21" i="7" s="1"/>
  <c r="E5" i="7"/>
  <c r="J16" i="8" l="1"/>
  <c r="C29" i="7"/>
  <c r="F16" i="7"/>
  <c r="I14" i="7"/>
  <c r="C28" i="7" s="1"/>
  <c r="E16" i="7"/>
  <c r="C21" i="7"/>
  <c r="J16" i="7"/>
  <c r="F16" i="8"/>
  <c r="K5" i="7"/>
  <c r="I21" i="8"/>
  <c r="K16" i="8"/>
  <c r="C30" i="8"/>
  <c r="G15" i="8"/>
  <c r="E16" i="8"/>
  <c r="C20" i="8"/>
  <c r="C22" i="8" s="1"/>
  <c r="C20" i="7"/>
  <c r="C32" i="8" l="1"/>
  <c r="G15" i="7"/>
  <c r="G16" i="7" s="1"/>
  <c r="H20" i="7"/>
  <c r="H22" i="7" s="1"/>
  <c r="K16" i="7"/>
  <c r="C22" i="7"/>
  <c r="C31" i="7" s="1"/>
  <c r="I15" i="8"/>
  <c r="I16" i="8" s="1"/>
  <c r="H7" i="8"/>
  <c r="G16" i="8"/>
  <c r="D31" i="1"/>
  <c r="G28" i="1" s="1"/>
  <c r="G31" i="1" s="1"/>
  <c r="H25" i="1"/>
  <c r="D20" i="1"/>
  <c r="G17" i="1" s="1"/>
  <c r="G20" i="1" s="1"/>
  <c r="H13" i="1"/>
  <c r="D8" i="1"/>
  <c r="G5" i="1" s="1"/>
  <c r="G8" i="1" s="1"/>
  <c r="I15" i="7" l="1"/>
  <c r="I16" i="7" s="1"/>
  <c r="H7" i="7"/>
  <c r="H16" i="7" s="1"/>
  <c r="H16" i="8"/>
  <c r="L7" i="8"/>
  <c r="L7" i="7" l="1"/>
  <c r="L16" i="7" s="1"/>
  <c r="I25" i="8"/>
  <c r="I26" i="8" s="1"/>
  <c r="L16" i="8"/>
  <c r="H25" i="7"/>
  <c r="H27" i="7" s="1"/>
</calcChain>
</file>

<file path=xl/sharedStrings.xml><?xml version="1.0" encoding="utf-8"?>
<sst xmlns="http://schemas.openxmlformats.org/spreadsheetml/2006/main" count="317" uniqueCount="143">
  <si>
    <t>Lastebil</t>
  </si>
  <si>
    <t>Bankinnskudd</t>
  </si>
  <si>
    <t>Egenkapital</t>
  </si>
  <si>
    <t>Banklån</t>
  </si>
  <si>
    <t>Balanse per 1.1.x1</t>
  </si>
  <si>
    <t>a)</t>
  </si>
  <si>
    <t>Egenkapitalen: kr (100 000 + 2 000 + 70 000 – 125 000) =</t>
  </si>
  <si>
    <t>b)</t>
  </si>
  <si>
    <t>Balanse per 20.1.x1</t>
  </si>
  <si>
    <t>Inventar</t>
  </si>
  <si>
    <t>Kontanter</t>
  </si>
  <si>
    <t>2.3</t>
  </si>
  <si>
    <t>Egenkapital: kr (125 000 + 4 500 + 30 000 – 100 000) =</t>
  </si>
  <si>
    <t>Balanse per 30.6.x1</t>
  </si>
  <si>
    <t>Varebil</t>
  </si>
  <si>
    <t>c)</t>
  </si>
  <si>
    <t>Kontanter minker med kr 500, og egenkapitalen minker med kr 500.</t>
  </si>
  <si>
    <t>Bankinnskuddet øker med kr 12 500. Egenkapitalen øker tilsvarende.</t>
  </si>
  <si>
    <t>samme beløp.</t>
  </si>
  <si>
    <t>2.1</t>
  </si>
  <si>
    <t xml:space="preserve">Bankinnskuddet minker med kr 1 000, og lånet i AS Finans minker med </t>
  </si>
  <si>
    <t>med samme beløp.</t>
  </si>
  <si>
    <t xml:space="preserve">Bankinnskuddet øker med kr 3 000, mens kontantbeholdningen går ned </t>
  </si>
  <si>
    <t>2.4</t>
  </si>
  <si>
    <t>Eiendelen inventar øker med kr 80 000, og bankinnskuddet minker</t>
  </si>
  <si>
    <t>med kr 80 000.</t>
  </si>
  <si>
    <t>Bankinnskuddet minker med kr 2 500, mens egenkapitalen minker</t>
  </si>
  <si>
    <t xml:space="preserve">Varebeholdningen (en ny eiendel) øker med kr 40 000. Gjeld til </t>
  </si>
  <si>
    <t>leverandøren øker med kr 40 000.</t>
  </si>
  <si>
    <t xml:space="preserve">Bankinnskuddet øker med kr 100 000. Egenkapitalen øker med </t>
  </si>
  <si>
    <t>Gjelden til banken øker med kr 200 000. Bankinnskuddet øker</t>
  </si>
  <si>
    <t>med kr 199 000 (det forutsettes at pengene settes inn på bankkontoen).</t>
  </si>
  <si>
    <t>Egenkapitalen minker med kr 1 000.</t>
  </si>
  <si>
    <t>Bankinnskuddet minker med kr 15 000 samtidig som egenkapitalen</t>
  </si>
  <si>
    <t>minker med kr 15 000.</t>
  </si>
  <si>
    <t>minker med kr 250 000.</t>
  </si>
  <si>
    <t>2.5</t>
  </si>
  <si>
    <t>Å debitere en eiendelskonto betyr at eiendelen</t>
  </si>
  <si>
    <t>Å kreditere en gjeldskonto betyr at gjelden</t>
  </si>
  <si>
    <t>Å debitere en kostnadskonto betyr at kostnaden</t>
  </si>
  <si>
    <t>Å debitere en egenkapitalkonto betyr at egenkapitalen</t>
  </si>
  <si>
    <t>Å kreditere en inntektskonto betyr at inntekten</t>
  </si>
  <si>
    <t>Å kreditere en kostnadskonto betyr at kostnaden</t>
  </si>
  <si>
    <t>Å kreditere en eiendelskonto betyr at eiendelen</t>
  </si>
  <si>
    <t>Å kreditere en egenkapitalskonto betyr at egenkapitalen</t>
  </si>
  <si>
    <t>Å debitere en inntektskonto betyr at inntekten</t>
  </si>
  <si>
    <t>Å debitere en gjeldskonto betyr at gjelden</t>
  </si>
  <si>
    <t>øker</t>
  </si>
  <si>
    <t>minker</t>
  </si>
  <si>
    <t>Dato</t>
  </si>
  <si>
    <t>Tekst</t>
  </si>
  <si>
    <t>Bil.</t>
  </si>
  <si>
    <t>nr.</t>
  </si>
  <si>
    <t>Lønn</t>
  </si>
  <si>
    <t>driftskostnader</t>
  </si>
  <si>
    <t>Debet</t>
  </si>
  <si>
    <t>Kredit</t>
  </si>
  <si>
    <t>Inngående balanse</t>
  </si>
  <si>
    <t>Inntekter</t>
  </si>
  <si>
    <t>Råbalanse</t>
  </si>
  <si>
    <t>Saldobalanse</t>
  </si>
  <si>
    <t>Posteringer</t>
  </si>
  <si>
    <t>Resultat</t>
  </si>
  <si>
    <t>Balanse</t>
  </si>
  <si>
    <t>Andre driftskostnader</t>
  </si>
  <si>
    <t>Eiendeler:</t>
  </si>
  <si>
    <t>Kostnader</t>
  </si>
  <si>
    <t>Sum eiendeler</t>
  </si>
  <si>
    <t>Sum kostnader</t>
  </si>
  <si>
    <t>Egenkapital og gjeld:</t>
  </si>
  <si>
    <t>Sum egenkapital og gjeld</t>
  </si>
  <si>
    <t>Overskudd</t>
  </si>
  <si>
    <t>Kjøreinntekter</t>
  </si>
  <si>
    <t>Lastebilkostnader</t>
  </si>
  <si>
    <t>Rentekostnader</t>
  </si>
  <si>
    <t>Renter og avdrag</t>
  </si>
  <si>
    <t>Betaler diesel</t>
  </si>
  <si>
    <t>Telefonregning</t>
  </si>
  <si>
    <t>Reparasjon</t>
  </si>
  <si>
    <t>Diesel, olje etc.</t>
  </si>
  <si>
    <t>Bilag</t>
  </si>
  <si>
    <t>Andre dr.kostnader</t>
  </si>
  <si>
    <t>Resultatregnskap for juli 20x1</t>
  </si>
  <si>
    <t>Balanse per 31. juli 20x1</t>
  </si>
  <si>
    <t>Drosje</t>
  </si>
  <si>
    <t>Lån i Buskerudbanken</t>
  </si>
  <si>
    <t>Driftskostnader drosje</t>
  </si>
  <si>
    <t>Renteinntekter</t>
  </si>
  <si>
    <t>Resultatregnskap for 20x1</t>
  </si>
  <si>
    <t>Balanse per 31. 12. 20x1</t>
  </si>
  <si>
    <t>Eiendeler</t>
  </si>
  <si>
    <t>Sum inntekter</t>
  </si>
  <si>
    <t>Egenkapital og gjeld</t>
  </si>
  <si>
    <t>Inntekter fra arrangement</t>
  </si>
  <si>
    <t>Medlemskontingent</t>
  </si>
  <si>
    <t>Kjøp av verktøy</t>
  </si>
  <si>
    <t>Reparasjon og vedlikehold</t>
  </si>
  <si>
    <t>Kontorkostnader</t>
  </si>
  <si>
    <t>Møtekostnader</t>
  </si>
  <si>
    <t>Resultatregnskap for 3. kvartal 20x1</t>
  </si>
  <si>
    <t>Balanse per 30.9.20x1</t>
  </si>
  <si>
    <t>Eiendelen varebil øker med kr 250 000, og bankinnskuddet</t>
  </si>
  <si>
    <t>Velforeningens økonomi virker god. Egenkapitalen er positiv, og driften viser overskudd for 3. kvartal slik at egenkapitalen har økt.</t>
  </si>
  <si>
    <t>Vi merker oss også at foreningen ikke har gjeld. Dette gir foreningen handlefrihet.</t>
  </si>
  <si>
    <t>Lån i AS Finans</t>
  </si>
  <si>
    <t>Løsninger oppgave 2.1 til 2.5</t>
  </si>
  <si>
    <t>2.2</t>
  </si>
  <si>
    <t>tilsvarende.</t>
  </si>
  <si>
    <t xml:space="preserve">Bankinnskuddet minker med kr 25 000. Egenkapital reduseres </t>
  </si>
  <si>
    <t>Løsning oppgave 2.9</t>
  </si>
  <si>
    <t>Egenkapital 1.7.</t>
  </si>
  <si>
    <t>Egenkapital 31.7.</t>
  </si>
  <si>
    <t>Løsning oppgave 2.10</t>
  </si>
  <si>
    <t>avdrag som er betalt i løpet</t>
  </si>
  <si>
    <t>av året.</t>
  </si>
  <si>
    <t>Løsning oppgave 2.11</t>
  </si>
  <si>
    <t>e)</t>
  </si>
  <si>
    <t>Kontokode</t>
  </si>
  <si>
    <t>Beløp</t>
  </si>
  <si>
    <t>Bilag-</t>
  </si>
  <si>
    <t>Diesel</t>
  </si>
  <si>
    <t>Avdrag</t>
  </si>
  <si>
    <t>Renter</t>
  </si>
  <si>
    <t>7780 Andre</t>
  </si>
  <si>
    <t>Tilbakeføring blg. 239</t>
  </si>
  <si>
    <t>31.7.</t>
  </si>
  <si>
    <t>Riktig føring bilag 239</t>
  </si>
  <si>
    <t>Debettallet på konto 2220 er</t>
  </si>
  <si>
    <t>f)</t>
  </si>
  <si>
    <t>a, b og d)</t>
  </si>
  <si>
    <t>Konto-</t>
  </si>
  <si>
    <t>kode</t>
  </si>
  <si>
    <t>Kontonavn</t>
  </si>
  <si>
    <t>Debet (+) / kredit (-)</t>
  </si>
  <si>
    <t>Kontorrekvisita</t>
  </si>
  <si>
    <t>Debet (+)</t>
  </si>
  <si>
    <t>Kredit (-)</t>
  </si>
  <si>
    <t>1.7.</t>
  </si>
  <si>
    <t>4.7.</t>
  </si>
  <si>
    <t>6.7.</t>
  </si>
  <si>
    <t>Alternativt oppsett. Se side 333 i 2. opplag av læreboka: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</si>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</sst>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;@"/>
    <numFmt numFmtId="165" formatCode="d/m/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/>
  </cellStyleXfs>
  <cellXfs count="262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0" fontId="1" fillId="0" borderId="3" xfId="0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2" fillId="0" borderId="0" xfId="0" quotePrefix="1" applyNumberFormat="1" applyFont="1"/>
    <xf numFmtId="49" fontId="3" fillId="0" borderId="0" xfId="0" applyNumberFormat="1" applyFont="1"/>
    <xf numFmtId="49" fontId="4" fillId="0" borderId="0" xfId="0" applyNumberFormat="1" applyFont="1"/>
    <xf numFmtId="49" fontId="2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7" fillId="0" borderId="0" xfId="2" applyFont="1"/>
    <xf numFmtId="0" fontId="8" fillId="0" borderId="0" xfId="2" applyFont="1"/>
    <xf numFmtId="3" fontId="7" fillId="0" borderId="15" xfId="2" applyNumberFormat="1" applyFont="1" applyBorder="1" applyAlignment="1">
      <alignment horizontal="center"/>
    </xf>
    <xf numFmtId="3" fontId="7" fillId="0" borderId="16" xfId="2" applyNumberFormat="1" applyFont="1" applyBorder="1" applyAlignment="1">
      <alignment horizontal="center"/>
    </xf>
    <xf numFmtId="3" fontId="7" fillId="0" borderId="18" xfId="2" applyNumberFormat="1" applyFont="1" applyBorder="1"/>
    <xf numFmtId="3" fontId="7" fillId="2" borderId="18" xfId="2" applyNumberFormat="1" applyFont="1" applyFill="1" applyBorder="1"/>
    <xf numFmtId="0" fontId="7" fillId="0" borderId="7" xfId="2" applyFont="1" applyBorder="1" applyAlignment="1" applyProtection="1">
      <alignment horizontal="left"/>
      <protection locked="0"/>
    </xf>
    <xf numFmtId="3" fontId="7" fillId="0" borderId="19" xfId="2" applyNumberFormat="1" applyFont="1" applyBorder="1"/>
    <xf numFmtId="3" fontId="7" fillId="2" borderId="19" xfId="2" applyNumberFormat="1" applyFont="1" applyFill="1" applyBorder="1"/>
    <xf numFmtId="0" fontId="7" fillId="0" borderId="7" xfId="2" applyFont="1" applyBorder="1" applyProtection="1">
      <protection locked="0"/>
    </xf>
    <xf numFmtId="0" fontId="7" fillId="0" borderId="23" xfId="2" applyFont="1" applyBorder="1" applyProtection="1">
      <protection locked="0"/>
    </xf>
    <xf numFmtId="3" fontId="7" fillId="0" borderId="22" xfId="2" applyNumberFormat="1" applyFont="1" applyBorder="1"/>
    <xf numFmtId="3" fontId="7" fillId="2" borderId="22" xfId="2" applyNumberFormat="1" applyFont="1" applyFill="1" applyBorder="1"/>
    <xf numFmtId="3" fontId="7" fillId="0" borderId="16" xfId="2" applyNumberFormat="1" applyFont="1" applyBorder="1"/>
    <xf numFmtId="3" fontId="7" fillId="2" borderId="16" xfId="2" applyNumberFormat="1" applyFont="1" applyFill="1" applyBorder="1"/>
    <xf numFmtId="0" fontId="10" fillId="0" borderId="0" xfId="2" applyFont="1"/>
    <xf numFmtId="3" fontId="7" fillId="0" borderId="2" xfId="2" applyNumberFormat="1" applyFont="1" applyBorder="1"/>
    <xf numFmtId="0" fontId="7" fillId="0" borderId="14" xfId="2" applyFont="1" applyBorder="1" applyAlignment="1">
      <alignment horizontal="left"/>
    </xf>
    <xf numFmtId="1" fontId="7" fillId="0" borderId="17" xfId="2" applyNumberFormat="1" applyFont="1" applyBorder="1" applyAlignment="1" applyProtection="1">
      <alignment horizontal="center"/>
      <protection locked="0"/>
    </xf>
    <xf numFmtId="0" fontId="7" fillId="0" borderId="21" xfId="2" applyFont="1" applyBorder="1" applyProtection="1">
      <protection locked="0"/>
    </xf>
    <xf numFmtId="1" fontId="7" fillId="0" borderId="19" xfId="2" applyNumberFormat="1" applyFont="1" applyBorder="1" applyAlignment="1" applyProtection="1">
      <alignment horizontal="center"/>
      <protection locked="0"/>
    </xf>
    <xf numFmtId="1" fontId="7" fillId="0" borderId="22" xfId="2" applyNumberFormat="1" applyFont="1" applyBorder="1" applyAlignment="1" applyProtection="1">
      <alignment horizontal="center"/>
      <protection locked="0"/>
    </xf>
    <xf numFmtId="1" fontId="7" fillId="0" borderId="22" xfId="2" applyNumberFormat="1" applyFont="1" applyBorder="1" applyAlignment="1">
      <alignment horizontal="center"/>
    </xf>
    <xf numFmtId="0" fontId="7" fillId="0" borderId="23" xfId="2" applyFont="1" applyBorder="1"/>
    <xf numFmtId="3" fontId="7" fillId="0" borderId="20" xfId="2" applyNumberFormat="1" applyFont="1" applyBorder="1"/>
    <xf numFmtId="3" fontId="7" fillId="2" borderId="20" xfId="2" applyNumberFormat="1" applyFont="1" applyFill="1" applyBorder="1"/>
    <xf numFmtId="1" fontId="7" fillId="0" borderId="16" xfId="2" applyNumberFormat="1" applyFont="1" applyBorder="1" applyAlignment="1">
      <alignment horizontal="right"/>
    </xf>
    <xf numFmtId="0" fontId="7" fillId="0" borderId="2" xfId="2" applyFont="1" applyBorder="1"/>
    <xf numFmtId="0" fontId="13" fillId="0" borderId="0" xfId="2" applyFont="1"/>
    <xf numFmtId="0" fontId="11" fillId="0" borderId="0" xfId="2" applyFont="1" applyAlignment="1">
      <alignment horizontal="left"/>
    </xf>
    <xf numFmtId="3" fontId="7" fillId="0" borderId="0" xfId="2" applyNumberFormat="1" applyFont="1"/>
    <xf numFmtId="0" fontId="11" fillId="0" borderId="0" xfId="2" applyFont="1"/>
    <xf numFmtId="0" fontId="12" fillId="0" borderId="0" xfId="2" applyFont="1" applyAlignment="1">
      <alignment horizontal="left"/>
    </xf>
    <xf numFmtId="0" fontId="12" fillId="0" borderId="0" xfId="2" applyFont="1"/>
    <xf numFmtId="0" fontId="7" fillId="0" borderId="0" xfId="2" applyFont="1" applyAlignment="1">
      <alignment horizontal="left"/>
    </xf>
    <xf numFmtId="3" fontId="7" fillId="0" borderId="1" xfId="2" applyNumberFormat="1" applyFont="1" applyBorder="1"/>
    <xf numFmtId="49" fontId="9" fillId="0" borderId="6" xfId="2" applyNumberFormat="1" applyFont="1" applyBorder="1" applyAlignment="1">
      <alignment horizontal="center"/>
    </xf>
    <xf numFmtId="0" fontId="7" fillId="0" borderId="9" xfId="2" applyFont="1" applyBorder="1" applyAlignment="1">
      <alignment horizontal="left"/>
    </xf>
    <xf numFmtId="0" fontId="8" fillId="0" borderId="13" xfId="2" applyFont="1" applyBorder="1"/>
    <xf numFmtId="0" fontId="7" fillId="0" borderId="25" xfId="2" applyFont="1" applyBorder="1" applyAlignment="1" applyProtection="1">
      <alignment horizontal="left"/>
      <protection locked="0"/>
    </xf>
    <xf numFmtId="0" fontId="7" fillId="0" borderId="0" xfId="2" applyFont="1" applyAlignment="1">
      <alignment horizontal="right"/>
    </xf>
    <xf numFmtId="0" fontId="11" fillId="0" borderId="0" xfId="4" applyFont="1"/>
    <xf numFmtId="0" fontId="7" fillId="0" borderId="0" xfId="4" applyFont="1"/>
    <xf numFmtId="0" fontId="8" fillId="0" borderId="0" xfId="4" applyFont="1"/>
    <xf numFmtId="0" fontId="7" fillId="0" borderId="6" xfId="4" applyFont="1" applyBorder="1" applyAlignment="1">
      <alignment horizontal="center"/>
    </xf>
    <xf numFmtId="0" fontId="7" fillId="0" borderId="6" xfId="4" applyFont="1" applyBorder="1" applyAlignment="1">
      <alignment horizontal="left"/>
    </xf>
    <xf numFmtId="49" fontId="9" fillId="0" borderId="10" xfId="4" applyNumberFormat="1" applyFont="1" applyBorder="1" applyAlignment="1">
      <alignment horizontal="left"/>
    </xf>
    <xf numFmtId="0" fontId="7" fillId="0" borderId="10" xfId="4" quotePrefix="1" applyFont="1" applyBorder="1" applyAlignment="1">
      <alignment horizontal="center"/>
    </xf>
    <xf numFmtId="49" fontId="9" fillId="0" borderId="8" xfId="4" applyNumberFormat="1" applyFont="1" applyBorder="1" applyAlignment="1">
      <alignment horizontal="center"/>
    </xf>
    <xf numFmtId="49" fontId="9" fillId="0" borderId="8" xfId="4" applyNumberFormat="1" applyFont="1" applyBorder="1"/>
    <xf numFmtId="49" fontId="9" fillId="0" borderId="24" xfId="4" applyNumberFormat="1" applyFont="1" applyBorder="1"/>
    <xf numFmtId="0" fontId="7" fillId="0" borderId="24" xfId="4" applyFont="1" applyBorder="1" applyAlignment="1">
      <alignment horizontal="center"/>
    </xf>
    <xf numFmtId="0" fontId="8" fillId="0" borderId="14" xfId="4" applyFont="1" applyBorder="1"/>
    <xf numFmtId="0" fontId="7" fillId="0" borderId="12" xfId="4" applyFont="1" applyBorder="1" applyAlignment="1">
      <alignment horizontal="left"/>
    </xf>
    <xf numFmtId="0" fontId="8" fillId="0" borderId="12" xfId="4" applyFont="1" applyBorder="1"/>
    <xf numFmtId="3" fontId="7" fillId="0" borderId="15" xfId="4" applyNumberFormat="1" applyFont="1" applyBorder="1" applyAlignment="1">
      <alignment horizontal="center"/>
    </xf>
    <xf numFmtId="3" fontId="7" fillId="0" borderId="16" xfId="4" applyNumberFormat="1" applyFont="1" applyBorder="1" applyAlignment="1">
      <alignment horizontal="center"/>
    </xf>
    <xf numFmtId="165" fontId="7" fillId="0" borderId="17" xfId="4" applyNumberFormat="1" applyFont="1" applyBorder="1" applyAlignment="1" applyProtection="1">
      <alignment horizontal="right"/>
      <protection locked="0"/>
    </xf>
    <xf numFmtId="0" fontId="7" fillId="0" borderId="25" xfId="4" applyFont="1" applyBorder="1" applyProtection="1">
      <protection locked="0"/>
    </xf>
    <xf numFmtId="0" fontId="7" fillId="0" borderId="26" xfId="4" applyFont="1" applyBorder="1" applyProtection="1">
      <protection locked="0"/>
    </xf>
    <xf numFmtId="0" fontId="9" fillId="0" borderId="17" xfId="4" applyFont="1" applyBorder="1" applyAlignment="1" applyProtection="1">
      <alignment horizontal="center"/>
      <protection locked="0"/>
    </xf>
    <xf numFmtId="3" fontId="7" fillId="0" borderId="18" xfId="4" applyNumberFormat="1" applyFont="1" applyBorder="1"/>
    <xf numFmtId="3" fontId="7" fillId="2" borderId="18" xfId="4" applyNumberFormat="1" applyFont="1" applyFill="1" applyBorder="1"/>
    <xf numFmtId="165" fontId="7" fillId="0" borderId="19" xfId="4" applyNumberFormat="1" applyFont="1" applyBorder="1" applyAlignment="1" applyProtection="1">
      <alignment horizontal="right"/>
      <protection locked="0"/>
    </xf>
    <xf numFmtId="0" fontId="7" fillId="0" borderId="7" xfId="4" applyFont="1" applyBorder="1" applyAlignment="1" applyProtection="1">
      <alignment horizontal="left"/>
      <protection locked="0"/>
    </xf>
    <xf numFmtId="0" fontId="7" fillId="0" borderId="27" xfId="4" applyFont="1" applyBorder="1" applyAlignment="1" applyProtection="1">
      <alignment horizontal="left"/>
      <protection locked="0"/>
    </xf>
    <xf numFmtId="0" fontId="9" fillId="0" borderId="19" xfId="4" applyFont="1" applyBorder="1" applyAlignment="1" applyProtection="1">
      <alignment horizontal="center"/>
      <protection locked="0"/>
    </xf>
    <xf numFmtId="3" fontId="7" fillId="0" borderId="19" xfId="4" applyNumberFormat="1" applyFont="1" applyBorder="1"/>
    <xf numFmtId="3" fontId="7" fillId="2" borderId="19" xfId="4" applyNumberFormat="1" applyFont="1" applyFill="1" applyBorder="1"/>
    <xf numFmtId="0" fontId="7" fillId="0" borderId="1" xfId="4" applyFont="1" applyBorder="1"/>
    <xf numFmtId="0" fontId="7" fillId="0" borderId="14" xfId="4" applyFont="1" applyBorder="1" applyAlignment="1">
      <alignment horizontal="center"/>
    </xf>
    <xf numFmtId="0" fontId="7" fillId="0" borderId="7" xfId="4" applyFont="1" applyBorder="1" applyProtection="1">
      <protection locked="0"/>
    </xf>
    <xf numFmtId="0" fontId="7" fillId="0" borderId="27" xfId="4" applyFont="1" applyBorder="1" applyProtection="1">
      <protection locked="0"/>
    </xf>
    <xf numFmtId="3" fontId="7" fillId="0" borderId="3" xfId="4" applyNumberFormat="1" applyFont="1" applyBorder="1"/>
    <xf numFmtId="0" fontId="7" fillId="0" borderId="23" xfId="4" applyFont="1" applyBorder="1" applyProtection="1">
      <protection locked="0"/>
    </xf>
    <xf numFmtId="3" fontId="7" fillId="0" borderId="22" xfId="4" applyNumberFormat="1" applyFont="1" applyBorder="1"/>
    <xf numFmtId="3" fontId="7" fillId="2" borderId="22" xfId="4" applyNumberFormat="1" applyFont="1" applyFill="1" applyBorder="1"/>
    <xf numFmtId="165" fontId="7" fillId="0" borderId="16" xfId="4" applyNumberFormat="1" applyFont="1" applyBorder="1" applyAlignment="1">
      <alignment horizontal="right"/>
    </xf>
    <xf numFmtId="0" fontId="7" fillId="0" borderId="29" xfId="4" applyFont="1" applyBorder="1"/>
    <xf numFmtId="0" fontId="7" fillId="0" borderId="15" xfId="4" applyFont="1" applyBorder="1"/>
    <xf numFmtId="0" fontId="7" fillId="0" borderId="16" xfId="4" applyFont="1" applyBorder="1"/>
    <xf numFmtId="3" fontId="7" fillId="0" borderId="16" xfId="4" applyNumberFormat="1" applyFont="1" applyBorder="1"/>
    <xf numFmtId="3" fontId="7" fillId="2" borderId="16" xfId="4" applyNumberFormat="1" applyFont="1" applyFill="1" applyBorder="1"/>
    <xf numFmtId="0" fontId="10" fillId="0" borderId="0" xfId="4" applyFont="1"/>
    <xf numFmtId="3" fontId="7" fillId="0" borderId="2" xfId="4" applyNumberFormat="1" applyFont="1" applyBorder="1"/>
    <xf numFmtId="1" fontId="9" fillId="0" borderId="6" xfId="4" applyNumberFormat="1" applyFont="1" applyBorder="1" applyAlignment="1">
      <alignment horizontal="center"/>
    </xf>
    <xf numFmtId="1" fontId="9" fillId="0" borderId="6" xfId="4" applyNumberFormat="1" applyFont="1" applyBorder="1" applyAlignment="1">
      <alignment horizontal="left"/>
    </xf>
    <xf numFmtId="1" fontId="9" fillId="0" borderId="10" xfId="4" applyNumberFormat="1" applyFont="1" applyBorder="1" applyAlignment="1">
      <alignment horizontal="center" textRotation="90"/>
    </xf>
    <xf numFmtId="0" fontId="9" fillId="0" borderId="8" xfId="4" applyFont="1" applyBorder="1"/>
    <xf numFmtId="0" fontId="7" fillId="0" borderId="14" xfId="4" applyFont="1" applyBorder="1" applyAlignment="1">
      <alignment horizontal="left"/>
    </xf>
    <xf numFmtId="1" fontId="7" fillId="0" borderId="17" xfId="4" applyNumberFormat="1" applyFont="1" applyBorder="1" applyAlignment="1" applyProtection="1">
      <alignment horizontal="center"/>
      <protection locked="0"/>
    </xf>
    <xf numFmtId="0" fontId="7" fillId="0" borderId="21" xfId="4" applyFont="1" applyBorder="1" applyProtection="1">
      <protection locked="0"/>
    </xf>
    <xf numFmtId="0" fontId="9" fillId="0" borderId="21" xfId="4" applyFont="1" applyBorder="1" applyProtection="1">
      <protection locked="0"/>
    </xf>
    <xf numFmtId="0" fontId="9" fillId="0" borderId="30" xfId="4" applyFont="1" applyBorder="1" applyAlignment="1" applyProtection="1">
      <alignment horizontal="center"/>
      <protection locked="0"/>
    </xf>
    <xf numFmtId="1" fontId="7" fillId="0" borderId="19" xfId="4" applyNumberFormat="1" applyFont="1" applyBorder="1" applyAlignment="1" applyProtection="1">
      <alignment horizontal="center"/>
      <protection locked="0"/>
    </xf>
    <xf numFmtId="0" fontId="9" fillId="0" borderId="7" xfId="4" applyFont="1" applyBorder="1" applyAlignment="1" applyProtection="1">
      <alignment horizontal="left"/>
      <protection locked="0"/>
    </xf>
    <xf numFmtId="0" fontId="9" fillId="0" borderId="27" xfId="4" applyFont="1" applyBorder="1" applyAlignment="1" applyProtection="1">
      <alignment horizontal="center"/>
      <protection locked="0"/>
    </xf>
    <xf numFmtId="0" fontId="9" fillId="0" borderId="7" xfId="4" applyFont="1" applyBorder="1" applyProtection="1">
      <protection locked="0"/>
    </xf>
    <xf numFmtId="1" fontId="7" fillId="0" borderId="22" xfId="4" applyNumberFormat="1" applyFont="1" applyBorder="1" applyAlignment="1" applyProtection="1">
      <alignment horizontal="center"/>
      <protection locked="0"/>
    </xf>
    <xf numFmtId="1" fontId="7" fillId="0" borderId="22" xfId="4" applyNumberFormat="1" applyFont="1" applyBorder="1" applyAlignment="1">
      <alignment horizontal="center"/>
    </xf>
    <xf numFmtId="0" fontId="7" fillId="0" borderId="23" xfId="4" applyFont="1" applyBorder="1"/>
    <xf numFmtId="3" fontId="7" fillId="0" borderId="20" xfId="4" applyNumberFormat="1" applyFont="1" applyBorder="1"/>
    <xf numFmtId="3" fontId="7" fillId="2" borderId="20" xfId="4" applyNumberFormat="1" applyFont="1" applyFill="1" applyBorder="1"/>
    <xf numFmtId="1" fontId="7" fillId="0" borderId="16" xfId="4" applyNumberFormat="1" applyFont="1" applyBorder="1" applyAlignment="1">
      <alignment horizontal="right"/>
    </xf>
    <xf numFmtId="0" fontId="7" fillId="0" borderId="2" xfId="4" applyFont="1" applyBorder="1"/>
    <xf numFmtId="0" fontId="13" fillId="0" borderId="0" xfId="4" applyFont="1"/>
    <xf numFmtId="0" fontId="11" fillId="0" borderId="0" xfId="4" applyFont="1" applyAlignment="1">
      <alignment horizontal="left"/>
    </xf>
    <xf numFmtId="3" fontId="7" fillId="0" borderId="0" xfId="4" applyNumberFormat="1" applyFont="1"/>
    <xf numFmtId="3" fontId="7" fillId="0" borderId="0" xfId="4" applyNumberFormat="1" applyFont="1" applyAlignment="1">
      <alignment horizontal="left"/>
    </xf>
    <xf numFmtId="0" fontId="12" fillId="0" borderId="0" xfId="4" applyFont="1" applyAlignment="1">
      <alignment horizontal="left"/>
    </xf>
    <xf numFmtId="0" fontId="12" fillId="0" borderId="0" xfId="4" applyFont="1"/>
    <xf numFmtId="0" fontId="7" fillId="0" borderId="0" xfId="4" applyFont="1" applyAlignment="1">
      <alignment horizontal="left"/>
    </xf>
    <xf numFmtId="3" fontId="7" fillId="0" borderId="1" xfId="4" applyNumberFormat="1" applyFont="1" applyBorder="1"/>
    <xf numFmtId="3" fontId="7" fillId="0" borderId="33" xfId="4" applyNumberFormat="1" applyFont="1" applyBorder="1"/>
    <xf numFmtId="0" fontId="7" fillId="0" borderId="13" xfId="4" applyFont="1" applyBorder="1" applyAlignment="1">
      <alignment horizontal="center"/>
    </xf>
    <xf numFmtId="3" fontId="8" fillId="0" borderId="0" xfId="4" applyNumberFormat="1" applyFont="1"/>
    <xf numFmtId="3" fontId="10" fillId="0" borderId="0" xfId="4" applyNumberFormat="1" applyFont="1"/>
    <xf numFmtId="0" fontId="7" fillId="0" borderId="28" xfId="4" applyFont="1" applyBorder="1" applyAlignment="1" applyProtection="1">
      <alignment horizontal="center"/>
      <protection locked="0"/>
    </xf>
    <xf numFmtId="0" fontId="7" fillId="0" borderId="34" xfId="4" applyFont="1" applyBorder="1"/>
    <xf numFmtId="0" fontId="7" fillId="0" borderId="9" xfId="4" applyFont="1" applyBorder="1"/>
    <xf numFmtId="0" fontId="7" fillId="0" borderId="13" xfId="4" applyFont="1" applyBorder="1"/>
    <xf numFmtId="3" fontId="7" fillId="0" borderId="10" xfId="4" applyNumberFormat="1" applyFont="1" applyBorder="1" applyAlignment="1">
      <alignment horizontal="center"/>
    </xf>
    <xf numFmtId="3" fontId="7" fillId="0" borderId="12" xfId="4" applyNumberFormat="1" applyFont="1" applyBorder="1"/>
    <xf numFmtId="3" fontId="7" fillId="0" borderId="24" xfId="4" applyNumberFormat="1" applyFont="1" applyBorder="1"/>
    <xf numFmtId="0" fontId="7" fillId="0" borderId="16" xfId="4" applyFont="1" applyBorder="1" applyAlignment="1">
      <alignment horizontal="center"/>
    </xf>
    <xf numFmtId="0" fontId="7" fillId="0" borderId="29" xfId="4" applyFont="1" applyBorder="1" applyAlignment="1">
      <alignment horizontal="center"/>
    </xf>
    <xf numFmtId="0" fontId="7" fillId="0" borderId="9" xfId="4" applyFont="1" applyBorder="1" applyAlignment="1">
      <alignment horizontal="center"/>
    </xf>
    <xf numFmtId="164" fontId="7" fillId="0" borderId="9" xfId="4" applyNumberFormat="1" applyFont="1" applyBorder="1" applyAlignment="1">
      <alignment horizontal="center"/>
    </xf>
    <xf numFmtId="164" fontId="7" fillId="0" borderId="11" xfId="4" applyNumberFormat="1" applyFont="1" applyBorder="1" applyAlignment="1">
      <alignment horizontal="center"/>
    </xf>
    <xf numFmtId="164" fontId="7" fillId="0" borderId="20" xfId="4" applyNumberFormat="1" applyFont="1" applyBorder="1" applyAlignment="1">
      <alignment horizontal="center"/>
    </xf>
    <xf numFmtId="0" fontId="7" fillId="0" borderId="35" xfId="4" applyFont="1" applyBorder="1"/>
    <xf numFmtId="3" fontId="7" fillId="0" borderId="32" xfId="4" applyNumberFormat="1" applyFont="1" applyBorder="1"/>
    <xf numFmtId="0" fontId="7" fillId="0" borderId="0" xfId="4" applyFont="1" applyAlignment="1">
      <alignment horizontal="center"/>
    </xf>
    <xf numFmtId="0" fontId="7" fillId="0" borderId="11" xfId="4" applyFont="1" applyBorder="1" applyAlignment="1">
      <alignment horizontal="center"/>
    </xf>
    <xf numFmtId="0" fontId="7" fillId="0" borderId="35" xfId="4" applyFont="1" applyBorder="1" applyAlignment="1">
      <alignment horizontal="center"/>
    </xf>
    <xf numFmtId="0" fontId="7" fillId="0" borderId="20" xfId="4" applyFont="1" applyBorder="1" applyAlignment="1">
      <alignment horizontal="center"/>
    </xf>
    <xf numFmtId="165" fontId="7" fillId="0" borderId="11" xfId="4" applyNumberFormat="1" applyFont="1" applyBorder="1" applyAlignment="1" applyProtection="1">
      <alignment horizontal="right"/>
      <protection locked="0"/>
    </xf>
    <xf numFmtId="0" fontId="7" fillId="0" borderId="8" xfId="4" applyFont="1" applyBorder="1" applyProtection="1">
      <protection locked="0"/>
    </xf>
    <xf numFmtId="0" fontId="7" fillId="0" borderId="24" xfId="4" applyFont="1" applyBorder="1" applyProtection="1">
      <protection locked="0"/>
    </xf>
    <xf numFmtId="0" fontId="9" fillId="0" borderId="11" xfId="4" applyFont="1" applyBorder="1" applyAlignment="1" applyProtection="1">
      <alignment horizontal="center"/>
      <protection locked="0"/>
    </xf>
    <xf numFmtId="3" fontId="7" fillId="0" borderId="11" xfId="4" applyNumberFormat="1" applyFont="1" applyBorder="1"/>
    <xf numFmtId="3" fontId="7" fillId="2" borderId="11" xfId="4" applyNumberFormat="1" applyFont="1" applyFill="1" applyBorder="1"/>
    <xf numFmtId="0" fontId="15" fillId="0" borderId="9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1" fontId="7" fillId="0" borderId="6" xfId="4" applyNumberFormat="1" applyFont="1" applyBorder="1" applyAlignment="1">
      <alignment horizontal="left"/>
    </xf>
    <xf numFmtId="0" fontId="9" fillId="0" borderId="14" xfId="2" applyFont="1" applyBorder="1" applyAlignment="1">
      <alignment horizontal="center"/>
    </xf>
    <xf numFmtId="0" fontId="7" fillId="0" borderId="6" xfId="2" applyFont="1" applyBorder="1"/>
    <xf numFmtId="164" fontId="7" fillId="0" borderId="6" xfId="1" applyNumberFormat="1" applyFont="1" applyBorder="1" applyAlignment="1">
      <alignment horizontal="center"/>
    </xf>
    <xf numFmtId="0" fontId="7" fillId="0" borderId="6" xfId="1" applyFont="1" applyBorder="1"/>
    <xf numFmtId="0" fontId="7" fillId="0" borderId="34" xfId="1" applyFont="1" applyBorder="1"/>
    <xf numFmtId="0" fontId="7" fillId="0" borderId="10" xfId="1" applyFont="1" applyBorder="1"/>
    <xf numFmtId="0" fontId="7" fillId="0" borderId="9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3" fontId="7" fillId="0" borderId="6" xfId="1" applyNumberFormat="1" applyFont="1" applyBorder="1"/>
    <xf numFmtId="3" fontId="7" fillId="0" borderId="10" xfId="1" applyNumberFormat="1" applyFont="1" applyBorder="1"/>
    <xf numFmtId="164" fontId="7" fillId="0" borderId="14" xfId="1" applyNumberFormat="1" applyFont="1" applyBorder="1" applyAlignment="1">
      <alignment horizontal="center"/>
    </xf>
    <xf numFmtId="0" fontId="7" fillId="0" borderId="14" xfId="1" applyFont="1" applyBorder="1"/>
    <xf numFmtId="0" fontId="7" fillId="0" borderId="1" xfId="1" applyFont="1" applyBorder="1"/>
    <xf numFmtId="0" fontId="7" fillId="0" borderId="12" xfId="1" applyFont="1" applyBorder="1"/>
    <xf numFmtId="0" fontId="7" fillId="0" borderId="13" xfId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3" fontId="7" fillId="0" borderId="14" xfId="1" applyNumberFormat="1" applyFont="1" applyBorder="1"/>
    <xf numFmtId="0" fontId="7" fillId="0" borderId="13" xfId="1" applyFont="1" applyBorder="1"/>
    <xf numFmtId="164" fontId="7" fillId="0" borderId="21" xfId="1" applyNumberFormat="1" applyFont="1" applyBorder="1" applyAlignment="1">
      <alignment horizontal="center"/>
    </xf>
    <xf numFmtId="0" fontId="7" fillId="0" borderId="21" xfId="1" applyFont="1" applyBorder="1"/>
    <xf numFmtId="0" fontId="7" fillId="0" borderId="36" xfId="1" applyFont="1" applyBorder="1"/>
    <xf numFmtId="0" fontId="7" fillId="0" borderId="30" xfId="1" applyFont="1" applyBorder="1"/>
    <xf numFmtId="0" fontId="7" fillId="0" borderId="18" xfId="1" applyFont="1" applyBorder="1" applyAlignment="1">
      <alignment horizontal="center"/>
    </xf>
    <xf numFmtId="3" fontId="7" fillId="0" borderId="18" xfId="1" applyNumberFormat="1" applyFont="1" applyBorder="1"/>
    <xf numFmtId="164" fontId="7" fillId="0" borderId="7" xfId="1" applyNumberFormat="1" applyFont="1" applyBorder="1" applyAlignment="1">
      <alignment horizontal="center"/>
    </xf>
    <xf numFmtId="0" fontId="7" fillId="0" borderId="7" xfId="1" applyFont="1" applyBorder="1"/>
    <xf numFmtId="0" fontId="7" fillId="0" borderId="3" xfId="1" applyFont="1" applyBorder="1"/>
    <xf numFmtId="0" fontId="7" fillId="0" borderId="27" xfId="1" applyFont="1" applyBorder="1"/>
    <xf numFmtId="0" fontId="7" fillId="0" borderId="19" xfId="1" applyFont="1" applyBorder="1" applyAlignment="1">
      <alignment horizontal="center"/>
    </xf>
    <xf numFmtId="3" fontId="7" fillId="0" borderId="19" xfId="1" applyNumberFormat="1" applyFont="1" applyBorder="1"/>
    <xf numFmtId="164" fontId="7" fillId="0" borderId="31" xfId="1" applyNumberFormat="1" applyFont="1" applyBorder="1" applyAlignment="1">
      <alignment horizontal="center"/>
    </xf>
    <xf numFmtId="0" fontId="7" fillId="0" borderId="31" xfId="1" applyFont="1" applyBorder="1"/>
    <xf numFmtId="0" fontId="7" fillId="0" borderId="35" xfId="1" applyFont="1" applyBorder="1"/>
    <xf numFmtId="0" fontId="7" fillId="0" borderId="32" xfId="1" applyFont="1" applyBorder="1"/>
    <xf numFmtId="0" fontId="7" fillId="0" borderId="20" xfId="1" applyFont="1" applyBorder="1" applyAlignment="1">
      <alignment horizontal="center"/>
    </xf>
    <xf numFmtId="3" fontId="7" fillId="0" borderId="20" xfId="1" applyNumberFormat="1" applyFont="1" applyBorder="1"/>
    <xf numFmtId="0" fontId="7" fillId="0" borderId="31" xfId="1" applyFont="1" applyBorder="1" applyAlignment="1">
      <alignment horizontal="left"/>
    </xf>
    <xf numFmtId="0" fontId="7" fillId="0" borderId="32" xfId="1" applyFont="1" applyBorder="1" applyAlignment="1">
      <alignment horizontal="left"/>
    </xf>
    <xf numFmtId="164" fontId="7" fillId="0" borderId="25" xfId="1" applyNumberFormat="1" applyFont="1" applyBorder="1" applyAlignment="1">
      <alignment horizontal="center"/>
    </xf>
    <xf numFmtId="0" fontId="7" fillId="0" borderId="25" xfId="1" applyFont="1" applyBorder="1"/>
    <xf numFmtId="0" fontId="7" fillId="0" borderId="33" xfId="1" applyFont="1" applyBorder="1"/>
    <xf numFmtId="0" fontId="7" fillId="0" borderId="26" xfId="1" applyFont="1" applyBorder="1"/>
    <xf numFmtId="0" fontId="7" fillId="0" borderId="17" xfId="1" applyFont="1" applyBorder="1" applyAlignment="1">
      <alignment horizontal="center"/>
    </xf>
    <xf numFmtId="0" fontId="7" fillId="0" borderId="25" xfId="1" applyFont="1" applyBorder="1" applyAlignment="1">
      <alignment horizontal="left"/>
    </xf>
    <xf numFmtId="0" fontId="7" fillId="0" borderId="26" xfId="1" applyFont="1" applyBorder="1" applyAlignment="1">
      <alignment horizontal="left"/>
    </xf>
    <xf numFmtId="3" fontId="7" fillId="0" borderId="17" xfId="1" applyNumberFormat="1" applyFont="1" applyBorder="1"/>
    <xf numFmtId="164" fontId="11" fillId="0" borderId="0" xfId="1" applyNumberFormat="1" applyFont="1" applyAlignment="1">
      <alignment horizontal="left"/>
    </xf>
    <xf numFmtId="0" fontId="16" fillId="0" borderId="0" xfId="5" applyAlignment="1">
      <alignment vertical="center"/>
    </xf>
    <xf numFmtId="0" fontId="1" fillId="0" borderId="1" xfId="0" applyFont="1" applyBorder="1" applyAlignment="1">
      <alignment horizontal="center"/>
    </xf>
    <xf numFmtId="0" fontId="7" fillId="0" borderId="7" xfId="4" applyFont="1" applyBorder="1" applyAlignment="1">
      <alignment horizontal="center"/>
    </xf>
    <xf numFmtId="0" fontId="7" fillId="0" borderId="27" xfId="4" applyFont="1" applyBorder="1" applyAlignment="1">
      <alignment horizontal="center"/>
    </xf>
    <xf numFmtId="0" fontId="7" fillId="0" borderId="25" xfId="4" applyFont="1" applyBorder="1" applyAlignment="1">
      <alignment horizontal="center"/>
    </xf>
    <xf numFmtId="0" fontId="7" fillId="0" borderId="26" xfId="4" applyFont="1" applyBorder="1" applyAlignment="1">
      <alignment horizontal="center"/>
    </xf>
    <xf numFmtId="3" fontId="7" fillId="0" borderId="31" xfId="1" applyNumberFormat="1" applyFont="1" applyBorder="1" applyAlignment="1">
      <alignment horizontal="center"/>
    </xf>
    <xf numFmtId="3" fontId="7" fillId="0" borderId="32" xfId="1" applyNumberFormat="1" applyFont="1" applyBorder="1" applyAlignment="1">
      <alignment horizontal="center"/>
    </xf>
    <xf numFmtId="0" fontId="7" fillId="0" borderId="13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7" fillId="0" borderId="12" xfId="4" applyFont="1" applyBorder="1" applyAlignment="1">
      <alignment horizontal="center"/>
    </xf>
    <xf numFmtId="0" fontId="9" fillId="0" borderId="7" xfId="4" applyFont="1" applyBorder="1" applyAlignment="1" applyProtection="1">
      <alignment horizontal="center"/>
      <protection locked="0"/>
    </xf>
    <xf numFmtId="0" fontId="9" fillId="0" borderId="27" xfId="4" applyFont="1" applyBorder="1" applyAlignment="1" applyProtection="1">
      <alignment horizontal="center"/>
      <protection locked="0"/>
    </xf>
    <xf numFmtId="0" fontId="9" fillId="0" borderId="31" xfId="4" applyFont="1" applyBorder="1" applyAlignment="1">
      <alignment horizontal="center"/>
    </xf>
    <xf numFmtId="0" fontId="9" fillId="0" borderId="32" xfId="4" applyFont="1" applyBorder="1" applyAlignment="1">
      <alignment horizontal="center"/>
    </xf>
    <xf numFmtId="0" fontId="9" fillId="0" borderId="8" xfId="4" applyFont="1" applyBorder="1" applyAlignment="1">
      <alignment horizontal="center"/>
    </xf>
    <xf numFmtId="0" fontId="9" fillId="0" borderId="24" xfId="4" applyFont="1" applyBorder="1" applyAlignment="1">
      <alignment horizontal="center"/>
    </xf>
    <xf numFmtId="0" fontId="7" fillId="0" borderId="29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3" fontId="7" fillId="0" borderId="13" xfId="4" applyNumberFormat="1" applyFont="1" applyBorder="1" applyAlignment="1">
      <alignment horizontal="center"/>
    </xf>
    <xf numFmtId="1" fontId="7" fillId="0" borderId="9" xfId="4" applyNumberFormat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7" fillId="0" borderId="21" xfId="1" applyFont="1" applyBorder="1" applyAlignment="1">
      <alignment horizontal="left"/>
    </xf>
    <xf numFmtId="0" fontId="7" fillId="0" borderId="30" xfId="1" applyFont="1" applyBorder="1" applyAlignment="1">
      <alignment horizontal="left"/>
    </xf>
    <xf numFmtId="3" fontId="7" fillId="0" borderId="21" xfId="1" applyNumberFormat="1" applyFont="1" applyBorder="1" applyAlignment="1">
      <alignment horizontal="center"/>
    </xf>
    <xf numFmtId="3" fontId="7" fillId="0" borderId="30" xfId="1" applyNumberFormat="1" applyFont="1" applyBorder="1" applyAlignment="1">
      <alignment horizontal="center"/>
    </xf>
    <xf numFmtId="0" fontId="7" fillId="0" borderId="7" xfId="1" applyFont="1" applyBorder="1" applyAlignment="1">
      <alignment horizontal="left"/>
    </xf>
    <xf numFmtId="0" fontId="7" fillId="0" borderId="27" xfId="1" applyFont="1" applyBorder="1" applyAlignment="1">
      <alignment horizontal="left"/>
    </xf>
    <xf numFmtId="0" fontId="7" fillId="0" borderId="31" xfId="1" applyFont="1" applyBorder="1" applyAlignment="1">
      <alignment horizontal="left"/>
    </xf>
    <xf numFmtId="0" fontId="7" fillId="0" borderId="32" xfId="1" applyFont="1" applyBorder="1" applyAlignment="1">
      <alignment horizontal="left"/>
    </xf>
    <xf numFmtId="1" fontId="7" fillId="0" borderId="6" xfId="4" applyNumberFormat="1" applyFont="1" applyBorder="1" applyAlignment="1">
      <alignment horizontal="center"/>
    </xf>
    <xf numFmtId="1" fontId="7" fillId="0" borderId="10" xfId="4" applyNumberFormat="1" applyFont="1" applyBorder="1" applyAlignment="1">
      <alignment horizontal="center"/>
    </xf>
    <xf numFmtId="3" fontId="7" fillId="0" borderId="12" xfId="4" applyNumberFormat="1" applyFont="1" applyBorder="1" applyAlignment="1">
      <alignment horizontal="center"/>
    </xf>
    <xf numFmtId="3" fontId="7" fillId="0" borderId="16" xfId="2" applyNumberFormat="1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3" fontId="7" fillId="0" borderId="15" xfId="2" applyNumberFormat="1" applyFont="1" applyBorder="1" applyAlignment="1">
      <alignment horizontal="center"/>
    </xf>
    <xf numFmtId="164" fontId="7" fillId="0" borderId="17" xfId="4" applyNumberFormat="1" applyFont="1" applyBorder="1" applyAlignment="1">
      <alignment horizontal="center"/>
    </xf>
    <xf numFmtId="0" fontId="7" fillId="0" borderId="33" xfId="4" applyFont="1" applyBorder="1"/>
    <xf numFmtId="0" fontId="7" fillId="0" borderId="17" xfId="4" applyFont="1" applyBorder="1" applyAlignment="1">
      <alignment horizontal="center"/>
    </xf>
    <xf numFmtId="0" fontId="7" fillId="0" borderId="33" xfId="4" applyFont="1" applyBorder="1" applyAlignment="1">
      <alignment horizontal="center"/>
    </xf>
    <xf numFmtId="3" fontId="7" fillId="0" borderId="26" xfId="4" applyNumberFormat="1" applyFont="1" applyBorder="1"/>
    <xf numFmtId="164" fontId="7" fillId="0" borderId="13" xfId="4" applyNumberFormat="1" applyFont="1" applyBorder="1" applyAlignment="1">
      <alignment horizontal="center"/>
    </xf>
    <xf numFmtId="0" fontId="7" fillId="0" borderId="1" xfId="4" applyFont="1" applyBorder="1" applyAlignment="1">
      <alignment horizontal="center"/>
    </xf>
  </cellXfs>
  <cellStyles count="6">
    <cellStyle name="Hyperkobling" xfId="5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3 2" xfId="4" xr:uid="{5A9F5EC2-F22D-47A0-BE2B-853097D6E239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69"/>
  <sheetViews>
    <sheetView showGridLines="0" workbookViewId="0">
      <selection activeCell="K9" sqref="K9"/>
    </sheetView>
  </sheetViews>
  <sheetFormatPr baseColWidth="10" defaultColWidth="9.140625" defaultRowHeight="15.75" x14ac:dyDescent="0.25"/>
  <cols>
    <col min="1" max="1" width="5.7109375" style="15" customWidth="1"/>
    <col min="2" max="3" width="9.140625" style="1"/>
    <col min="4" max="4" width="9.140625" style="2" customWidth="1"/>
    <col min="5" max="6" width="9.140625" style="1"/>
    <col min="7" max="7" width="9.140625" style="2" customWidth="1"/>
    <col min="8" max="8" width="9.140625" style="1"/>
    <col min="9" max="9" width="9.140625" style="2" customWidth="1"/>
    <col min="10" max="16384" width="9.140625" style="1"/>
  </cols>
  <sheetData>
    <row r="1" spans="1:10" x14ac:dyDescent="0.25">
      <c r="A1" s="19" t="s">
        <v>105</v>
      </c>
    </row>
    <row r="4" spans="1:10" x14ac:dyDescent="0.25">
      <c r="A4" s="16" t="s">
        <v>19</v>
      </c>
      <c r="B4" s="217" t="s">
        <v>4</v>
      </c>
      <c r="C4" s="217"/>
      <c r="D4" s="217"/>
      <c r="E4" s="217"/>
      <c r="F4" s="217"/>
      <c r="G4" s="217"/>
    </row>
    <row r="5" spans="1:10" s="3" customFormat="1" ht="18.75" x14ac:dyDescent="0.3">
      <c r="A5" s="17"/>
      <c r="B5" s="1" t="s">
        <v>0</v>
      </c>
      <c r="C5" s="1"/>
      <c r="D5" s="2">
        <v>750000</v>
      </c>
      <c r="E5" s="11" t="s">
        <v>2</v>
      </c>
      <c r="F5" s="1"/>
      <c r="G5" s="2">
        <f>D8-G6</f>
        <v>243000</v>
      </c>
      <c r="H5" s="1"/>
      <c r="I5" s="2"/>
      <c r="J5" s="1"/>
    </row>
    <row r="6" spans="1:10" x14ac:dyDescent="0.25">
      <c r="B6" s="8" t="s">
        <v>1</v>
      </c>
      <c r="C6" s="8"/>
      <c r="D6" s="7">
        <v>65000</v>
      </c>
      <c r="E6" s="12" t="s">
        <v>3</v>
      </c>
      <c r="F6" s="8"/>
      <c r="G6" s="7">
        <v>572000</v>
      </c>
    </row>
    <row r="7" spans="1:10" ht="16.5" thickBot="1" x14ac:dyDescent="0.3">
      <c r="B7" s="8"/>
      <c r="C7" s="8"/>
      <c r="D7" s="9"/>
      <c r="E7" s="12"/>
      <c r="F7" s="8"/>
      <c r="G7" s="9"/>
    </row>
    <row r="8" spans="1:10" s="4" customFormat="1" ht="21" thickBot="1" x14ac:dyDescent="0.35">
      <c r="A8" s="18"/>
      <c r="B8" s="1"/>
      <c r="C8" s="1"/>
      <c r="D8" s="10">
        <f>SUM(D5:D7)</f>
        <v>815000</v>
      </c>
      <c r="E8" s="13"/>
      <c r="F8" s="1"/>
      <c r="G8" s="10">
        <f>SUM(G5:G7)</f>
        <v>815000</v>
      </c>
      <c r="H8" s="1"/>
      <c r="I8" s="5"/>
    </row>
    <row r="11" spans="1:10" x14ac:dyDescent="0.25">
      <c r="A11" s="19" t="s">
        <v>106</v>
      </c>
    </row>
    <row r="13" spans="1:10" x14ac:dyDescent="0.25">
      <c r="A13" s="15" t="s">
        <v>5</v>
      </c>
      <c r="B13" s="1" t="s">
        <v>6</v>
      </c>
      <c r="H13" s="6">
        <f>100000+2000+70000-125000</f>
        <v>47000</v>
      </c>
    </row>
    <row r="16" spans="1:10" x14ac:dyDescent="0.25">
      <c r="A16" s="15" t="s">
        <v>7</v>
      </c>
      <c r="B16" s="217" t="s">
        <v>8</v>
      </c>
      <c r="C16" s="217"/>
      <c r="D16" s="217"/>
      <c r="E16" s="217"/>
      <c r="F16" s="217"/>
      <c r="G16" s="217"/>
    </row>
    <row r="17" spans="1:14" x14ac:dyDescent="0.25">
      <c r="B17" s="1" t="s">
        <v>9</v>
      </c>
      <c r="D17" s="2">
        <v>100000</v>
      </c>
      <c r="E17" s="11" t="s">
        <v>2</v>
      </c>
      <c r="G17" s="2">
        <f>D20-G18</f>
        <v>47000</v>
      </c>
    </row>
    <row r="18" spans="1:14" x14ac:dyDescent="0.25">
      <c r="B18" s="8" t="s">
        <v>10</v>
      </c>
      <c r="C18" s="8"/>
      <c r="D18" s="7">
        <v>2000</v>
      </c>
      <c r="E18" s="12" t="s">
        <v>3</v>
      </c>
      <c r="F18" s="8"/>
      <c r="G18" s="7">
        <v>125000</v>
      </c>
    </row>
    <row r="19" spans="1:14" ht="16.5" thickBot="1" x14ac:dyDescent="0.3">
      <c r="B19" s="8" t="s">
        <v>1</v>
      </c>
      <c r="C19" s="8"/>
      <c r="D19" s="9">
        <v>70000</v>
      </c>
      <c r="E19" s="12"/>
      <c r="F19" s="8"/>
      <c r="G19" s="9"/>
    </row>
    <row r="20" spans="1:14" s="4" customFormat="1" ht="21" thickBot="1" x14ac:dyDescent="0.35">
      <c r="A20" s="18"/>
      <c r="B20" s="1"/>
      <c r="C20" s="1"/>
      <c r="D20" s="10">
        <f>SUM(D17:D19)</f>
        <v>172000</v>
      </c>
      <c r="E20" s="13"/>
      <c r="F20" s="1"/>
      <c r="G20" s="10">
        <f>SUM(G17:G19)</f>
        <v>172000</v>
      </c>
      <c r="H20" s="1"/>
      <c r="I20" s="2"/>
      <c r="J20" s="1"/>
      <c r="K20" s="1"/>
      <c r="L20" s="1"/>
    </row>
    <row r="23" spans="1:14" x14ac:dyDescent="0.25">
      <c r="A23" s="16" t="s">
        <v>11</v>
      </c>
    </row>
    <row r="25" spans="1:14" x14ac:dyDescent="0.25">
      <c r="A25" s="15" t="s">
        <v>5</v>
      </c>
      <c r="B25" s="1" t="s">
        <v>12</v>
      </c>
      <c r="H25" s="6">
        <f>125000+4500+30000-100000</f>
        <v>59500</v>
      </c>
    </row>
    <row r="27" spans="1:14" x14ac:dyDescent="0.25">
      <c r="A27" s="15" t="s">
        <v>7</v>
      </c>
      <c r="B27" s="217" t="s">
        <v>13</v>
      </c>
      <c r="C27" s="217"/>
      <c r="D27" s="217"/>
      <c r="E27" s="217"/>
      <c r="F27" s="217"/>
      <c r="G27" s="217"/>
    </row>
    <row r="28" spans="1:14" x14ac:dyDescent="0.25">
      <c r="B28" s="1" t="s">
        <v>14</v>
      </c>
      <c r="D28" s="2">
        <v>125000</v>
      </c>
      <c r="E28" s="11" t="s">
        <v>2</v>
      </c>
      <c r="G28" s="2">
        <f>D31-G29</f>
        <v>59500</v>
      </c>
    </row>
    <row r="29" spans="1:14" x14ac:dyDescent="0.25">
      <c r="B29" s="8" t="s">
        <v>10</v>
      </c>
      <c r="C29" s="8"/>
      <c r="D29" s="7">
        <v>4500</v>
      </c>
      <c r="E29" s="12" t="s">
        <v>104</v>
      </c>
      <c r="F29" s="8"/>
      <c r="G29" s="7">
        <v>100000</v>
      </c>
    </row>
    <row r="30" spans="1:14" ht="16.5" thickBot="1" x14ac:dyDescent="0.3">
      <c r="B30" s="8" t="s">
        <v>1</v>
      </c>
      <c r="C30" s="8"/>
      <c r="D30" s="9">
        <v>30000</v>
      </c>
      <c r="E30" s="12"/>
      <c r="F30" s="8"/>
      <c r="G30" s="9"/>
    </row>
    <row r="31" spans="1:14" s="4" customFormat="1" ht="21" thickBot="1" x14ac:dyDescent="0.35">
      <c r="A31" s="18"/>
      <c r="B31" s="1"/>
      <c r="C31" s="1"/>
      <c r="D31" s="10">
        <f>SUM(D28:D30)</f>
        <v>159500</v>
      </c>
      <c r="E31" s="13"/>
      <c r="F31" s="1"/>
      <c r="G31" s="10">
        <f>SUM(G28:G30)</f>
        <v>159500</v>
      </c>
      <c r="H31" s="1"/>
      <c r="I31" s="2"/>
      <c r="J31" s="1"/>
      <c r="K31" s="1"/>
      <c r="L31" s="1"/>
      <c r="M31" s="1"/>
      <c r="N31" s="1"/>
    </row>
    <row r="33" spans="1:3" x14ac:dyDescent="0.25">
      <c r="A33" s="15" t="s">
        <v>15</v>
      </c>
      <c r="B33" s="14">
        <v>43652</v>
      </c>
      <c r="C33" s="1" t="s">
        <v>16</v>
      </c>
    </row>
    <row r="34" spans="1:3" x14ac:dyDescent="0.25">
      <c r="B34" s="14">
        <v>43657</v>
      </c>
      <c r="C34" s="1" t="s">
        <v>20</v>
      </c>
    </row>
    <row r="35" spans="1:3" x14ac:dyDescent="0.25">
      <c r="B35" s="14"/>
      <c r="C35" s="1" t="s">
        <v>18</v>
      </c>
    </row>
    <row r="36" spans="1:3" x14ac:dyDescent="0.25">
      <c r="B36" s="14">
        <v>43660</v>
      </c>
      <c r="C36" s="1" t="s">
        <v>17</v>
      </c>
    </row>
    <row r="37" spans="1:3" x14ac:dyDescent="0.25">
      <c r="B37" s="14">
        <v>43668</v>
      </c>
      <c r="C37" s="1" t="s">
        <v>108</v>
      </c>
    </row>
    <row r="38" spans="1:3" x14ac:dyDescent="0.25">
      <c r="B38" s="14"/>
      <c r="C38" s="1" t="s">
        <v>107</v>
      </c>
    </row>
    <row r="39" spans="1:3" x14ac:dyDescent="0.25">
      <c r="B39" s="14">
        <v>43674</v>
      </c>
      <c r="C39" s="1" t="s">
        <v>22</v>
      </c>
    </row>
    <row r="40" spans="1:3" x14ac:dyDescent="0.25">
      <c r="B40" s="14"/>
      <c r="C40" s="1" t="s">
        <v>21</v>
      </c>
    </row>
    <row r="41" spans="1:3" x14ac:dyDescent="0.25">
      <c r="B41" s="14"/>
    </row>
    <row r="42" spans="1:3" x14ac:dyDescent="0.25">
      <c r="B42" s="14"/>
    </row>
    <row r="43" spans="1:3" x14ac:dyDescent="0.25">
      <c r="A43" s="19" t="s">
        <v>23</v>
      </c>
      <c r="B43" s="20">
        <v>1</v>
      </c>
      <c r="C43" s="1" t="s">
        <v>24</v>
      </c>
    </row>
    <row r="44" spans="1:3" x14ac:dyDescent="0.25">
      <c r="B44" s="20"/>
      <c r="C44" s="1" t="s">
        <v>25</v>
      </c>
    </row>
    <row r="45" spans="1:3" x14ac:dyDescent="0.25">
      <c r="B45" s="20">
        <v>2</v>
      </c>
      <c r="C45" s="1" t="s">
        <v>26</v>
      </c>
    </row>
    <row r="46" spans="1:3" x14ac:dyDescent="0.25">
      <c r="B46" s="20"/>
      <c r="C46" s="1" t="s">
        <v>21</v>
      </c>
    </row>
    <row r="47" spans="1:3" x14ac:dyDescent="0.25">
      <c r="B47" s="20">
        <v>3</v>
      </c>
      <c r="C47" s="1" t="s">
        <v>27</v>
      </c>
    </row>
    <row r="48" spans="1:3" x14ac:dyDescent="0.25">
      <c r="B48" s="20"/>
      <c r="C48" s="1" t="s">
        <v>28</v>
      </c>
    </row>
    <row r="49" spans="1:8" x14ac:dyDescent="0.25">
      <c r="B49" s="20">
        <v>4</v>
      </c>
      <c r="C49" s="1" t="s">
        <v>29</v>
      </c>
    </row>
    <row r="50" spans="1:8" x14ac:dyDescent="0.25">
      <c r="B50" s="20"/>
      <c r="C50" s="1" t="s">
        <v>18</v>
      </c>
    </row>
    <row r="51" spans="1:8" x14ac:dyDescent="0.25">
      <c r="B51" s="21">
        <v>5</v>
      </c>
      <c r="C51" s="1" t="s">
        <v>30</v>
      </c>
    </row>
    <row r="52" spans="1:8" x14ac:dyDescent="0.25">
      <c r="B52" s="21"/>
      <c r="C52" s="1" t="s">
        <v>31</v>
      </c>
    </row>
    <row r="53" spans="1:8" x14ac:dyDescent="0.25">
      <c r="B53" s="21"/>
      <c r="C53" s="1" t="s">
        <v>32</v>
      </c>
    </row>
    <row r="54" spans="1:8" x14ac:dyDescent="0.25">
      <c r="B54" s="21">
        <v>6</v>
      </c>
      <c r="C54" s="1" t="s">
        <v>33</v>
      </c>
    </row>
    <row r="55" spans="1:8" x14ac:dyDescent="0.25">
      <c r="B55" s="21"/>
      <c r="C55" s="1" t="s">
        <v>34</v>
      </c>
    </row>
    <row r="56" spans="1:8" x14ac:dyDescent="0.25">
      <c r="B56" s="21">
        <v>7</v>
      </c>
      <c r="C56" s="1" t="s">
        <v>101</v>
      </c>
    </row>
    <row r="57" spans="1:8" x14ac:dyDescent="0.25">
      <c r="B57" s="21"/>
      <c r="C57" s="1" t="s">
        <v>35</v>
      </c>
    </row>
    <row r="58" spans="1:8" x14ac:dyDescent="0.25">
      <c r="B58" s="21"/>
    </row>
    <row r="59" spans="1:8" x14ac:dyDescent="0.25">
      <c r="B59" s="21"/>
    </row>
    <row r="60" spans="1:8" x14ac:dyDescent="0.25">
      <c r="A60" s="19" t="s">
        <v>36</v>
      </c>
      <c r="B60" s="1" t="s">
        <v>37</v>
      </c>
      <c r="H60" s="22" t="s">
        <v>47</v>
      </c>
    </row>
    <row r="61" spans="1:8" x14ac:dyDescent="0.25">
      <c r="B61" s="1" t="s">
        <v>38</v>
      </c>
      <c r="H61" s="23" t="s">
        <v>47</v>
      </c>
    </row>
    <row r="62" spans="1:8" x14ac:dyDescent="0.25">
      <c r="B62" s="1" t="s">
        <v>39</v>
      </c>
      <c r="H62" s="23" t="s">
        <v>47</v>
      </c>
    </row>
    <row r="63" spans="1:8" x14ac:dyDescent="0.25">
      <c r="B63" s="1" t="s">
        <v>40</v>
      </c>
      <c r="H63" s="23" t="s">
        <v>48</v>
      </c>
    </row>
    <row r="64" spans="1:8" x14ac:dyDescent="0.25">
      <c r="B64" s="1" t="s">
        <v>41</v>
      </c>
      <c r="H64" s="23" t="s">
        <v>47</v>
      </c>
    </row>
    <row r="65" spans="2:8" x14ac:dyDescent="0.25">
      <c r="B65" s="1" t="s">
        <v>42</v>
      </c>
      <c r="H65" s="23" t="s">
        <v>48</v>
      </c>
    </row>
    <row r="66" spans="2:8" x14ac:dyDescent="0.25">
      <c r="B66" s="1" t="s">
        <v>43</v>
      </c>
      <c r="H66" s="23" t="s">
        <v>48</v>
      </c>
    </row>
    <row r="67" spans="2:8" x14ac:dyDescent="0.25">
      <c r="B67" s="1" t="s">
        <v>44</v>
      </c>
      <c r="H67" s="23" t="s">
        <v>47</v>
      </c>
    </row>
    <row r="68" spans="2:8" x14ac:dyDescent="0.25">
      <c r="B68" s="1" t="s">
        <v>45</v>
      </c>
      <c r="H68" s="23" t="s">
        <v>48</v>
      </c>
    </row>
    <row r="69" spans="2:8" x14ac:dyDescent="0.25">
      <c r="B69" s="1" t="s">
        <v>46</v>
      </c>
      <c r="H69" s="23" t="s">
        <v>48</v>
      </c>
    </row>
  </sheetData>
  <mergeCells count="3">
    <mergeCell ref="B4:G4"/>
    <mergeCell ref="B16:G16"/>
    <mergeCell ref="B27:G2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&amp;CLøsning oppgave 2.1 til 2.5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78DE-C61D-48DB-9B7C-442D42AB9DB4}">
  <dimension ref="A1:Y73"/>
  <sheetViews>
    <sheetView showGridLines="0" showZeros="0" tabSelected="1" workbookViewId="0">
      <selection activeCell="G36" sqref="G36"/>
    </sheetView>
  </sheetViews>
  <sheetFormatPr baseColWidth="10" defaultRowHeight="15.75" x14ac:dyDescent="0.25"/>
  <cols>
    <col min="1" max="1" width="6.140625" style="67" bestFit="1" customWidth="1"/>
    <col min="2" max="2" width="17.85546875" style="67" customWidth="1"/>
    <col min="3" max="3" width="2.7109375" style="67" customWidth="1"/>
    <col min="4" max="4" width="3.85546875" style="67" bestFit="1" customWidth="1"/>
    <col min="5" max="20" width="9.5703125" style="67" customWidth="1"/>
    <col min="21" max="21" width="12.42578125" style="67" customWidth="1"/>
    <col min="22" max="25" width="11.42578125" style="66"/>
    <col min="26" max="252" width="11.42578125" style="67"/>
    <col min="253" max="253" width="6.140625" style="67" bestFit="1" customWidth="1"/>
    <col min="254" max="254" width="17.85546875" style="67" customWidth="1"/>
    <col min="255" max="255" width="2.7109375" style="67" customWidth="1"/>
    <col min="256" max="256" width="3.85546875" style="67" bestFit="1" customWidth="1"/>
    <col min="257" max="276" width="9.5703125" style="67" customWidth="1"/>
    <col min="277" max="277" width="3.28515625" style="67" customWidth="1"/>
    <col min="278" max="508" width="11.42578125" style="67"/>
    <col min="509" max="509" width="6.140625" style="67" bestFit="1" customWidth="1"/>
    <col min="510" max="510" width="17.85546875" style="67" customWidth="1"/>
    <col min="511" max="511" width="2.7109375" style="67" customWidth="1"/>
    <col min="512" max="512" width="3.85546875" style="67" bestFit="1" customWidth="1"/>
    <col min="513" max="532" width="9.5703125" style="67" customWidth="1"/>
    <col min="533" max="533" width="3.28515625" style="67" customWidth="1"/>
    <col min="534" max="764" width="11.42578125" style="67"/>
    <col min="765" max="765" width="6.140625" style="67" bestFit="1" customWidth="1"/>
    <col min="766" max="766" width="17.85546875" style="67" customWidth="1"/>
    <col min="767" max="767" width="2.7109375" style="67" customWidth="1"/>
    <col min="768" max="768" width="3.85546875" style="67" bestFit="1" customWidth="1"/>
    <col min="769" max="788" width="9.5703125" style="67" customWidth="1"/>
    <col min="789" max="789" width="3.28515625" style="67" customWidth="1"/>
    <col min="790" max="1020" width="11.42578125" style="67"/>
    <col min="1021" max="1021" width="6.140625" style="67" bestFit="1" customWidth="1"/>
    <col min="1022" max="1022" width="17.85546875" style="67" customWidth="1"/>
    <col min="1023" max="1023" width="2.7109375" style="67" customWidth="1"/>
    <col min="1024" max="1024" width="3.85546875" style="67" bestFit="1" customWidth="1"/>
    <col min="1025" max="1044" width="9.5703125" style="67" customWidth="1"/>
    <col min="1045" max="1045" width="3.28515625" style="67" customWidth="1"/>
    <col min="1046" max="1276" width="11.42578125" style="67"/>
    <col min="1277" max="1277" width="6.140625" style="67" bestFit="1" customWidth="1"/>
    <col min="1278" max="1278" width="17.85546875" style="67" customWidth="1"/>
    <col min="1279" max="1279" width="2.7109375" style="67" customWidth="1"/>
    <col min="1280" max="1280" width="3.85546875" style="67" bestFit="1" customWidth="1"/>
    <col min="1281" max="1300" width="9.5703125" style="67" customWidth="1"/>
    <col min="1301" max="1301" width="3.28515625" style="67" customWidth="1"/>
    <col min="1302" max="1532" width="11.42578125" style="67"/>
    <col min="1533" max="1533" width="6.140625" style="67" bestFit="1" customWidth="1"/>
    <col min="1534" max="1534" width="17.85546875" style="67" customWidth="1"/>
    <col min="1535" max="1535" width="2.7109375" style="67" customWidth="1"/>
    <col min="1536" max="1536" width="3.85546875" style="67" bestFit="1" customWidth="1"/>
    <col min="1537" max="1556" width="9.5703125" style="67" customWidth="1"/>
    <col min="1557" max="1557" width="3.28515625" style="67" customWidth="1"/>
    <col min="1558" max="1788" width="11.42578125" style="67"/>
    <col min="1789" max="1789" width="6.140625" style="67" bestFit="1" customWidth="1"/>
    <col min="1790" max="1790" width="17.85546875" style="67" customWidth="1"/>
    <col min="1791" max="1791" width="2.7109375" style="67" customWidth="1"/>
    <col min="1792" max="1792" width="3.85546875" style="67" bestFit="1" customWidth="1"/>
    <col min="1793" max="1812" width="9.5703125" style="67" customWidth="1"/>
    <col min="1813" max="1813" width="3.28515625" style="67" customWidth="1"/>
    <col min="1814" max="2044" width="11.42578125" style="67"/>
    <col min="2045" max="2045" width="6.140625" style="67" bestFit="1" customWidth="1"/>
    <col min="2046" max="2046" width="17.85546875" style="67" customWidth="1"/>
    <col min="2047" max="2047" width="2.7109375" style="67" customWidth="1"/>
    <col min="2048" max="2048" width="3.85546875" style="67" bestFit="1" customWidth="1"/>
    <col min="2049" max="2068" width="9.5703125" style="67" customWidth="1"/>
    <col min="2069" max="2069" width="3.28515625" style="67" customWidth="1"/>
    <col min="2070" max="2300" width="11.42578125" style="67"/>
    <col min="2301" max="2301" width="6.140625" style="67" bestFit="1" customWidth="1"/>
    <col min="2302" max="2302" width="17.85546875" style="67" customWidth="1"/>
    <col min="2303" max="2303" width="2.7109375" style="67" customWidth="1"/>
    <col min="2304" max="2304" width="3.85546875" style="67" bestFit="1" customWidth="1"/>
    <col min="2305" max="2324" width="9.5703125" style="67" customWidth="1"/>
    <col min="2325" max="2325" width="3.28515625" style="67" customWidth="1"/>
    <col min="2326" max="2556" width="11.42578125" style="67"/>
    <col min="2557" max="2557" width="6.140625" style="67" bestFit="1" customWidth="1"/>
    <col min="2558" max="2558" width="17.85546875" style="67" customWidth="1"/>
    <col min="2559" max="2559" width="2.7109375" style="67" customWidth="1"/>
    <col min="2560" max="2560" width="3.85546875" style="67" bestFit="1" customWidth="1"/>
    <col min="2561" max="2580" width="9.5703125" style="67" customWidth="1"/>
    <col min="2581" max="2581" width="3.28515625" style="67" customWidth="1"/>
    <col min="2582" max="2812" width="11.42578125" style="67"/>
    <col min="2813" max="2813" width="6.140625" style="67" bestFit="1" customWidth="1"/>
    <col min="2814" max="2814" width="17.85546875" style="67" customWidth="1"/>
    <col min="2815" max="2815" width="2.7109375" style="67" customWidth="1"/>
    <col min="2816" max="2816" width="3.85546875" style="67" bestFit="1" customWidth="1"/>
    <col min="2817" max="2836" width="9.5703125" style="67" customWidth="1"/>
    <col min="2837" max="2837" width="3.28515625" style="67" customWidth="1"/>
    <col min="2838" max="3068" width="11.42578125" style="67"/>
    <col min="3069" max="3069" width="6.140625" style="67" bestFit="1" customWidth="1"/>
    <col min="3070" max="3070" width="17.85546875" style="67" customWidth="1"/>
    <col min="3071" max="3071" width="2.7109375" style="67" customWidth="1"/>
    <col min="3072" max="3072" width="3.85546875" style="67" bestFit="1" customWidth="1"/>
    <col min="3073" max="3092" width="9.5703125" style="67" customWidth="1"/>
    <col min="3093" max="3093" width="3.28515625" style="67" customWidth="1"/>
    <col min="3094" max="3324" width="11.42578125" style="67"/>
    <col min="3325" max="3325" width="6.140625" style="67" bestFit="1" customWidth="1"/>
    <col min="3326" max="3326" width="17.85546875" style="67" customWidth="1"/>
    <col min="3327" max="3327" width="2.7109375" style="67" customWidth="1"/>
    <col min="3328" max="3328" width="3.85546875" style="67" bestFit="1" customWidth="1"/>
    <col min="3329" max="3348" width="9.5703125" style="67" customWidth="1"/>
    <col min="3349" max="3349" width="3.28515625" style="67" customWidth="1"/>
    <col min="3350" max="3580" width="11.42578125" style="67"/>
    <col min="3581" max="3581" width="6.140625" style="67" bestFit="1" customWidth="1"/>
    <col min="3582" max="3582" width="17.85546875" style="67" customWidth="1"/>
    <col min="3583" max="3583" width="2.7109375" style="67" customWidth="1"/>
    <col min="3584" max="3584" width="3.85546875" style="67" bestFit="1" customWidth="1"/>
    <col min="3585" max="3604" width="9.5703125" style="67" customWidth="1"/>
    <col min="3605" max="3605" width="3.28515625" style="67" customWidth="1"/>
    <col min="3606" max="3836" width="11.42578125" style="67"/>
    <col min="3837" max="3837" width="6.140625" style="67" bestFit="1" customWidth="1"/>
    <col min="3838" max="3838" width="17.85546875" style="67" customWidth="1"/>
    <col min="3839" max="3839" width="2.7109375" style="67" customWidth="1"/>
    <col min="3840" max="3840" width="3.85546875" style="67" bestFit="1" customWidth="1"/>
    <col min="3841" max="3860" width="9.5703125" style="67" customWidth="1"/>
    <col min="3861" max="3861" width="3.28515625" style="67" customWidth="1"/>
    <col min="3862" max="4092" width="11.42578125" style="67"/>
    <col min="4093" max="4093" width="6.140625" style="67" bestFit="1" customWidth="1"/>
    <col min="4094" max="4094" width="17.85546875" style="67" customWidth="1"/>
    <col min="4095" max="4095" width="2.7109375" style="67" customWidth="1"/>
    <col min="4096" max="4096" width="3.85546875" style="67" bestFit="1" customWidth="1"/>
    <col min="4097" max="4116" width="9.5703125" style="67" customWidth="1"/>
    <col min="4117" max="4117" width="3.28515625" style="67" customWidth="1"/>
    <col min="4118" max="4348" width="11.42578125" style="67"/>
    <col min="4349" max="4349" width="6.140625" style="67" bestFit="1" customWidth="1"/>
    <col min="4350" max="4350" width="17.85546875" style="67" customWidth="1"/>
    <col min="4351" max="4351" width="2.7109375" style="67" customWidth="1"/>
    <col min="4352" max="4352" width="3.85546875" style="67" bestFit="1" customWidth="1"/>
    <col min="4353" max="4372" width="9.5703125" style="67" customWidth="1"/>
    <col min="4373" max="4373" width="3.28515625" style="67" customWidth="1"/>
    <col min="4374" max="4604" width="11.42578125" style="67"/>
    <col min="4605" max="4605" width="6.140625" style="67" bestFit="1" customWidth="1"/>
    <col min="4606" max="4606" width="17.85546875" style="67" customWidth="1"/>
    <col min="4607" max="4607" width="2.7109375" style="67" customWidth="1"/>
    <col min="4608" max="4608" width="3.85546875" style="67" bestFit="1" customWidth="1"/>
    <col min="4609" max="4628" width="9.5703125" style="67" customWidth="1"/>
    <col min="4629" max="4629" width="3.28515625" style="67" customWidth="1"/>
    <col min="4630" max="4860" width="11.42578125" style="67"/>
    <col min="4861" max="4861" width="6.140625" style="67" bestFit="1" customWidth="1"/>
    <col min="4862" max="4862" width="17.85546875" style="67" customWidth="1"/>
    <col min="4863" max="4863" width="2.7109375" style="67" customWidth="1"/>
    <col min="4864" max="4864" width="3.85546875" style="67" bestFit="1" customWidth="1"/>
    <col min="4865" max="4884" width="9.5703125" style="67" customWidth="1"/>
    <col min="4885" max="4885" width="3.28515625" style="67" customWidth="1"/>
    <col min="4886" max="5116" width="11.42578125" style="67"/>
    <col min="5117" max="5117" width="6.140625" style="67" bestFit="1" customWidth="1"/>
    <col min="5118" max="5118" width="17.85546875" style="67" customWidth="1"/>
    <col min="5119" max="5119" width="2.7109375" style="67" customWidth="1"/>
    <col min="5120" max="5120" width="3.85546875" style="67" bestFit="1" customWidth="1"/>
    <col min="5121" max="5140" width="9.5703125" style="67" customWidth="1"/>
    <col min="5141" max="5141" width="3.28515625" style="67" customWidth="1"/>
    <col min="5142" max="5372" width="11.42578125" style="67"/>
    <col min="5373" max="5373" width="6.140625" style="67" bestFit="1" customWidth="1"/>
    <col min="5374" max="5374" width="17.85546875" style="67" customWidth="1"/>
    <col min="5375" max="5375" width="2.7109375" style="67" customWidth="1"/>
    <col min="5376" max="5376" width="3.85546875" style="67" bestFit="1" customWidth="1"/>
    <col min="5377" max="5396" width="9.5703125" style="67" customWidth="1"/>
    <col min="5397" max="5397" width="3.28515625" style="67" customWidth="1"/>
    <col min="5398" max="5628" width="11.42578125" style="67"/>
    <col min="5629" max="5629" width="6.140625" style="67" bestFit="1" customWidth="1"/>
    <col min="5630" max="5630" width="17.85546875" style="67" customWidth="1"/>
    <col min="5631" max="5631" width="2.7109375" style="67" customWidth="1"/>
    <col min="5632" max="5632" width="3.85546875" style="67" bestFit="1" customWidth="1"/>
    <col min="5633" max="5652" width="9.5703125" style="67" customWidth="1"/>
    <col min="5653" max="5653" width="3.28515625" style="67" customWidth="1"/>
    <col min="5654" max="5884" width="11.42578125" style="67"/>
    <col min="5885" max="5885" width="6.140625" style="67" bestFit="1" customWidth="1"/>
    <col min="5886" max="5886" width="17.85546875" style="67" customWidth="1"/>
    <col min="5887" max="5887" width="2.7109375" style="67" customWidth="1"/>
    <col min="5888" max="5888" width="3.85546875" style="67" bestFit="1" customWidth="1"/>
    <col min="5889" max="5908" width="9.5703125" style="67" customWidth="1"/>
    <col min="5909" max="5909" width="3.28515625" style="67" customWidth="1"/>
    <col min="5910" max="6140" width="11.42578125" style="67"/>
    <col min="6141" max="6141" width="6.140625" style="67" bestFit="1" customWidth="1"/>
    <col min="6142" max="6142" width="17.85546875" style="67" customWidth="1"/>
    <col min="6143" max="6143" width="2.7109375" style="67" customWidth="1"/>
    <col min="6144" max="6144" width="3.85546875" style="67" bestFit="1" customWidth="1"/>
    <col min="6145" max="6164" width="9.5703125" style="67" customWidth="1"/>
    <col min="6165" max="6165" width="3.28515625" style="67" customWidth="1"/>
    <col min="6166" max="6396" width="11.42578125" style="67"/>
    <col min="6397" max="6397" width="6.140625" style="67" bestFit="1" customWidth="1"/>
    <col min="6398" max="6398" width="17.85546875" style="67" customWidth="1"/>
    <col min="6399" max="6399" width="2.7109375" style="67" customWidth="1"/>
    <col min="6400" max="6400" width="3.85546875" style="67" bestFit="1" customWidth="1"/>
    <col min="6401" max="6420" width="9.5703125" style="67" customWidth="1"/>
    <col min="6421" max="6421" width="3.28515625" style="67" customWidth="1"/>
    <col min="6422" max="6652" width="11.42578125" style="67"/>
    <col min="6653" max="6653" width="6.140625" style="67" bestFit="1" customWidth="1"/>
    <col min="6654" max="6654" width="17.85546875" style="67" customWidth="1"/>
    <col min="6655" max="6655" width="2.7109375" style="67" customWidth="1"/>
    <col min="6656" max="6656" width="3.85546875" style="67" bestFit="1" customWidth="1"/>
    <col min="6657" max="6676" width="9.5703125" style="67" customWidth="1"/>
    <col min="6677" max="6677" width="3.28515625" style="67" customWidth="1"/>
    <col min="6678" max="6908" width="11.42578125" style="67"/>
    <col min="6909" max="6909" width="6.140625" style="67" bestFit="1" customWidth="1"/>
    <col min="6910" max="6910" width="17.85546875" style="67" customWidth="1"/>
    <col min="6911" max="6911" width="2.7109375" style="67" customWidth="1"/>
    <col min="6912" max="6912" width="3.85546875" style="67" bestFit="1" customWidth="1"/>
    <col min="6913" max="6932" width="9.5703125" style="67" customWidth="1"/>
    <col min="6933" max="6933" width="3.28515625" style="67" customWidth="1"/>
    <col min="6934" max="7164" width="11.42578125" style="67"/>
    <col min="7165" max="7165" width="6.140625" style="67" bestFit="1" customWidth="1"/>
    <col min="7166" max="7166" width="17.85546875" style="67" customWidth="1"/>
    <col min="7167" max="7167" width="2.7109375" style="67" customWidth="1"/>
    <col min="7168" max="7168" width="3.85546875" style="67" bestFit="1" customWidth="1"/>
    <col min="7169" max="7188" width="9.5703125" style="67" customWidth="1"/>
    <col min="7189" max="7189" width="3.28515625" style="67" customWidth="1"/>
    <col min="7190" max="7420" width="11.42578125" style="67"/>
    <col min="7421" max="7421" width="6.140625" style="67" bestFit="1" customWidth="1"/>
    <col min="7422" max="7422" width="17.85546875" style="67" customWidth="1"/>
    <col min="7423" max="7423" width="2.7109375" style="67" customWidth="1"/>
    <col min="7424" max="7424" width="3.85546875" style="67" bestFit="1" customWidth="1"/>
    <col min="7425" max="7444" width="9.5703125" style="67" customWidth="1"/>
    <col min="7445" max="7445" width="3.28515625" style="67" customWidth="1"/>
    <col min="7446" max="7676" width="11.42578125" style="67"/>
    <col min="7677" max="7677" width="6.140625" style="67" bestFit="1" customWidth="1"/>
    <col min="7678" max="7678" width="17.85546875" style="67" customWidth="1"/>
    <col min="7679" max="7679" width="2.7109375" style="67" customWidth="1"/>
    <col min="7680" max="7680" width="3.85546875" style="67" bestFit="1" customWidth="1"/>
    <col min="7681" max="7700" width="9.5703125" style="67" customWidth="1"/>
    <col min="7701" max="7701" width="3.28515625" style="67" customWidth="1"/>
    <col min="7702" max="7932" width="11.42578125" style="67"/>
    <col min="7933" max="7933" width="6.140625" style="67" bestFit="1" customWidth="1"/>
    <col min="7934" max="7934" width="17.85546875" style="67" customWidth="1"/>
    <col min="7935" max="7935" width="2.7109375" style="67" customWidth="1"/>
    <col min="7936" max="7936" width="3.85546875" style="67" bestFit="1" customWidth="1"/>
    <col min="7937" max="7956" width="9.5703125" style="67" customWidth="1"/>
    <col min="7957" max="7957" width="3.28515625" style="67" customWidth="1"/>
    <col min="7958" max="8188" width="11.42578125" style="67"/>
    <col min="8189" max="8189" width="6.140625" style="67" bestFit="1" customWidth="1"/>
    <col min="8190" max="8190" width="17.85546875" style="67" customWidth="1"/>
    <col min="8191" max="8191" width="2.7109375" style="67" customWidth="1"/>
    <col min="8192" max="8192" width="3.85546875" style="67" bestFit="1" customWidth="1"/>
    <col min="8193" max="8212" width="9.5703125" style="67" customWidth="1"/>
    <col min="8213" max="8213" width="3.28515625" style="67" customWidth="1"/>
    <col min="8214" max="8444" width="11.42578125" style="67"/>
    <col min="8445" max="8445" width="6.140625" style="67" bestFit="1" customWidth="1"/>
    <col min="8446" max="8446" width="17.85546875" style="67" customWidth="1"/>
    <col min="8447" max="8447" width="2.7109375" style="67" customWidth="1"/>
    <col min="8448" max="8448" width="3.85546875" style="67" bestFit="1" customWidth="1"/>
    <col min="8449" max="8468" width="9.5703125" style="67" customWidth="1"/>
    <col min="8469" max="8469" width="3.28515625" style="67" customWidth="1"/>
    <col min="8470" max="8700" width="11.42578125" style="67"/>
    <col min="8701" max="8701" width="6.140625" style="67" bestFit="1" customWidth="1"/>
    <col min="8702" max="8702" width="17.85546875" style="67" customWidth="1"/>
    <col min="8703" max="8703" width="2.7109375" style="67" customWidth="1"/>
    <col min="8704" max="8704" width="3.85546875" style="67" bestFit="1" customWidth="1"/>
    <col min="8705" max="8724" width="9.5703125" style="67" customWidth="1"/>
    <col min="8725" max="8725" width="3.28515625" style="67" customWidth="1"/>
    <col min="8726" max="8956" width="11.42578125" style="67"/>
    <col min="8957" max="8957" width="6.140625" style="67" bestFit="1" customWidth="1"/>
    <col min="8958" max="8958" width="17.85546875" style="67" customWidth="1"/>
    <col min="8959" max="8959" width="2.7109375" style="67" customWidth="1"/>
    <col min="8960" max="8960" width="3.85546875" style="67" bestFit="1" customWidth="1"/>
    <col min="8961" max="8980" width="9.5703125" style="67" customWidth="1"/>
    <col min="8981" max="8981" width="3.28515625" style="67" customWidth="1"/>
    <col min="8982" max="9212" width="11.42578125" style="67"/>
    <col min="9213" max="9213" width="6.140625" style="67" bestFit="1" customWidth="1"/>
    <col min="9214" max="9214" width="17.85546875" style="67" customWidth="1"/>
    <col min="9215" max="9215" width="2.7109375" style="67" customWidth="1"/>
    <col min="9216" max="9216" width="3.85546875" style="67" bestFit="1" customWidth="1"/>
    <col min="9217" max="9236" width="9.5703125" style="67" customWidth="1"/>
    <col min="9237" max="9237" width="3.28515625" style="67" customWidth="1"/>
    <col min="9238" max="9468" width="11.42578125" style="67"/>
    <col min="9469" max="9469" width="6.140625" style="67" bestFit="1" customWidth="1"/>
    <col min="9470" max="9470" width="17.85546875" style="67" customWidth="1"/>
    <col min="9471" max="9471" width="2.7109375" style="67" customWidth="1"/>
    <col min="9472" max="9472" width="3.85546875" style="67" bestFit="1" customWidth="1"/>
    <col min="9473" max="9492" width="9.5703125" style="67" customWidth="1"/>
    <col min="9493" max="9493" width="3.28515625" style="67" customWidth="1"/>
    <col min="9494" max="9724" width="11.42578125" style="67"/>
    <col min="9725" max="9725" width="6.140625" style="67" bestFit="1" customWidth="1"/>
    <col min="9726" max="9726" width="17.85546875" style="67" customWidth="1"/>
    <col min="9727" max="9727" width="2.7109375" style="67" customWidth="1"/>
    <col min="9728" max="9728" width="3.85546875" style="67" bestFit="1" customWidth="1"/>
    <col min="9729" max="9748" width="9.5703125" style="67" customWidth="1"/>
    <col min="9749" max="9749" width="3.28515625" style="67" customWidth="1"/>
    <col min="9750" max="9980" width="11.42578125" style="67"/>
    <col min="9981" max="9981" width="6.140625" style="67" bestFit="1" customWidth="1"/>
    <col min="9982" max="9982" width="17.85546875" style="67" customWidth="1"/>
    <col min="9983" max="9983" width="2.7109375" style="67" customWidth="1"/>
    <col min="9984" max="9984" width="3.85546875" style="67" bestFit="1" customWidth="1"/>
    <col min="9985" max="10004" width="9.5703125" style="67" customWidth="1"/>
    <col min="10005" max="10005" width="3.28515625" style="67" customWidth="1"/>
    <col min="10006" max="10236" width="11.42578125" style="67"/>
    <col min="10237" max="10237" width="6.140625" style="67" bestFit="1" customWidth="1"/>
    <col min="10238" max="10238" width="17.85546875" style="67" customWidth="1"/>
    <col min="10239" max="10239" width="2.7109375" style="67" customWidth="1"/>
    <col min="10240" max="10240" width="3.85546875" style="67" bestFit="1" customWidth="1"/>
    <col min="10241" max="10260" width="9.5703125" style="67" customWidth="1"/>
    <col min="10261" max="10261" width="3.28515625" style="67" customWidth="1"/>
    <col min="10262" max="10492" width="11.42578125" style="67"/>
    <col min="10493" max="10493" width="6.140625" style="67" bestFit="1" customWidth="1"/>
    <col min="10494" max="10494" width="17.85546875" style="67" customWidth="1"/>
    <col min="10495" max="10495" width="2.7109375" style="67" customWidth="1"/>
    <col min="10496" max="10496" width="3.85546875" style="67" bestFit="1" customWidth="1"/>
    <col min="10497" max="10516" width="9.5703125" style="67" customWidth="1"/>
    <col min="10517" max="10517" width="3.28515625" style="67" customWidth="1"/>
    <col min="10518" max="10748" width="11.42578125" style="67"/>
    <col min="10749" max="10749" width="6.140625" style="67" bestFit="1" customWidth="1"/>
    <col min="10750" max="10750" width="17.85546875" style="67" customWidth="1"/>
    <col min="10751" max="10751" width="2.7109375" style="67" customWidth="1"/>
    <col min="10752" max="10752" width="3.85546875" style="67" bestFit="1" customWidth="1"/>
    <col min="10753" max="10772" width="9.5703125" style="67" customWidth="1"/>
    <col min="10773" max="10773" width="3.28515625" style="67" customWidth="1"/>
    <col min="10774" max="11004" width="11.42578125" style="67"/>
    <col min="11005" max="11005" width="6.140625" style="67" bestFit="1" customWidth="1"/>
    <col min="11006" max="11006" width="17.85546875" style="67" customWidth="1"/>
    <col min="11007" max="11007" width="2.7109375" style="67" customWidth="1"/>
    <col min="11008" max="11008" width="3.85546875" style="67" bestFit="1" customWidth="1"/>
    <col min="11009" max="11028" width="9.5703125" style="67" customWidth="1"/>
    <col min="11029" max="11029" width="3.28515625" style="67" customWidth="1"/>
    <col min="11030" max="11260" width="11.42578125" style="67"/>
    <col min="11261" max="11261" width="6.140625" style="67" bestFit="1" customWidth="1"/>
    <col min="11262" max="11262" width="17.85546875" style="67" customWidth="1"/>
    <col min="11263" max="11263" width="2.7109375" style="67" customWidth="1"/>
    <col min="11264" max="11264" width="3.85546875" style="67" bestFit="1" customWidth="1"/>
    <col min="11265" max="11284" width="9.5703125" style="67" customWidth="1"/>
    <col min="11285" max="11285" width="3.28515625" style="67" customWidth="1"/>
    <col min="11286" max="11516" width="11.42578125" style="67"/>
    <col min="11517" max="11517" width="6.140625" style="67" bestFit="1" customWidth="1"/>
    <col min="11518" max="11518" width="17.85546875" style="67" customWidth="1"/>
    <col min="11519" max="11519" width="2.7109375" style="67" customWidth="1"/>
    <col min="11520" max="11520" width="3.85546875" style="67" bestFit="1" customWidth="1"/>
    <col min="11521" max="11540" width="9.5703125" style="67" customWidth="1"/>
    <col min="11541" max="11541" width="3.28515625" style="67" customWidth="1"/>
    <col min="11542" max="11772" width="11.42578125" style="67"/>
    <col min="11773" max="11773" width="6.140625" style="67" bestFit="1" customWidth="1"/>
    <col min="11774" max="11774" width="17.85546875" style="67" customWidth="1"/>
    <col min="11775" max="11775" width="2.7109375" style="67" customWidth="1"/>
    <col min="11776" max="11776" width="3.85546875" style="67" bestFit="1" customWidth="1"/>
    <col min="11777" max="11796" width="9.5703125" style="67" customWidth="1"/>
    <col min="11797" max="11797" width="3.28515625" style="67" customWidth="1"/>
    <col min="11798" max="12028" width="11.42578125" style="67"/>
    <col min="12029" max="12029" width="6.140625" style="67" bestFit="1" customWidth="1"/>
    <col min="12030" max="12030" width="17.85546875" style="67" customWidth="1"/>
    <col min="12031" max="12031" width="2.7109375" style="67" customWidth="1"/>
    <col min="12032" max="12032" width="3.85546875" style="67" bestFit="1" customWidth="1"/>
    <col min="12033" max="12052" width="9.5703125" style="67" customWidth="1"/>
    <col min="12053" max="12053" width="3.28515625" style="67" customWidth="1"/>
    <col min="12054" max="12284" width="11.42578125" style="67"/>
    <col min="12285" max="12285" width="6.140625" style="67" bestFit="1" customWidth="1"/>
    <col min="12286" max="12286" width="17.85546875" style="67" customWidth="1"/>
    <col min="12287" max="12287" width="2.7109375" style="67" customWidth="1"/>
    <col min="12288" max="12288" width="3.85546875" style="67" bestFit="1" customWidth="1"/>
    <col min="12289" max="12308" width="9.5703125" style="67" customWidth="1"/>
    <col min="12309" max="12309" width="3.28515625" style="67" customWidth="1"/>
    <col min="12310" max="12540" width="11.42578125" style="67"/>
    <col min="12541" max="12541" width="6.140625" style="67" bestFit="1" customWidth="1"/>
    <col min="12542" max="12542" width="17.85546875" style="67" customWidth="1"/>
    <col min="12543" max="12543" width="2.7109375" style="67" customWidth="1"/>
    <col min="12544" max="12544" width="3.85546875" style="67" bestFit="1" customWidth="1"/>
    <col min="12545" max="12564" width="9.5703125" style="67" customWidth="1"/>
    <col min="12565" max="12565" width="3.28515625" style="67" customWidth="1"/>
    <col min="12566" max="12796" width="11.42578125" style="67"/>
    <col min="12797" max="12797" width="6.140625" style="67" bestFit="1" customWidth="1"/>
    <col min="12798" max="12798" width="17.85546875" style="67" customWidth="1"/>
    <col min="12799" max="12799" width="2.7109375" style="67" customWidth="1"/>
    <col min="12800" max="12800" width="3.85546875" style="67" bestFit="1" customWidth="1"/>
    <col min="12801" max="12820" width="9.5703125" style="67" customWidth="1"/>
    <col min="12821" max="12821" width="3.28515625" style="67" customWidth="1"/>
    <col min="12822" max="13052" width="11.42578125" style="67"/>
    <col min="13053" max="13053" width="6.140625" style="67" bestFit="1" customWidth="1"/>
    <col min="13054" max="13054" width="17.85546875" style="67" customWidth="1"/>
    <col min="13055" max="13055" width="2.7109375" style="67" customWidth="1"/>
    <col min="13056" max="13056" width="3.85546875" style="67" bestFit="1" customWidth="1"/>
    <col min="13057" max="13076" width="9.5703125" style="67" customWidth="1"/>
    <col min="13077" max="13077" width="3.28515625" style="67" customWidth="1"/>
    <col min="13078" max="13308" width="11.42578125" style="67"/>
    <col min="13309" max="13309" width="6.140625" style="67" bestFit="1" customWidth="1"/>
    <col min="13310" max="13310" width="17.85546875" style="67" customWidth="1"/>
    <col min="13311" max="13311" width="2.7109375" style="67" customWidth="1"/>
    <col min="13312" max="13312" width="3.85546875" style="67" bestFit="1" customWidth="1"/>
    <col min="13313" max="13332" width="9.5703125" style="67" customWidth="1"/>
    <col min="13333" max="13333" width="3.28515625" style="67" customWidth="1"/>
    <col min="13334" max="13564" width="11.42578125" style="67"/>
    <col min="13565" max="13565" width="6.140625" style="67" bestFit="1" customWidth="1"/>
    <col min="13566" max="13566" width="17.85546875" style="67" customWidth="1"/>
    <col min="13567" max="13567" width="2.7109375" style="67" customWidth="1"/>
    <col min="13568" max="13568" width="3.85546875" style="67" bestFit="1" customWidth="1"/>
    <col min="13569" max="13588" width="9.5703125" style="67" customWidth="1"/>
    <col min="13589" max="13589" width="3.28515625" style="67" customWidth="1"/>
    <col min="13590" max="13820" width="11.42578125" style="67"/>
    <col min="13821" max="13821" width="6.140625" style="67" bestFit="1" customWidth="1"/>
    <col min="13822" max="13822" width="17.85546875" style="67" customWidth="1"/>
    <col min="13823" max="13823" width="2.7109375" style="67" customWidth="1"/>
    <col min="13824" max="13824" width="3.85546875" style="67" bestFit="1" customWidth="1"/>
    <col min="13825" max="13844" width="9.5703125" style="67" customWidth="1"/>
    <col min="13845" max="13845" width="3.28515625" style="67" customWidth="1"/>
    <col min="13846" max="14076" width="11.42578125" style="67"/>
    <col min="14077" max="14077" width="6.140625" style="67" bestFit="1" customWidth="1"/>
    <col min="14078" max="14078" width="17.85546875" style="67" customWidth="1"/>
    <col min="14079" max="14079" width="2.7109375" style="67" customWidth="1"/>
    <col min="14080" max="14080" width="3.85546875" style="67" bestFit="1" customWidth="1"/>
    <col min="14081" max="14100" width="9.5703125" style="67" customWidth="1"/>
    <col min="14101" max="14101" width="3.28515625" style="67" customWidth="1"/>
    <col min="14102" max="14332" width="11.42578125" style="67"/>
    <col min="14333" max="14333" width="6.140625" style="67" bestFit="1" customWidth="1"/>
    <col min="14334" max="14334" width="17.85546875" style="67" customWidth="1"/>
    <col min="14335" max="14335" width="2.7109375" style="67" customWidth="1"/>
    <col min="14336" max="14336" width="3.85546875" style="67" bestFit="1" customWidth="1"/>
    <col min="14337" max="14356" width="9.5703125" style="67" customWidth="1"/>
    <col min="14357" max="14357" width="3.28515625" style="67" customWidth="1"/>
    <col min="14358" max="14588" width="11.42578125" style="67"/>
    <col min="14589" max="14589" width="6.140625" style="67" bestFit="1" customWidth="1"/>
    <col min="14590" max="14590" width="17.85546875" style="67" customWidth="1"/>
    <col min="14591" max="14591" width="2.7109375" style="67" customWidth="1"/>
    <col min="14592" max="14592" width="3.85546875" style="67" bestFit="1" customWidth="1"/>
    <col min="14593" max="14612" width="9.5703125" style="67" customWidth="1"/>
    <col min="14613" max="14613" width="3.28515625" style="67" customWidth="1"/>
    <col min="14614" max="14844" width="11.42578125" style="67"/>
    <col min="14845" max="14845" width="6.140625" style="67" bestFit="1" customWidth="1"/>
    <col min="14846" max="14846" width="17.85546875" style="67" customWidth="1"/>
    <col min="14847" max="14847" width="2.7109375" style="67" customWidth="1"/>
    <col min="14848" max="14848" width="3.85546875" style="67" bestFit="1" customWidth="1"/>
    <col min="14849" max="14868" width="9.5703125" style="67" customWidth="1"/>
    <col min="14869" max="14869" width="3.28515625" style="67" customWidth="1"/>
    <col min="14870" max="15100" width="11.42578125" style="67"/>
    <col min="15101" max="15101" width="6.140625" style="67" bestFit="1" customWidth="1"/>
    <col min="15102" max="15102" width="17.85546875" style="67" customWidth="1"/>
    <col min="15103" max="15103" width="2.7109375" style="67" customWidth="1"/>
    <col min="15104" max="15104" width="3.85546875" style="67" bestFit="1" customWidth="1"/>
    <col min="15105" max="15124" width="9.5703125" style="67" customWidth="1"/>
    <col min="15125" max="15125" width="3.28515625" style="67" customWidth="1"/>
    <col min="15126" max="15356" width="11.42578125" style="67"/>
    <col min="15357" max="15357" width="6.140625" style="67" bestFit="1" customWidth="1"/>
    <col min="15358" max="15358" width="17.85546875" style="67" customWidth="1"/>
    <col min="15359" max="15359" width="2.7109375" style="67" customWidth="1"/>
    <col min="15360" max="15360" width="3.85546875" style="67" bestFit="1" customWidth="1"/>
    <col min="15361" max="15380" width="9.5703125" style="67" customWidth="1"/>
    <col min="15381" max="15381" width="3.28515625" style="67" customWidth="1"/>
    <col min="15382" max="15612" width="11.42578125" style="67"/>
    <col min="15613" max="15613" width="6.140625" style="67" bestFit="1" customWidth="1"/>
    <col min="15614" max="15614" width="17.85546875" style="67" customWidth="1"/>
    <col min="15615" max="15615" width="2.7109375" style="67" customWidth="1"/>
    <col min="15616" max="15616" width="3.85546875" style="67" bestFit="1" customWidth="1"/>
    <col min="15617" max="15636" width="9.5703125" style="67" customWidth="1"/>
    <col min="15637" max="15637" width="3.28515625" style="67" customWidth="1"/>
    <col min="15638" max="15868" width="11.42578125" style="67"/>
    <col min="15869" max="15869" width="6.140625" style="67" bestFit="1" customWidth="1"/>
    <col min="15870" max="15870" width="17.85546875" style="67" customWidth="1"/>
    <col min="15871" max="15871" width="2.7109375" style="67" customWidth="1"/>
    <col min="15872" max="15872" width="3.85546875" style="67" bestFit="1" customWidth="1"/>
    <col min="15873" max="15892" width="9.5703125" style="67" customWidth="1"/>
    <col min="15893" max="15893" width="3.28515625" style="67" customWidth="1"/>
    <col min="15894" max="16124" width="11.42578125" style="67"/>
    <col min="16125" max="16125" width="6.140625" style="67" bestFit="1" customWidth="1"/>
    <col min="16126" max="16126" width="17.85546875" style="67" customWidth="1"/>
    <col min="16127" max="16127" width="2.7109375" style="67" customWidth="1"/>
    <col min="16128" max="16128" width="3.85546875" style="67" bestFit="1" customWidth="1"/>
    <col min="16129" max="16148" width="9.5703125" style="67" customWidth="1"/>
    <col min="16149" max="16149" width="3.28515625" style="67" customWidth="1"/>
    <col min="16150" max="16384" width="11.42578125" style="67"/>
  </cols>
  <sheetData>
    <row r="1" spans="1:25" s="65" customFormat="1" x14ac:dyDescent="0.25">
      <c r="A1" s="65" t="s">
        <v>109</v>
      </c>
    </row>
    <row r="2" spans="1:25" s="65" customFormat="1" x14ac:dyDescent="0.25"/>
    <row r="3" spans="1:25" x14ac:dyDescent="0.25">
      <c r="A3" s="66" t="s">
        <v>129</v>
      </c>
    </row>
    <row r="4" spans="1:25" x14ac:dyDescent="0.25">
      <c r="A4" s="68" t="s">
        <v>49</v>
      </c>
      <c r="B4" s="69" t="s">
        <v>50</v>
      </c>
      <c r="C4" s="70"/>
      <c r="D4" s="71" t="s">
        <v>51</v>
      </c>
      <c r="E4" s="250">
        <v>1220</v>
      </c>
      <c r="F4" s="236"/>
      <c r="G4" s="236">
        <v>1920</v>
      </c>
      <c r="H4" s="236"/>
      <c r="I4" s="236">
        <v>2050</v>
      </c>
      <c r="J4" s="236"/>
      <c r="K4" s="236">
        <v>2220</v>
      </c>
      <c r="L4" s="236"/>
      <c r="M4" s="249">
        <v>3000</v>
      </c>
      <c r="N4" s="250"/>
      <c r="O4" s="236">
        <v>7000</v>
      </c>
      <c r="P4" s="236"/>
      <c r="Q4" s="236" t="s">
        <v>123</v>
      </c>
      <c r="R4" s="236"/>
      <c r="S4" s="249">
        <v>8100</v>
      </c>
      <c r="T4" s="250"/>
      <c r="V4" s="67"/>
      <c r="W4" s="67"/>
      <c r="X4" s="67"/>
      <c r="Y4" s="67"/>
    </row>
    <row r="5" spans="1:25" ht="15.75" customHeight="1" x14ac:dyDescent="0.25">
      <c r="A5" s="72"/>
      <c r="B5" s="73"/>
      <c r="C5" s="74"/>
      <c r="D5" s="75" t="s">
        <v>52</v>
      </c>
      <c r="E5" s="251" t="s">
        <v>0</v>
      </c>
      <c r="F5" s="235"/>
      <c r="G5" s="235" t="s">
        <v>1</v>
      </c>
      <c r="H5" s="235"/>
      <c r="I5" s="224" t="s">
        <v>2</v>
      </c>
      <c r="J5" s="224"/>
      <c r="K5" s="224" t="s">
        <v>3</v>
      </c>
      <c r="L5" s="224"/>
      <c r="M5" s="224" t="s">
        <v>72</v>
      </c>
      <c r="N5" s="224"/>
      <c r="O5" s="224" t="s">
        <v>73</v>
      </c>
      <c r="P5" s="224"/>
      <c r="Q5" s="224" t="s">
        <v>54</v>
      </c>
      <c r="R5" s="224"/>
      <c r="S5" s="225" t="s">
        <v>74</v>
      </c>
      <c r="T5" s="226"/>
      <c r="V5" s="67"/>
      <c r="W5" s="67"/>
      <c r="X5" s="67"/>
      <c r="Y5" s="67"/>
    </row>
    <row r="6" spans="1:25" x14ac:dyDescent="0.25">
      <c r="A6" s="76"/>
      <c r="B6" s="76"/>
      <c r="C6" s="77"/>
      <c r="D6" s="78"/>
      <c r="E6" s="79" t="s">
        <v>55</v>
      </c>
      <c r="F6" s="80" t="s">
        <v>56</v>
      </c>
      <c r="G6" s="80" t="s">
        <v>55</v>
      </c>
      <c r="H6" s="80" t="s">
        <v>56</v>
      </c>
      <c r="I6" s="80" t="s">
        <v>55</v>
      </c>
      <c r="J6" s="80" t="s">
        <v>56</v>
      </c>
      <c r="K6" s="80" t="s">
        <v>55</v>
      </c>
      <c r="L6" s="80" t="s">
        <v>56</v>
      </c>
      <c r="M6" s="80" t="s">
        <v>55</v>
      </c>
      <c r="N6" s="80" t="s">
        <v>56</v>
      </c>
      <c r="O6" s="80" t="s">
        <v>55</v>
      </c>
      <c r="P6" s="80" t="s">
        <v>56</v>
      </c>
      <c r="Q6" s="80" t="s">
        <v>55</v>
      </c>
      <c r="R6" s="80" t="s">
        <v>56</v>
      </c>
      <c r="S6" s="80" t="s">
        <v>55</v>
      </c>
      <c r="T6" s="80" t="s">
        <v>56</v>
      </c>
      <c r="V6" s="67"/>
      <c r="W6" s="67"/>
      <c r="X6" s="67"/>
      <c r="Y6" s="67"/>
    </row>
    <row r="7" spans="1:25" x14ac:dyDescent="0.25">
      <c r="A7" s="81">
        <v>38169</v>
      </c>
      <c r="B7" s="82" t="s">
        <v>57</v>
      </c>
      <c r="C7" s="83"/>
      <c r="D7" s="84"/>
      <c r="E7" s="85">
        <v>516000</v>
      </c>
      <c r="F7" s="86"/>
      <c r="G7" s="85">
        <v>169000</v>
      </c>
      <c r="H7" s="86"/>
      <c r="I7" s="85"/>
      <c r="J7" s="86">
        <v>320000</v>
      </c>
      <c r="K7" s="85"/>
      <c r="L7" s="86">
        <v>365000</v>
      </c>
      <c r="M7" s="85"/>
      <c r="N7" s="86"/>
      <c r="O7" s="85"/>
      <c r="P7" s="86"/>
      <c r="Q7" s="85"/>
      <c r="R7" s="86"/>
      <c r="S7" s="85"/>
      <c r="T7" s="86"/>
      <c r="V7" s="67"/>
      <c r="W7" s="139">
        <f>E7-F7+G7-H7+I7-J7+K7-L7+M7-N7+O7-P7+Q7-R7+S7-T7</f>
        <v>0</v>
      </c>
      <c r="X7" s="67"/>
      <c r="Y7" s="67"/>
    </row>
    <row r="8" spans="1:25" x14ac:dyDescent="0.25">
      <c r="A8" s="87">
        <v>39995</v>
      </c>
      <c r="B8" s="88" t="s">
        <v>75</v>
      </c>
      <c r="C8" s="89"/>
      <c r="D8" s="90">
        <v>236</v>
      </c>
      <c r="E8" s="91"/>
      <c r="F8" s="92"/>
      <c r="G8" s="91"/>
      <c r="H8" s="92">
        <v>16500</v>
      </c>
      <c r="I8" s="91"/>
      <c r="J8" s="92"/>
      <c r="K8" s="91">
        <v>15000</v>
      </c>
      <c r="L8" s="92"/>
      <c r="M8" s="91"/>
      <c r="N8" s="92"/>
      <c r="O8" s="91"/>
      <c r="P8" s="92"/>
      <c r="Q8" s="91"/>
      <c r="R8" s="92"/>
      <c r="S8" s="91">
        <v>1500</v>
      </c>
      <c r="T8" s="92"/>
      <c r="V8" s="67"/>
      <c r="W8" s="139">
        <f t="shared" ref="W8:W9" si="0">E8-F8+G8-H8+I8-J8+K8-L8+M8-N8+O8-P8+Q8-R8+S8-T8</f>
        <v>0</v>
      </c>
      <c r="X8" s="67"/>
      <c r="Y8" s="67"/>
    </row>
    <row r="9" spans="1:25" x14ac:dyDescent="0.25">
      <c r="A9" s="87">
        <v>39998</v>
      </c>
      <c r="B9" s="88" t="s">
        <v>76</v>
      </c>
      <c r="C9" s="89"/>
      <c r="D9" s="90">
        <v>237</v>
      </c>
      <c r="E9" s="91"/>
      <c r="F9" s="92"/>
      <c r="G9" s="91"/>
      <c r="H9" s="92">
        <v>1240</v>
      </c>
      <c r="I9" s="91"/>
      <c r="J9" s="92"/>
      <c r="K9" s="91"/>
      <c r="L9" s="92"/>
      <c r="M9" s="91"/>
      <c r="N9" s="92"/>
      <c r="O9" s="91">
        <v>1240</v>
      </c>
      <c r="P9" s="92"/>
      <c r="Q9" s="91"/>
      <c r="R9" s="92"/>
      <c r="S9" s="91"/>
      <c r="T9" s="92"/>
      <c r="V9" s="67"/>
      <c r="W9" s="139">
        <f t="shared" si="0"/>
        <v>0</v>
      </c>
      <c r="X9" s="67"/>
      <c r="Y9" s="67"/>
    </row>
    <row r="10" spans="1:25" x14ac:dyDescent="0.25">
      <c r="A10" s="87">
        <v>40000</v>
      </c>
      <c r="B10" s="95" t="s">
        <v>72</v>
      </c>
      <c r="C10" s="96"/>
      <c r="D10" s="90">
        <v>238</v>
      </c>
      <c r="E10" s="91"/>
      <c r="F10" s="92"/>
      <c r="G10" s="91">
        <v>12500</v>
      </c>
      <c r="H10" s="92"/>
      <c r="I10" s="91"/>
      <c r="J10" s="92"/>
      <c r="K10" s="91"/>
      <c r="L10" s="92"/>
      <c r="M10" s="91"/>
      <c r="N10" s="92">
        <v>12500</v>
      </c>
      <c r="O10" s="91"/>
      <c r="P10" s="92"/>
      <c r="Q10" s="91"/>
      <c r="R10" s="92"/>
      <c r="S10" s="91"/>
      <c r="T10" s="92"/>
      <c r="V10" s="67"/>
      <c r="W10" s="139"/>
      <c r="X10" s="67"/>
      <c r="Y10" s="67"/>
    </row>
    <row r="11" spans="1:25" x14ac:dyDescent="0.25">
      <c r="A11" s="87">
        <v>40007</v>
      </c>
      <c r="B11" s="95" t="s">
        <v>77</v>
      </c>
      <c r="C11" s="96"/>
      <c r="D11" s="90">
        <v>239</v>
      </c>
      <c r="E11" s="91"/>
      <c r="F11" s="92"/>
      <c r="G11" s="91"/>
      <c r="H11" s="92">
        <v>970</v>
      </c>
      <c r="I11" s="91"/>
      <c r="J11" s="92"/>
      <c r="K11" s="91"/>
      <c r="L11" s="92"/>
      <c r="M11" s="91"/>
      <c r="N11" s="92"/>
      <c r="O11" s="91"/>
      <c r="P11" s="92"/>
      <c r="Q11" s="91">
        <v>970</v>
      </c>
      <c r="R11" s="92"/>
      <c r="S11" s="91"/>
      <c r="T11" s="92"/>
      <c r="V11" s="67"/>
      <c r="W11" s="139">
        <f>E10-F10+G10-H10+I10-J10+K10-L10+M10-N10+O10-P10+Q10-R10+S10-T10</f>
        <v>0</v>
      </c>
      <c r="X11" s="67"/>
      <c r="Y11" s="67"/>
    </row>
    <row r="12" spans="1:25" x14ac:dyDescent="0.25">
      <c r="A12" s="87">
        <v>40009</v>
      </c>
      <c r="B12" s="95" t="s">
        <v>72</v>
      </c>
      <c r="C12" s="96"/>
      <c r="D12" s="90">
        <v>240</v>
      </c>
      <c r="E12" s="91"/>
      <c r="F12" s="92"/>
      <c r="G12" s="91">
        <v>54800</v>
      </c>
      <c r="H12" s="92"/>
      <c r="I12" s="91"/>
      <c r="J12" s="92"/>
      <c r="K12" s="91"/>
      <c r="L12" s="92"/>
      <c r="M12" s="91"/>
      <c r="N12" s="92">
        <v>54800</v>
      </c>
      <c r="O12" s="91"/>
      <c r="P12" s="92"/>
      <c r="Q12" s="91"/>
      <c r="R12" s="92"/>
      <c r="S12" s="91"/>
      <c r="T12" s="92"/>
      <c r="V12" s="67"/>
      <c r="W12" s="139">
        <f>E11-F11+G11-H11+I11-J11+K11-L11+M11-N11+O11-P11+Q11-R11+S11-T11</f>
        <v>0</v>
      </c>
      <c r="X12" s="67"/>
      <c r="Y12" s="67"/>
    </row>
    <row r="13" spans="1:25" x14ac:dyDescent="0.25">
      <c r="A13" s="87">
        <v>40016</v>
      </c>
      <c r="B13" s="95" t="s">
        <v>78</v>
      </c>
      <c r="C13" s="96"/>
      <c r="D13" s="90">
        <v>241</v>
      </c>
      <c r="E13" s="91"/>
      <c r="F13" s="92"/>
      <c r="G13" s="91"/>
      <c r="H13" s="92">
        <v>49000</v>
      </c>
      <c r="I13" s="91"/>
      <c r="J13" s="92"/>
      <c r="K13" s="91"/>
      <c r="L13" s="92"/>
      <c r="M13" s="91"/>
      <c r="N13" s="92"/>
      <c r="O13" s="91">
        <v>49000</v>
      </c>
      <c r="P13" s="92"/>
      <c r="Q13" s="91"/>
      <c r="R13" s="92"/>
      <c r="S13" s="91"/>
      <c r="T13" s="92"/>
      <c r="V13" s="67"/>
      <c r="W13" s="139">
        <f>E12-F12+G12-H12+I12-J12+K12-L12+M12-N12+O12-P12+Q12-R12+S12-T12</f>
        <v>0</v>
      </c>
      <c r="X13" s="67"/>
      <c r="Y13" s="67"/>
    </row>
    <row r="14" spans="1:25" x14ac:dyDescent="0.25">
      <c r="A14" s="87">
        <v>40023</v>
      </c>
      <c r="B14" s="95" t="s">
        <v>72</v>
      </c>
      <c r="C14" s="96"/>
      <c r="D14" s="90">
        <v>242</v>
      </c>
      <c r="E14" s="91"/>
      <c r="F14" s="92"/>
      <c r="G14" s="91">
        <v>46100</v>
      </c>
      <c r="H14" s="92"/>
      <c r="I14" s="91"/>
      <c r="J14" s="92"/>
      <c r="K14" s="91"/>
      <c r="L14" s="92"/>
      <c r="M14" s="91"/>
      <c r="N14" s="92">
        <v>46100</v>
      </c>
      <c r="O14" s="91"/>
      <c r="P14" s="92"/>
      <c r="Q14" s="91"/>
      <c r="R14" s="92"/>
      <c r="S14" s="91"/>
      <c r="T14" s="92"/>
      <c r="V14" s="67"/>
      <c r="W14" s="139"/>
      <c r="X14" s="67"/>
      <c r="Y14" s="67"/>
    </row>
    <row r="15" spans="1:25" x14ac:dyDescent="0.25">
      <c r="A15" s="87">
        <v>40024</v>
      </c>
      <c r="B15" s="95" t="s">
        <v>79</v>
      </c>
      <c r="C15" s="96"/>
      <c r="D15" s="90">
        <v>243</v>
      </c>
      <c r="E15" s="91"/>
      <c r="F15" s="92"/>
      <c r="G15" s="91"/>
      <c r="H15" s="92">
        <v>9450</v>
      </c>
      <c r="I15" s="91"/>
      <c r="J15" s="92"/>
      <c r="K15" s="91"/>
      <c r="L15" s="92"/>
      <c r="M15" s="91"/>
      <c r="N15" s="92"/>
      <c r="O15" s="91">
        <v>9450</v>
      </c>
      <c r="P15" s="92"/>
      <c r="Q15" s="91"/>
      <c r="R15" s="92"/>
      <c r="S15" s="91"/>
      <c r="T15" s="92"/>
      <c r="U15" s="66"/>
      <c r="V15" s="67"/>
      <c r="W15" s="139">
        <f>E13-F13+G13-H13+I13-J13+K13-L13+M13-N13+O13-P13+Q13-R13+S13-T13</f>
        <v>0</v>
      </c>
      <c r="X15" s="67"/>
      <c r="Y15" s="67"/>
    </row>
    <row r="16" spans="1:25" x14ac:dyDescent="0.25">
      <c r="A16" s="87">
        <v>45504</v>
      </c>
      <c r="B16" s="95" t="s">
        <v>124</v>
      </c>
      <c r="C16" s="96"/>
      <c r="D16" s="90">
        <v>244</v>
      </c>
      <c r="E16" s="91"/>
      <c r="F16" s="92"/>
      <c r="G16" s="91">
        <v>970</v>
      </c>
      <c r="H16" s="92"/>
      <c r="I16" s="91"/>
      <c r="J16" s="92"/>
      <c r="K16" s="91"/>
      <c r="L16" s="92"/>
      <c r="M16" s="91"/>
      <c r="N16" s="92"/>
      <c r="O16" s="91"/>
      <c r="P16" s="92"/>
      <c r="Q16" s="91"/>
      <c r="R16" s="92">
        <v>970</v>
      </c>
      <c r="S16" s="91"/>
      <c r="T16" s="92"/>
      <c r="U16" s="66"/>
      <c r="V16" s="67"/>
      <c r="W16" s="139"/>
      <c r="X16" s="67"/>
      <c r="Y16" s="67"/>
    </row>
    <row r="17" spans="1:25" x14ac:dyDescent="0.25">
      <c r="A17" s="160" t="s">
        <v>125</v>
      </c>
      <c r="B17" s="161" t="s">
        <v>126</v>
      </c>
      <c r="C17" s="162"/>
      <c r="D17" s="163">
        <v>245</v>
      </c>
      <c r="E17" s="164"/>
      <c r="F17" s="165"/>
      <c r="G17" s="164"/>
      <c r="H17" s="165">
        <v>790</v>
      </c>
      <c r="I17" s="164"/>
      <c r="J17" s="165"/>
      <c r="K17" s="164"/>
      <c r="L17" s="165"/>
      <c r="M17" s="164"/>
      <c r="N17" s="165"/>
      <c r="O17" s="164"/>
      <c r="P17" s="165"/>
      <c r="Q17" s="164">
        <v>790</v>
      </c>
      <c r="R17" s="165"/>
      <c r="S17" s="164"/>
      <c r="T17" s="126"/>
      <c r="U17" s="66"/>
      <c r="V17" s="67"/>
      <c r="W17" s="139"/>
      <c r="X17" s="67"/>
      <c r="Y17" s="67"/>
    </row>
    <row r="18" spans="1:25" s="107" customFormat="1" ht="20.25" x14ac:dyDescent="0.3">
      <c r="A18" s="101"/>
      <c r="B18" s="102" t="s">
        <v>59</v>
      </c>
      <c r="C18" s="103"/>
      <c r="D18" s="104"/>
      <c r="E18" s="105">
        <f>SUM(E7:E17)</f>
        <v>516000</v>
      </c>
      <c r="F18" s="106">
        <f t="shared" ref="F18:T18" si="1">SUM(F7:F17)</f>
        <v>0</v>
      </c>
      <c r="G18" s="105">
        <f t="shared" si="1"/>
        <v>283370</v>
      </c>
      <c r="H18" s="106">
        <f t="shared" si="1"/>
        <v>77950</v>
      </c>
      <c r="I18" s="105">
        <f t="shared" si="1"/>
        <v>0</v>
      </c>
      <c r="J18" s="106">
        <f t="shared" si="1"/>
        <v>320000</v>
      </c>
      <c r="K18" s="105">
        <f t="shared" si="1"/>
        <v>15000</v>
      </c>
      <c r="L18" s="106">
        <f t="shared" si="1"/>
        <v>365000</v>
      </c>
      <c r="M18" s="105">
        <f t="shared" si="1"/>
        <v>0</v>
      </c>
      <c r="N18" s="106">
        <f t="shared" si="1"/>
        <v>113400</v>
      </c>
      <c r="O18" s="105">
        <f t="shared" si="1"/>
        <v>59690</v>
      </c>
      <c r="P18" s="106">
        <f t="shared" si="1"/>
        <v>0</v>
      </c>
      <c r="Q18" s="105">
        <f t="shared" si="1"/>
        <v>1760</v>
      </c>
      <c r="R18" s="106">
        <f t="shared" si="1"/>
        <v>970</v>
      </c>
      <c r="S18" s="105">
        <f t="shared" si="1"/>
        <v>1500</v>
      </c>
      <c r="T18" s="106">
        <f t="shared" si="1"/>
        <v>0</v>
      </c>
      <c r="U18" s="129"/>
      <c r="W18" s="140">
        <f>E14-F14+G14-H14+I14-J14+K14-L14+M14-N14+O14-P14+Q14-R14+S14-T14</f>
        <v>0</v>
      </c>
    </row>
    <row r="19" spans="1:25" x14ac:dyDescent="0.25">
      <c r="U19" s="66"/>
      <c r="V19" s="67"/>
      <c r="W19" s="139"/>
      <c r="X19" s="67"/>
      <c r="Y19" s="67"/>
    </row>
    <row r="20" spans="1:25" x14ac:dyDescent="0.25">
      <c r="B20" s="66"/>
      <c r="C20" s="66"/>
      <c r="D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7"/>
      <c r="W20" s="139"/>
      <c r="X20" s="67"/>
      <c r="Y20" s="67"/>
    </row>
    <row r="21" spans="1:25" x14ac:dyDescent="0.25">
      <c r="A21" s="66"/>
      <c r="B21" s="66"/>
      <c r="C21" s="66"/>
      <c r="D21" s="66"/>
      <c r="E21" s="66" t="s">
        <v>15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</row>
    <row r="22" spans="1:25" s="66" customFormat="1" x14ac:dyDescent="0.25">
      <c r="E22" s="143" t="s">
        <v>49</v>
      </c>
      <c r="F22" s="142" t="s">
        <v>50</v>
      </c>
      <c r="G22" s="142"/>
      <c r="H22" s="142"/>
      <c r="I22" s="150" t="s">
        <v>119</v>
      </c>
      <c r="J22" s="233" t="s">
        <v>117</v>
      </c>
      <c r="K22" s="234"/>
      <c r="L22" s="145" t="s">
        <v>118</v>
      </c>
    </row>
    <row r="23" spans="1:25" s="66" customFormat="1" x14ac:dyDescent="0.25">
      <c r="E23" s="144"/>
      <c r="F23" s="93"/>
      <c r="G23" s="93"/>
      <c r="H23" s="93"/>
      <c r="I23" s="138" t="s">
        <v>52</v>
      </c>
      <c r="J23" s="149" t="s">
        <v>55</v>
      </c>
      <c r="K23" s="148" t="s">
        <v>56</v>
      </c>
      <c r="L23" s="146"/>
    </row>
    <row r="24" spans="1:25" s="66" customFormat="1" x14ac:dyDescent="0.25">
      <c r="E24" s="151">
        <v>45474</v>
      </c>
      <c r="F24" s="66" t="s">
        <v>121</v>
      </c>
      <c r="I24" s="157">
        <v>236</v>
      </c>
      <c r="J24" s="156">
        <v>2220</v>
      </c>
      <c r="K24" s="157"/>
      <c r="L24" s="147">
        <v>15000</v>
      </c>
      <c r="U24" s="67"/>
    </row>
    <row r="25" spans="1:25" s="66" customFormat="1" x14ac:dyDescent="0.25">
      <c r="E25" s="152">
        <v>45474</v>
      </c>
      <c r="F25" s="66" t="s">
        <v>122</v>
      </c>
      <c r="I25" s="157">
        <v>236</v>
      </c>
      <c r="J25" s="156">
        <v>8100</v>
      </c>
      <c r="K25" s="157"/>
      <c r="L25" s="147">
        <v>1500</v>
      </c>
      <c r="U25" s="67"/>
    </row>
    <row r="26" spans="1:25" s="66" customFormat="1" x14ac:dyDescent="0.25">
      <c r="E26" s="260">
        <v>45474</v>
      </c>
      <c r="F26" s="93" t="s">
        <v>75</v>
      </c>
      <c r="G26" s="93"/>
      <c r="H26" s="93"/>
      <c r="I26" s="138">
        <v>236</v>
      </c>
      <c r="J26" s="261"/>
      <c r="K26" s="138">
        <v>1920</v>
      </c>
      <c r="L26" s="146">
        <v>16500</v>
      </c>
      <c r="U26" s="67"/>
    </row>
    <row r="27" spans="1:25" s="66" customFormat="1" x14ac:dyDescent="0.25">
      <c r="E27" s="255">
        <v>45477</v>
      </c>
      <c r="F27" s="256" t="s">
        <v>120</v>
      </c>
      <c r="G27" s="256"/>
      <c r="H27" s="256"/>
      <c r="I27" s="257">
        <v>237</v>
      </c>
      <c r="J27" s="258">
        <v>7000</v>
      </c>
      <c r="K27" s="257">
        <v>1920</v>
      </c>
      <c r="L27" s="259">
        <v>1240</v>
      </c>
      <c r="U27" s="67"/>
    </row>
    <row r="28" spans="1:25" s="66" customFormat="1" x14ac:dyDescent="0.25">
      <c r="E28" s="153">
        <v>45479</v>
      </c>
      <c r="F28" s="154" t="s">
        <v>72</v>
      </c>
      <c r="G28" s="154"/>
      <c r="H28" s="154"/>
      <c r="I28" s="159">
        <v>238</v>
      </c>
      <c r="J28" s="158">
        <v>1920</v>
      </c>
      <c r="K28" s="159">
        <v>3000</v>
      </c>
      <c r="L28" s="155">
        <v>12500</v>
      </c>
      <c r="U28" s="67"/>
    </row>
    <row r="29" spans="1:25" s="66" customFormat="1" x14ac:dyDescent="0.25">
      <c r="U29" s="67"/>
    </row>
    <row r="30" spans="1:25" s="66" customFormat="1" x14ac:dyDescent="0.25">
      <c r="A30" s="65" t="s">
        <v>140</v>
      </c>
      <c r="U30" s="67"/>
    </row>
    <row r="31" spans="1:25" s="66" customFormat="1" x14ac:dyDescent="0.25">
      <c r="U31" s="67"/>
    </row>
    <row r="32" spans="1:25" s="66" customFormat="1" x14ac:dyDescent="0.25">
      <c r="A32" s="171" t="s">
        <v>49</v>
      </c>
      <c r="B32" s="172" t="s">
        <v>50</v>
      </c>
      <c r="C32" s="173"/>
      <c r="D32" s="174"/>
      <c r="E32" s="175" t="s">
        <v>51</v>
      </c>
      <c r="F32" s="176" t="s">
        <v>117</v>
      </c>
      <c r="G32" s="237" t="s">
        <v>132</v>
      </c>
      <c r="H32" s="238"/>
      <c r="I32" s="177" t="s">
        <v>133</v>
      </c>
      <c r="J32" s="178"/>
      <c r="K32" s="175" t="s">
        <v>118</v>
      </c>
      <c r="U32" s="67"/>
    </row>
    <row r="33" spans="1:25" s="66" customFormat="1" x14ac:dyDescent="0.25">
      <c r="A33" s="179"/>
      <c r="B33" s="180"/>
      <c r="C33" s="181"/>
      <c r="D33" s="182"/>
      <c r="E33" s="183" t="s">
        <v>52</v>
      </c>
      <c r="F33" s="184"/>
      <c r="G33" s="239"/>
      <c r="H33" s="240"/>
      <c r="I33" s="185"/>
      <c r="J33" s="182"/>
      <c r="K33" s="186"/>
      <c r="U33" s="67"/>
    </row>
    <row r="34" spans="1:25" s="66" customFormat="1" x14ac:dyDescent="0.25">
      <c r="A34" s="187" t="s">
        <v>137</v>
      </c>
      <c r="B34" s="188" t="s">
        <v>134</v>
      </c>
      <c r="C34" s="189"/>
      <c r="D34" s="190"/>
      <c r="E34" s="191">
        <v>236</v>
      </c>
      <c r="F34" s="191">
        <v>2220</v>
      </c>
      <c r="G34" s="241" t="s">
        <v>3</v>
      </c>
      <c r="H34" s="242"/>
      <c r="I34" s="243" t="s">
        <v>135</v>
      </c>
      <c r="J34" s="244"/>
      <c r="K34" s="192">
        <v>15000</v>
      </c>
      <c r="U34" s="67"/>
    </row>
    <row r="35" spans="1:25" s="66" customFormat="1" x14ac:dyDescent="0.25">
      <c r="A35" s="193">
        <v>45839</v>
      </c>
      <c r="B35" s="194" t="s">
        <v>122</v>
      </c>
      <c r="C35" s="195"/>
      <c r="D35" s="196"/>
      <c r="E35" s="197">
        <v>236</v>
      </c>
      <c r="F35" s="197">
        <v>8100</v>
      </c>
      <c r="G35" s="245" t="s">
        <v>74</v>
      </c>
      <c r="H35" s="246"/>
      <c r="I35" s="218" t="s">
        <v>135</v>
      </c>
      <c r="J35" s="219"/>
      <c r="K35" s="198">
        <v>1500</v>
      </c>
      <c r="U35" s="67"/>
    </row>
    <row r="36" spans="1:25" s="66" customFormat="1" x14ac:dyDescent="0.25">
      <c r="A36" s="199" t="s">
        <v>137</v>
      </c>
      <c r="B36" s="200" t="s">
        <v>75</v>
      </c>
      <c r="C36" s="201"/>
      <c r="D36" s="202"/>
      <c r="E36" s="203">
        <v>236</v>
      </c>
      <c r="F36" s="203">
        <v>1920</v>
      </c>
      <c r="G36" s="205" t="s">
        <v>1</v>
      </c>
      <c r="H36" s="206"/>
      <c r="I36" s="222" t="s">
        <v>136</v>
      </c>
      <c r="J36" s="223"/>
      <c r="K36" s="204">
        <v>16500</v>
      </c>
      <c r="U36" s="67"/>
    </row>
    <row r="37" spans="1:25" s="66" customFormat="1" x14ac:dyDescent="0.25">
      <c r="A37" s="207" t="s">
        <v>138</v>
      </c>
      <c r="B37" s="208" t="s">
        <v>120</v>
      </c>
      <c r="C37" s="209"/>
      <c r="D37" s="210"/>
      <c r="E37" s="211">
        <v>237</v>
      </c>
      <c r="F37" s="211">
        <v>7000</v>
      </c>
      <c r="G37" s="212" t="s">
        <v>73</v>
      </c>
      <c r="H37" s="213"/>
      <c r="I37" s="220" t="s">
        <v>135</v>
      </c>
      <c r="J37" s="221"/>
      <c r="K37" s="214">
        <v>1240</v>
      </c>
      <c r="U37" s="67"/>
    </row>
    <row r="38" spans="1:25" s="66" customFormat="1" x14ac:dyDescent="0.25">
      <c r="A38" s="199" t="s">
        <v>138</v>
      </c>
      <c r="B38" s="200" t="s">
        <v>120</v>
      </c>
      <c r="C38" s="201"/>
      <c r="D38" s="202"/>
      <c r="E38" s="203">
        <v>237</v>
      </c>
      <c r="F38" s="203">
        <v>1920</v>
      </c>
      <c r="G38" s="205" t="s">
        <v>1</v>
      </c>
      <c r="H38" s="206"/>
      <c r="I38" s="222" t="s">
        <v>136</v>
      </c>
      <c r="J38" s="223"/>
      <c r="K38" s="204">
        <v>1240</v>
      </c>
      <c r="U38" s="67"/>
    </row>
    <row r="39" spans="1:25" s="66" customFormat="1" x14ac:dyDescent="0.25">
      <c r="A39" s="207" t="s">
        <v>139</v>
      </c>
      <c r="B39" s="208" t="s">
        <v>72</v>
      </c>
      <c r="C39" s="209"/>
      <c r="D39" s="210"/>
      <c r="E39" s="211">
        <v>238</v>
      </c>
      <c r="F39" s="211">
        <v>1920</v>
      </c>
      <c r="G39" s="212" t="s">
        <v>1</v>
      </c>
      <c r="H39" s="213"/>
      <c r="I39" s="220" t="s">
        <v>135</v>
      </c>
      <c r="J39" s="221"/>
      <c r="K39" s="214">
        <v>12500</v>
      </c>
      <c r="U39" s="67"/>
    </row>
    <row r="40" spans="1:25" s="66" customFormat="1" x14ac:dyDescent="0.25">
      <c r="A40" s="199" t="s">
        <v>139</v>
      </c>
      <c r="B40" s="200" t="s">
        <v>72</v>
      </c>
      <c r="C40" s="201"/>
      <c r="D40" s="202"/>
      <c r="E40" s="203">
        <v>238</v>
      </c>
      <c r="F40" s="203">
        <v>3000</v>
      </c>
      <c r="G40" s="247" t="s">
        <v>72</v>
      </c>
      <c r="H40" s="248"/>
      <c r="I40" s="222" t="s">
        <v>136</v>
      </c>
      <c r="J40" s="223"/>
      <c r="K40" s="204">
        <v>12500</v>
      </c>
      <c r="U40" s="67"/>
    </row>
    <row r="41" spans="1:25" s="66" customFormat="1" x14ac:dyDescent="0.25">
      <c r="U41" s="67"/>
    </row>
    <row r="42" spans="1:25" s="66" customFormat="1" x14ac:dyDescent="0.25">
      <c r="A42" s="215" t="s">
        <v>141</v>
      </c>
      <c r="U42" s="67"/>
    </row>
    <row r="43" spans="1:25" s="66" customFormat="1" x14ac:dyDescent="0.25">
      <c r="A43" s="216" t="s">
        <v>142</v>
      </c>
      <c r="U43" s="67"/>
    </row>
    <row r="44" spans="1:25" s="66" customFormat="1" x14ac:dyDescent="0.25">
      <c r="U44" s="67"/>
    </row>
    <row r="45" spans="1:25" s="66" customFormat="1" x14ac:dyDescent="0.25">
      <c r="A45" s="66" t="s">
        <v>116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</row>
    <row r="46" spans="1:25" s="66" customFormat="1" x14ac:dyDescent="0.25">
      <c r="A46" s="109" t="s">
        <v>130</v>
      </c>
      <c r="B46" s="168" t="s">
        <v>132</v>
      </c>
      <c r="C46" s="110"/>
      <c r="D46" s="111"/>
      <c r="E46" s="236"/>
      <c r="F46" s="236"/>
      <c r="G46" s="236"/>
      <c r="H46" s="236"/>
      <c r="I46" s="236"/>
      <c r="J46" s="236"/>
      <c r="K46" s="236"/>
      <c r="L46" s="236"/>
      <c r="M46" s="236"/>
      <c r="N46" s="236"/>
      <c r="O46" s="67"/>
      <c r="P46" s="67"/>
      <c r="Q46" s="67"/>
      <c r="R46" s="67"/>
      <c r="S46" s="67"/>
      <c r="T46" s="67"/>
      <c r="U46" s="67"/>
    </row>
    <row r="47" spans="1:25" x14ac:dyDescent="0.25">
      <c r="A47" s="72" t="s">
        <v>131</v>
      </c>
      <c r="B47" s="112"/>
      <c r="C47" s="231" t="s">
        <v>80</v>
      </c>
      <c r="D47" s="232"/>
      <c r="E47" s="235" t="s">
        <v>59</v>
      </c>
      <c r="F47" s="235"/>
      <c r="G47" s="235" t="s">
        <v>60</v>
      </c>
      <c r="H47" s="235"/>
      <c r="I47" s="235" t="s">
        <v>61</v>
      </c>
      <c r="J47" s="235"/>
      <c r="K47" s="224" t="s">
        <v>62</v>
      </c>
      <c r="L47" s="224"/>
      <c r="M47" s="224" t="s">
        <v>63</v>
      </c>
      <c r="N47" s="224"/>
      <c r="V47" s="67"/>
      <c r="W47" s="67"/>
      <c r="X47" s="67"/>
      <c r="Y47" s="67"/>
    </row>
    <row r="48" spans="1:25" ht="15.75" customHeight="1" x14ac:dyDescent="0.25">
      <c r="A48" s="94"/>
      <c r="B48" s="113"/>
      <c r="C48" s="225" t="s">
        <v>52</v>
      </c>
      <c r="D48" s="226"/>
      <c r="E48" s="80" t="s">
        <v>55</v>
      </c>
      <c r="F48" s="80" t="s">
        <v>56</v>
      </c>
      <c r="G48" s="80" t="s">
        <v>55</v>
      </c>
      <c r="H48" s="80" t="s">
        <v>56</v>
      </c>
      <c r="I48" s="80" t="s">
        <v>55</v>
      </c>
      <c r="J48" s="80" t="s">
        <v>56</v>
      </c>
      <c r="K48" s="80" t="s">
        <v>55</v>
      </c>
      <c r="L48" s="80" t="s">
        <v>56</v>
      </c>
      <c r="M48" s="80" t="s">
        <v>55</v>
      </c>
      <c r="N48" s="80" t="s">
        <v>56</v>
      </c>
      <c r="V48" s="67"/>
      <c r="W48" s="67"/>
      <c r="X48" s="67"/>
      <c r="Y48" s="67"/>
    </row>
    <row r="49" spans="1:25" x14ac:dyDescent="0.25">
      <c r="A49" s="114">
        <v>1220</v>
      </c>
      <c r="B49" s="115" t="s">
        <v>0</v>
      </c>
      <c r="C49" s="116"/>
      <c r="D49" s="117"/>
      <c r="E49" s="85">
        <f>E18</f>
        <v>516000</v>
      </c>
      <c r="F49" s="86">
        <f>F18</f>
        <v>0</v>
      </c>
      <c r="G49" s="85">
        <f>E49</f>
        <v>516000</v>
      </c>
      <c r="H49" s="86"/>
      <c r="I49" s="85"/>
      <c r="J49" s="86"/>
      <c r="K49" s="85"/>
      <c r="L49" s="86"/>
      <c r="M49" s="85">
        <f>SUM(G49)</f>
        <v>516000</v>
      </c>
      <c r="N49" s="86"/>
      <c r="V49" s="67"/>
      <c r="W49" s="67"/>
      <c r="X49" s="67"/>
      <c r="Y49" s="67"/>
    </row>
    <row r="50" spans="1:25" x14ac:dyDescent="0.25">
      <c r="A50" s="118">
        <v>1920</v>
      </c>
      <c r="B50" s="88" t="s">
        <v>1</v>
      </c>
      <c r="C50" s="119"/>
      <c r="D50" s="120"/>
      <c r="E50" s="91">
        <f>G18</f>
        <v>283370</v>
      </c>
      <c r="F50" s="92">
        <f>H18</f>
        <v>77950</v>
      </c>
      <c r="G50" s="91">
        <f>E50-F50</f>
        <v>205420</v>
      </c>
      <c r="H50" s="92"/>
      <c r="I50" s="91"/>
      <c r="J50" s="92"/>
      <c r="K50" s="91"/>
      <c r="L50" s="92"/>
      <c r="M50" s="91">
        <f>SUM(G50)</f>
        <v>205420</v>
      </c>
      <c r="N50" s="92"/>
      <c r="V50" s="67"/>
      <c r="W50" s="67"/>
      <c r="X50" s="67"/>
      <c r="Y50" s="67"/>
    </row>
    <row r="51" spans="1:25" x14ac:dyDescent="0.25">
      <c r="A51" s="118">
        <v>2050</v>
      </c>
      <c r="B51" s="95" t="s">
        <v>2</v>
      </c>
      <c r="C51" s="227">
        <v>246</v>
      </c>
      <c r="D51" s="228"/>
      <c r="E51" s="91">
        <f>I18</f>
        <v>0</v>
      </c>
      <c r="F51" s="92">
        <f>J18</f>
        <v>320000</v>
      </c>
      <c r="G51" s="91"/>
      <c r="H51" s="92">
        <f>F51</f>
        <v>320000</v>
      </c>
      <c r="I51" s="91"/>
      <c r="J51" s="92">
        <f>I57</f>
        <v>51420</v>
      </c>
      <c r="K51" s="91"/>
      <c r="L51" s="92"/>
      <c r="M51" s="91">
        <f>SUM(G51)</f>
        <v>0</v>
      </c>
      <c r="N51" s="92">
        <f>H51-I51+J51</f>
        <v>371420</v>
      </c>
      <c r="V51" s="67"/>
      <c r="W51" s="67"/>
      <c r="X51" s="67"/>
      <c r="Y51" s="67"/>
    </row>
    <row r="52" spans="1:25" x14ac:dyDescent="0.25">
      <c r="A52" s="118">
        <v>2220</v>
      </c>
      <c r="B52" s="95" t="s">
        <v>3</v>
      </c>
      <c r="C52" s="121"/>
      <c r="D52" s="120"/>
      <c r="E52" s="91">
        <f>K18</f>
        <v>15000</v>
      </c>
      <c r="F52" s="92">
        <f>L18</f>
        <v>365000</v>
      </c>
      <c r="G52" s="91"/>
      <c r="H52" s="92">
        <f>F52-E52</f>
        <v>350000</v>
      </c>
      <c r="I52" s="91"/>
      <c r="J52" s="92"/>
      <c r="K52" s="91"/>
      <c r="L52" s="92"/>
      <c r="M52" s="91"/>
      <c r="N52" s="92">
        <f>H52</f>
        <v>350000</v>
      </c>
      <c r="V52" s="67"/>
      <c r="W52" s="67"/>
      <c r="X52" s="67"/>
      <c r="Y52" s="67"/>
    </row>
    <row r="53" spans="1:25" x14ac:dyDescent="0.25">
      <c r="A53" s="118">
        <v>3000</v>
      </c>
      <c r="B53" s="95" t="s">
        <v>72</v>
      </c>
      <c r="C53" s="121"/>
      <c r="D53" s="120"/>
      <c r="E53" s="91">
        <f>M18</f>
        <v>0</v>
      </c>
      <c r="F53" s="92">
        <f>N18</f>
        <v>113400</v>
      </c>
      <c r="G53" s="91"/>
      <c r="H53" s="92">
        <f>F53</f>
        <v>113400</v>
      </c>
      <c r="I53" s="91"/>
      <c r="J53" s="92"/>
      <c r="K53" s="91">
        <f>G53</f>
        <v>0</v>
      </c>
      <c r="L53" s="92">
        <f>H53</f>
        <v>113400</v>
      </c>
      <c r="M53" s="91"/>
      <c r="N53" s="92"/>
    </row>
    <row r="54" spans="1:25" x14ac:dyDescent="0.25">
      <c r="A54" s="118">
        <v>7000</v>
      </c>
      <c r="B54" s="95" t="s">
        <v>73</v>
      </c>
      <c r="C54" s="121"/>
      <c r="D54" s="120"/>
      <c r="E54" s="91">
        <f>O18</f>
        <v>59690</v>
      </c>
      <c r="F54" s="92"/>
      <c r="G54" s="91">
        <f>SUM(E54:F54)</f>
        <v>59690</v>
      </c>
      <c r="H54" s="92"/>
      <c r="I54" s="91"/>
      <c r="J54" s="92"/>
      <c r="K54" s="91">
        <f>G54</f>
        <v>59690</v>
      </c>
      <c r="L54" s="92"/>
      <c r="M54" s="91"/>
      <c r="N54" s="92"/>
    </row>
    <row r="55" spans="1:25" x14ac:dyDescent="0.25">
      <c r="A55" s="118">
        <v>7780</v>
      </c>
      <c r="B55" s="95" t="s">
        <v>81</v>
      </c>
      <c r="C55" s="121"/>
      <c r="D55" s="120"/>
      <c r="E55" s="91">
        <f>Q18</f>
        <v>1760</v>
      </c>
      <c r="F55" s="92">
        <f>R18</f>
        <v>970</v>
      </c>
      <c r="G55" s="91">
        <f>E55-F55</f>
        <v>790</v>
      </c>
      <c r="H55" s="92"/>
      <c r="I55" s="91"/>
      <c r="J55" s="92"/>
      <c r="K55" s="91">
        <f>G55</f>
        <v>790</v>
      </c>
      <c r="L55" s="92"/>
      <c r="M55" s="91"/>
      <c r="N55" s="92"/>
    </row>
    <row r="56" spans="1:25" x14ac:dyDescent="0.25">
      <c r="A56" s="122">
        <v>8100</v>
      </c>
      <c r="B56" s="98" t="s">
        <v>74</v>
      </c>
      <c r="C56" s="98"/>
      <c r="D56" s="141"/>
      <c r="E56" s="99">
        <f>S18</f>
        <v>1500</v>
      </c>
      <c r="F56" s="100"/>
      <c r="G56" s="91">
        <f>SUM(E56:F56)</f>
        <v>1500</v>
      </c>
      <c r="H56" s="100"/>
      <c r="I56" s="99"/>
      <c r="J56" s="100"/>
      <c r="K56" s="99">
        <f>G56</f>
        <v>1500</v>
      </c>
      <c r="L56" s="100"/>
      <c r="M56" s="99"/>
      <c r="N56" s="100"/>
    </row>
    <row r="57" spans="1:25" x14ac:dyDescent="0.25">
      <c r="A57" s="123">
        <v>8800</v>
      </c>
      <c r="B57" s="124" t="s">
        <v>62</v>
      </c>
      <c r="C57" s="229">
        <v>246</v>
      </c>
      <c r="D57" s="230"/>
      <c r="E57" s="125"/>
      <c r="F57" s="126"/>
      <c r="G57" s="125"/>
      <c r="H57" s="126"/>
      <c r="I57" s="125">
        <f>L53-K54-K55-K56</f>
        <v>51420</v>
      </c>
      <c r="J57" s="126"/>
      <c r="K57" s="125">
        <f>I57</f>
        <v>51420</v>
      </c>
      <c r="L57" s="126"/>
      <c r="M57" s="125"/>
      <c r="N57" s="126"/>
    </row>
    <row r="58" spans="1:25" ht="20.25" x14ac:dyDescent="0.3">
      <c r="A58" s="127"/>
      <c r="B58" s="128"/>
      <c r="C58" s="102"/>
      <c r="D58" s="103"/>
      <c r="E58" s="105">
        <f t="shared" ref="E58:N58" si="2">SUM(E49:E57)</f>
        <v>877320</v>
      </c>
      <c r="F58" s="106">
        <f t="shared" si="2"/>
        <v>877320</v>
      </c>
      <c r="G58" s="105">
        <f t="shared" si="2"/>
        <v>783400</v>
      </c>
      <c r="H58" s="106">
        <f t="shared" si="2"/>
        <v>783400</v>
      </c>
      <c r="I58" s="105">
        <f t="shared" si="2"/>
        <v>51420</v>
      </c>
      <c r="J58" s="106">
        <f t="shared" si="2"/>
        <v>51420</v>
      </c>
      <c r="K58" s="105">
        <f t="shared" si="2"/>
        <v>113400</v>
      </c>
      <c r="L58" s="106">
        <f t="shared" si="2"/>
        <v>113400</v>
      </c>
      <c r="M58" s="105">
        <f t="shared" si="2"/>
        <v>721420</v>
      </c>
      <c r="N58" s="106">
        <f t="shared" si="2"/>
        <v>721420</v>
      </c>
      <c r="Q58" s="107"/>
      <c r="R58" s="107"/>
      <c r="S58" s="107"/>
      <c r="T58" s="107"/>
    </row>
    <row r="61" spans="1:25" s="107" customFormat="1" ht="20.25" x14ac:dyDescent="0.3">
      <c r="A61" s="67"/>
      <c r="B61" s="130" t="s">
        <v>82</v>
      </c>
      <c r="C61" s="130"/>
      <c r="D61" s="131"/>
      <c r="E61" s="67"/>
      <c r="F61" s="67"/>
      <c r="G61" s="65" t="s">
        <v>83</v>
      </c>
      <c r="H61" s="66"/>
      <c r="I61" s="67"/>
      <c r="J61" s="131"/>
      <c r="K61" s="67"/>
      <c r="L61" s="132" t="s">
        <v>128</v>
      </c>
      <c r="M61" s="131"/>
      <c r="N61" s="131"/>
      <c r="O61" s="67"/>
      <c r="P61" s="67"/>
      <c r="Q61" s="67"/>
      <c r="R61" s="67"/>
      <c r="S61" s="67"/>
      <c r="T61" s="67"/>
      <c r="U61" s="67"/>
      <c r="V61" s="66"/>
      <c r="W61" s="66"/>
      <c r="X61" s="129"/>
      <c r="Y61" s="129"/>
    </row>
    <row r="62" spans="1:25" x14ac:dyDescent="0.25">
      <c r="B62" s="133" t="s">
        <v>58</v>
      </c>
      <c r="C62" s="133"/>
      <c r="D62" s="131"/>
      <c r="G62" s="134" t="s">
        <v>65</v>
      </c>
      <c r="H62" s="66"/>
      <c r="J62" s="131"/>
      <c r="L62" s="132" t="s">
        <v>110</v>
      </c>
      <c r="M62" s="131"/>
      <c r="N62" s="131">
        <v>320000</v>
      </c>
    </row>
    <row r="63" spans="1:25" x14ac:dyDescent="0.25">
      <c r="B63" s="135" t="s">
        <v>72</v>
      </c>
      <c r="C63" s="135"/>
      <c r="D63" s="66"/>
      <c r="E63" s="136">
        <f>L53</f>
        <v>113400</v>
      </c>
      <c r="G63" s="66" t="str">
        <f>B49</f>
        <v>Lastebil</v>
      </c>
      <c r="H63" s="66"/>
      <c r="J63" s="131">
        <f>M49</f>
        <v>516000</v>
      </c>
      <c r="L63" s="132" t="s">
        <v>71</v>
      </c>
      <c r="M63" s="131"/>
      <c r="N63" s="131">
        <f>E71</f>
        <v>51420</v>
      </c>
    </row>
    <row r="64" spans="1:25" x14ac:dyDescent="0.25">
      <c r="B64" s="135"/>
      <c r="C64" s="135"/>
      <c r="D64" s="66"/>
      <c r="E64" s="131"/>
      <c r="G64" s="66" t="str">
        <f>B50</f>
        <v>Bankinnskudd</v>
      </c>
      <c r="J64" s="131">
        <f>M50</f>
        <v>205420</v>
      </c>
      <c r="L64" s="132" t="s">
        <v>111</v>
      </c>
      <c r="M64" s="131"/>
      <c r="N64" s="108">
        <f>SUM(N62:N63)</f>
        <v>371420</v>
      </c>
    </row>
    <row r="65" spans="2:14" x14ac:dyDescent="0.25">
      <c r="B65" s="133" t="s">
        <v>66</v>
      </c>
      <c r="C65" s="133"/>
      <c r="D65" s="66"/>
      <c r="E65" s="131"/>
      <c r="G65" s="66" t="s">
        <v>67</v>
      </c>
      <c r="H65" s="66"/>
      <c r="J65" s="108">
        <f>SUM(J63:J64)</f>
        <v>721420</v>
      </c>
      <c r="L65" s="131"/>
      <c r="M65" s="131"/>
      <c r="N65" s="131"/>
    </row>
    <row r="66" spans="2:14" x14ac:dyDescent="0.25">
      <c r="B66" s="135" t="str">
        <f>B54</f>
        <v>Lastebilkostnader</v>
      </c>
      <c r="C66" s="135"/>
      <c r="D66" s="66"/>
      <c r="E66" s="131">
        <f>K54</f>
        <v>59690</v>
      </c>
      <c r="L66" s="131"/>
      <c r="M66" s="131"/>
      <c r="N66" s="131"/>
    </row>
    <row r="67" spans="2:14" x14ac:dyDescent="0.25">
      <c r="B67" s="135" t="str">
        <f>B55</f>
        <v>Andre dr.kostnader</v>
      </c>
      <c r="C67" s="135"/>
      <c r="D67" s="66"/>
      <c r="E67" s="97">
        <f>K55</f>
        <v>790</v>
      </c>
      <c r="G67" s="134" t="s">
        <v>69</v>
      </c>
      <c r="H67" s="131"/>
      <c r="J67" s="131"/>
      <c r="L67" s="131"/>
      <c r="M67" s="131"/>
      <c r="N67" s="131"/>
    </row>
    <row r="68" spans="2:14" x14ac:dyDescent="0.25">
      <c r="B68" s="135" t="str">
        <f>B56</f>
        <v>Rentekostnader</v>
      </c>
      <c r="C68" s="135"/>
      <c r="D68" s="66"/>
      <c r="E68" s="131">
        <f>K56</f>
        <v>1500</v>
      </c>
      <c r="G68" s="66" t="s">
        <v>2</v>
      </c>
      <c r="H68" s="131"/>
      <c r="J68" s="137">
        <f>N51</f>
        <v>371420</v>
      </c>
      <c r="L68" s="131"/>
      <c r="M68" s="131"/>
      <c r="N68" s="131"/>
    </row>
    <row r="69" spans="2:14" x14ac:dyDescent="0.25">
      <c r="B69" s="66" t="s">
        <v>68</v>
      </c>
      <c r="C69" s="66"/>
      <c r="D69" s="66"/>
      <c r="E69" s="108">
        <f>SUM(E66:E68)</f>
        <v>61980</v>
      </c>
      <c r="G69" s="66" t="s">
        <v>3</v>
      </c>
      <c r="J69" s="131">
        <f>N52</f>
        <v>350000</v>
      </c>
      <c r="L69" s="131"/>
      <c r="M69" s="131"/>
      <c r="N69" s="131"/>
    </row>
    <row r="70" spans="2:14" x14ac:dyDescent="0.25">
      <c r="B70" s="66"/>
      <c r="C70" s="66"/>
      <c r="D70" s="66"/>
      <c r="E70" s="131"/>
      <c r="G70" s="66" t="s">
        <v>70</v>
      </c>
      <c r="H70" s="66"/>
      <c r="I70" s="66"/>
      <c r="J70" s="108">
        <f>SUM(J68:J69)</f>
        <v>721420</v>
      </c>
      <c r="L70" s="131"/>
      <c r="M70" s="131"/>
      <c r="N70" s="131"/>
    </row>
    <row r="71" spans="2:14" x14ac:dyDescent="0.25">
      <c r="B71" s="66" t="s">
        <v>62</v>
      </c>
      <c r="C71" s="66"/>
      <c r="D71" s="66"/>
      <c r="E71" s="136">
        <f>E63-E66-E67-E68</f>
        <v>51420</v>
      </c>
    </row>
    <row r="72" spans="2:14" x14ac:dyDescent="0.25">
      <c r="B72" s="66"/>
      <c r="C72" s="66"/>
      <c r="D72" s="66"/>
      <c r="E72" s="131"/>
    </row>
    <row r="73" spans="2:14" x14ac:dyDescent="0.25">
      <c r="B73" s="66"/>
      <c r="C73" s="66"/>
      <c r="D73" s="66"/>
      <c r="E73" s="131"/>
    </row>
  </sheetData>
  <mergeCells count="43">
    <mergeCell ref="E5:F5"/>
    <mergeCell ref="G5:H5"/>
    <mergeCell ref="I5:J5"/>
    <mergeCell ref="K5:L5"/>
    <mergeCell ref="E4:F4"/>
    <mergeCell ref="G4:H4"/>
    <mergeCell ref="I4:J4"/>
    <mergeCell ref="K4:L4"/>
    <mergeCell ref="M46:N46"/>
    <mergeCell ref="M4:N4"/>
    <mergeCell ref="O4:P4"/>
    <mergeCell ref="Q4:R4"/>
    <mergeCell ref="S4:T4"/>
    <mergeCell ref="M5:N5"/>
    <mergeCell ref="O5:P5"/>
    <mergeCell ref="Q5:R5"/>
    <mergeCell ref="S5:T5"/>
    <mergeCell ref="J22:K22"/>
    <mergeCell ref="E47:F47"/>
    <mergeCell ref="G47:H47"/>
    <mergeCell ref="I47:J47"/>
    <mergeCell ref="K47:L47"/>
    <mergeCell ref="E46:F46"/>
    <mergeCell ref="G46:H46"/>
    <mergeCell ref="I46:J46"/>
    <mergeCell ref="K46:L46"/>
    <mergeCell ref="G32:H32"/>
    <mergeCell ref="G33:H33"/>
    <mergeCell ref="G34:H34"/>
    <mergeCell ref="I34:J34"/>
    <mergeCell ref="G35:H35"/>
    <mergeCell ref="G40:H40"/>
    <mergeCell ref="I40:J40"/>
    <mergeCell ref="M47:N47"/>
    <mergeCell ref="C48:D48"/>
    <mergeCell ref="C51:D51"/>
    <mergeCell ref="C57:D57"/>
    <mergeCell ref="C47:D47"/>
    <mergeCell ref="I35:J35"/>
    <mergeCell ref="I37:J37"/>
    <mergeCell ref="I38:J38"/>
    <mergeCell ref="I39:J39"/>
    <mergeCell ref="I36:J36"/>
  </mergeCells>
  <hyperlinks>
    <hyperlink ref="A43" r:id="rId1" xr:uid="{7D1B8D44-58A5-46B1-94F4-33ED52D83942}"/>
  </hyperlink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2"/>
  <headerFooter alignWithMargins="0">
    <oddHeader>&amp;CLøsning oppgave 2.9</oddHeader>
    <oddFooter>&amp;CSide &amp;P av &amp;N</oddFooter>
  </headerFooter>
  <colBreaks count="2" manualBreakCount="2">
    <brk id="14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2"/>
  <sheetViews>
    <sheetView showGridLines="0" showZeros="0" topLeftCell="A4" workbookViewId="0">
      <selection activeCell="C3" sqref="C3:D3"/>
    </sheetView>
  </sheetViews>
  <sheetFormatPr baseColWidth="10" defaultRowHeight="15.75" x14ac:dyDescent="0.25"/>
  <cols>
    <col min="1" max="1" width="6.140625" style="25" bestFit="1" customWidth="1"/>
    <col min="2" max="2" width="22.140625" style="25" customWidth="1"/>
    <col min="3" max="12" width="10.140625" style="25" customWidth="1"/>
    <col min="13" max="14" width="9.5703125" style="25" customWidth="1"/>
    <col min="15" max="15" width="3" style="25" bestFit="1" customWidth="1"/>
    <col min="16" max="23" width="9.5703125" style="25" customWidth="1"/>
    <col min="24" max="24" width="8.140625" style="25" bestFit="1" customWidth="1"/>
    <col min="25" max="25" width="3.28515625" style="25" customWidth="1"/>
    <col min="26" max="29" width="11.42578125" style="24"/>
    <col min="30" max="256" width="11.42578125" style="25"/>
    <col min="257" max="257" width="6.140625" style="25" bestFit="1" customWidth="1"/>
    <col min="258" max="258" width="22.140625" style="25" customWidth="1"/>
    <col min="259" max="270" width="9.5703125" style="25" customWidth="1"/>
    <col min="271" max="271" width="3" style="25" bestFit="1" customWidth="1"/>
    <col min="272" max="279" width="9.5703125" style="25" customWidth="1"/>
    <col min="280" max="280" width="8.140625" style="25" bestFit="1" customWidth="1"/>
    <col min="281" max="281" width="3.28515625" style="25" customWidth="1"/>
    <col min="282" max="512" width="11.42578125" style="25"/>
    <col min="513" max="513" width="6.140625" style="25" bestFit="1" customWidth="1"/>
    <col min="514" max="514" width="22.140625" style="25" customWidth="1"/>
    <col min="515" max="526" width="9.5703125" style="25" customWidth="1"/>
    <col min="527" max="527" width="3" style="25" bestFit="1" customWidth="1"/>
    <col min="528" max="535" width="9.5703125" style="25" customWidth="1"/>
    <col min="536" max="536" width="8.140625" style="25" bestFit="1" customWidth="1"/>
    <col min="537" max="537" width="3.28515625" style="25" customWidth="1"/>
    <col min="538" max="768" width="11.42578125" style="25"/>
    <col min="769" max="769" width="6.140625" style="25" bestFit="1" customWidth="1"/>
    <col min="770" max="770" width="22.140625" style="25" customWidth="1"/>
    <col min="771" max="782" width="9.5703125" style="25" customWidth="1"/>
    <col min="783" max="783" width="3" style="25" bestFit="1" customWidth="1"/>
    <col min="784" max="791" width="9.5703125" style="25" customWidth="1"/>
    <col min="792" max="792" width="8.140625" style="25" bestFit="1" customWidth="1"/>
    <col min="793" max="793" width="3.28515625" style="25" customWidth="1"/>
    <col min="794" max="1024" width="11.42578125" style="25"/>
    <col min="1025" max="1025" width="6.140625" style="25" bestFit="1" customWidth="1"/>
    <col min="1026" max="1026" width="22.140625" style="25" customWidth="1"/>
    <col min="1027" max="1038" width="9.5703125" style="25" customWidth="1"/>
    <col min="1039" max="1039" width="3" style="25" bestFit="1" customWidth="1"/>
    <col min="1040" max="1047" width="9.5703125" style="25" customWidth="1"/>
    <col min="1048" max="1048" width="8.140625" style="25" bestFit="1" customWidth="1"/>
    <col min="1049" max="1049" width="3.28515625" style="25" customWidth="1"/>
    <col min="1050" max="1280" width="11.42578125" style="25"/>
    <col min="1281" max="1281" width="6.140625" style="25" bestFit="1" customWidth="1"/>
    <col min="1282" max="1282" width="22.140625" style="25" customWidth="1"/>
    <col min="1283" max="1294" width="9.5703125" style="25" customWidth="1"/>
    <col min="1295" max="1295" width="3" style="25" bestFit="1" customWidth="1"/>
    <col min="1296" max="1303" width="9.5703125" style="25" customWidth="1"/>
    <col min="1304" max="1304" width="8.140625" style="25" bestFit="1" customWidth="1"/>
    <col min="1305" max="1305" width="3.28515625" style="25" customWidth="1"/>
    <col min="1306" max="1536" width="11.42578125" style="25"/>
    <col min="1537" max="1537" width="6.140625" style="25" bestFit="1" customWidth="1"/>
    <col min="1538" max="1538" width="22.140625" style="25" customWidth="1"/>
    <col min="1539" max="1550" width="9.5703125" style="25" customWidth="1"/>
    <col min="1551" max="1551" width="3" style="25" bestFit="1" customWidth="1"/>
    <col min="1552" max="1559" width="9.5703125" style="25" customWidth="1"/>
    <col min="1560" max="1560" width="8.140625" style="25" bestFit="1" customWidth="1"/>
    <col min="1561" max="1561" width="3.28515625" style="25" customWidth="1"/>
    <col min="1562" max="1792" width="11.42578125" style="25"/>
    <col min="1793" max="1793" width="6.140625" style="25" bestFit="1" customWidth="1"/>
    <col min="1794" max="1794" width="22.140625" style="25" customWidth="1"/>
    <col min="1795" max="1806" width="9.5703125" style="25" customWidth="1"/>
    <col min="1807" max="1807" width="3" style="25" bestFit="1" customWidth="1"/>
    <col min="1808" max="1815" width="9.5703125" style="25" customWidth="1"/>
    <col min="1816" max="1816" width="8.140625" style="25" bestFit="1" customWidth="1"/>
    <col min="1817" max="1817" width="3.28515625" style="25" customWidth="1"/>
    <col min="1818" max="2048" width="11.42578125" style="25"/>
    <col min="2049" max="2049" width="6.140625" style="25" bestFit="1" customWidth="1"/>
    <col min="2050" max="2050" width="22.140625" style="25" customWidth="1"/>
    <col min="2051" max="2062" width="9.5703125" style="25" customWidth="1"/>
    <col min="2063" max="2063" width="3" style="25" bestFit="1" customWidth="1"/>
    <col min="2064" max="2071" width="9.5703125" style="25" customWidth="1"/>
    <col min="2072" max="2072" width="8.140625" style="25" bestFit="1" customWidth="1"/>
    <col min="2073" max="2073" width="3.28515625" style="25" customWidth="1"/>
    <col min="2074" max="2304" width="11.42578125" style="25"/>
    <col min="2305" max="2305" width="6.140625" style="25" bestFit="1" customWidth="1"/>
    <col min="2306" max="2306" width="22.140625" style="25" customWidth="1"/>
    <col min="2307" max="2318" width="9.5703125" style="25" customWidth="1"/>
    <col min="2319" max="2319" width="3" style="25" bestFit="1" customWidth="1"/>
    <col min="2320" max="2327" width="9.5703125" style="25" customWidth="1"/>
    <col min="2328" max="2328" width="8.140625" style="25" bestFit="1" customWidth="1"/>
    <col min="2329" max="2329" width="3.28515625" style="25" customWidth="1"/>
    <col min="2330" max="2560" width="11.42578125" style="25"/>
    <col min="2561" max="2561" width="6.140625" style="25" bestFit="1" customWidth="1"/>
    <col min="2562" max="2562" width="22.140625" style="25" customWidth="1"/>
    <col min="2563" max="2574" width="9.5703125" style="25" customWidth="1"/>
    <col min="2575" max="2575" width="3" style="25" bestFit="1" customWidth="1"/>
    <col min="2576" max="2583" width="9.5703125" style="25" customWidth="1"/>
    <col min="2584" max="2584" width="8.140625" style="25" bestFit="1" customWidth="1"/>
    <col min="2585" max="2585" width="3.28515625" style="25" customWidth="1"/>
    <col min="2586" max="2816" width="11.42578125" style="25"/>
    <col min="2817" max="2817" width="6.140625" style="25" bestFit="1" customWidth="1"/>
    <col min="2818" max="2818" width="22.140625" style="25" customWidth="1"/>
    <col min="2819" max="2830" width="9.5703125" style="25" customWidth="1"/>
    <col min="2831" max="2831" width="3" style="25" bestFit="1" customWidth="1"/>
    <col min="2832" max="2839" width="9.5703125" style="25" customWidth="1"/>
    <col min="2840" max="2840" width="8.140625" style="25" bestFit="1" customWidth="1"/>
    <col min="2841" max="2841" width="3.28515625" style="25" customWidth="1"/>
    <col min="2842" max="3072" width="11.42578125" style="25"/>
    <col min="3073" max="3073" width="6.140625" style="25" bestFit="1" customWidth="1"/>
    <col min="3074" max="3074" width="22.140625" style="25" customWidth="1"/>
    <col min="3075" max="3086" width="9.5703125" style="25" customWidth="1"/>
    <col min="3087" max="3087" width="3" style="25" bestFit="1" customWidth="1"/>
    <col min="3088" max="3095" width="9.5703125" style="25" customWidth="1"/>
    <col min="3096" max="3096" width="8.140625" style="25" bestFit="1" customWidth="1"/>
    <col min="3097" max="3097" width="3.28515625" style="25" customWidth="1"/>
    <col min="3098" max="3328" width="11.42578125" style="25"/>
    <col min="3329" max="3329" width="6.140625" style="25" bestFit="1" customWidth="1"/>
    <col min="3330" max="3330" width="22.140625" style="25" customWidth="1"/>
    <col min="3331" max="3342" width="9.5703125" style="25" customWidth="1"/>
    <col min="3343" max="3343" width="3" style="25" bestFit="1" customWidth="1"/>
    <col min="3344" max="3351" width="9.5703125" style="25" customWidth="1"/>
    <col min="3352" max="3352" width="8.140625" style="25" bestFit="1" customWidth="1"/>
    <col min="3353" max="3353" width="3.28515625" style="25" customWidth="1"/>
    <col min="3354" max="3584" width="11.42578125" style="25"/>
    <col min="3585" max="3585" width="6.140625" style="25" bestFit="1" customWidth="1"/>
    <col min="3586" max="3586" width="22.140625" style="25" customWidth="1"/>
    <col min="3587" max="3598" width="9.5703125" style="25" customWidth="1"/>
    <col min="3599" max="3599" width="3" style="25" bestFit="1" customWidth="1"/>
    <col min="3600" max="3607" width="9.5703125" style="25" customWidth="1"/>
    <col min="3608" max="3608" width="8.140625" style="25" bestFit="1" customWidth="1"/>
    <col min="3609" max="3609" width="3.28515625" style="25" customWidth="1"/>
    <col min="3610" max="3840" width="11.42578125" style="25"/>
    <col min="3841" max="3841" width="6.140625" style="25" bestFit="1" customWidth="1"/>
    <col min="3842" max="3842" width="22.140625" style="25" customWidth="1"/>
    <col min="3843" max="3854" width="9.5703125" style="25" customWidth="1"/>
    <col min="3855" max="3855" width="3" style="25" bestFit="1" customWidth="1"/>
    <col min="3856" max="3863" width="9.5703125" style="25" customWidth="1"/>
    <col min="3864" max="3864" width="8.140625" style="25" bestFit="1" customWidth="1"/>
    <col min="3865" max="3865" width="3.28515625" style="25" customWidth="1"/>
    <col min="3866" max="4096" width="11.42578125" style="25"/>
    <col min="4097" max="4097" width="6.140625" style="25" bestFit="1" customWidth="1"/>
    <col min="4098" max="4098" width="22.140625" style="25" customWidth="1"/>
    <col min="4099" max="4110" width="9.5703125" style="25" customWidth="1"/>
    <col min="4111" max="4111" width="3" style="25" bestFit="1" customWidth="1"/>
    <col min="4112" max="4119" width="9.5703125" style="25" customWidth="1"/>
    <col min="4120" max="4120" width="8.140625" style="25" bestFit="1" customWidth="1"/>
    <col min="4121" max="4121" width="3.28515625" style="25" customWidth="1"/>
    <col min="4122" max="4352" width="11.42578125" style="25"/>
    <col min="4353" max="4353" width="6.140625" style="25" bestFit="1" customWidth="1"/>
    <col min="4354" max="4354" width="22.140625" style="25" customWidth="1"/>
    <col min="4355" max="4366" width="9.5703125" style="25" customWidth="1"/>
    <col min="4367" max="4367" width="3" style="25" bestFit="1" customWidth="1"/>
    <col min="4368" max="4375" width="9.5703125" style="25" customWidth="1"/>
    <col min="4376" max="4376" width="8.140625" style="25" bestFit="1" customWidth="1"/>
    <col min="4377" max="4377" width="3.28515625" style="25" customWidth="1"/>
    <col min="4378" max="4608" width="11.42578125" style="25"/>
    <col min="4609" max="4609" width="6.140625" style="25" bestFit="1" customWidth="1"/>
    <col min="4610" max="4610" width="22.140625" style="25" customWidth="1"/>
    <col min="4611" max="4622" width="9.5703125" style="25" customWidth="1"/>
    <col min="4623" max="4623" width="3" style="25" bestFit="1" customWidth="1"/>
    <col min="4624" max="4631" width="9.5703125" style="25" customWidth="1"/>
    <col min="4632" max="4632" width="8.140625" style="25" bestFit="1" customWidth="1"/>
    <col min="4633" max="4633" width="3.28515625" style="25" customWidth="1"/>
    <col min="4634" max="4864" width="11.42578125" style="25"/>
    <col min="4865" max="4865" width="6.140625" style="25" bestFit="1" customWidth="1"/>
    <col min="4866" max="4866" width="22.140625" style="25" customWidth="1"/>
    <col min="4867" max="4878" width="9.5703125" style="25" customWidth="1"/>
    <col min="4879" max="4879" width="3" style="25" bestFit="1" customWidth="1"/>
    <col min="4880" max="4887" width="9.5703125" style="25" customWidth="1"/>
    <col min="4888" max="4888" width="8.140625" style="25" bestFit="1" customWidth="1"/>
    <col min="4889" max="4889" width="3.28515625" style="25" customWidth="1"/>
    <col min="4890" max="5120" width="11.42578125" style="25"/>
    <col min="5121" max="5121" width="6.140625" style="25" bestFit="1" customWidth="1"/>
    <col min="5122" max="5122" width="22.140625" style="25" customWidth="1"/>
    <col min="5123" max="5134" width="9.5703125" style="25" customWidth="1"/>
    <col min="5135" max="5135" width="3" style="25" bestFit="1" customWidth="1"/>
    <col min="5136" max="5143" width="9.5703125" style="25" customWidth="1"/>
    <col min="5144" max="5144" width="8.140625" style="25" bestFit="1" customWidth="1"/>
    <col min="5145" max="5145" width="3.28515625" style="25" customWidth="1"/>
    <col min="5146" max="5376" width="11.42578125" style="25"/>
    <col min="5377" max="5377" width="6.140625" style="25" bestFit="1" customWidth="1"/>
    <col min="5378" max="5378" width="22.140625" style="25" customWidth="1"/>
    <col min="5379" max="5390" width="9.5703125" style="25" customWidth="1"/>
    <col min="5391" max="5391" width="3" style="25" bestFit="1" customWidth="1"/>
    <col min="5392" max="5399" width="9.5703125" style="25" customWidth="1"/>
    <col min="5400" max="5400" width="8.140625" style="25" bestFit="1" customWidth="1"/>
    <col min="5401" max="5401" width="3.28515625" style="25" customWidth="1"/>
    <col min="5402" max="5632" width="11.42578125" style="25"/>
    <col min="5633" max="5633" width="6.140625" style="25" bestFit="1" customWidth="1"/>
    <col min="5634" max="5634" width="22.140625" style="25" customWidth="1"/>
    <col min="5635" max="5646" width="9.5703125" style="25" customWidth="1"/>
    <col min="5647" max="5647" width="3" style="25" bestFit="1" customWidth="1"/>
    <col min="5648" max="5655" width="9.5703125" style="25" customWidth="1"/>
    <col min="5656" max="5656" width="8.140625" style="25" bestFit="1" customWidth="1"/>
    <col min="5657" max="5657" width="3.28515625" style="25" customWidth="1"/>
    <col min="5658" max="5888" width="11.42578125" style="25"/>
    <col min="5889" max="5889" width="6.140625" style="25" bestFit="1" customWidth="1"/>
    <col min="5890" max="5890" width="22.140625" style="25" customWidth="1"/>
    <col min="5891" max="5902" width="9.5703125" style="25" customWidth="1"/>
    <col min="5903" max="5903" width="3" style="25" bestFit="1" customWidth="1"/>
    <col min="5904" max="5911" width="9.5703125" style="25" customWidth="1"/>
    <col min="5912" max="5912" width="8.140625" style="25" bestFit="1" customWidth="1"/>
    <col min="5913" max="5913" width="3.28515625" style="25" customWidth="1"/>
    <col min="5914" max="6144" width="11.42578125" style="25"/>
    <col min="6145" max="6145" width="6.140625" style="25" bestFit="1" customWidth="1"/>
    <col min="6146" max="6146" width="22.140625" style="25" customWidth="1"/>
    <col min="6147" max="6158" width="9.5703125" style="25" customWidth="1"/>
    <col min="6159" max="6159" width="3" style="25" bestFit="1" customWidth="1"/>
    <col min="6160" max="6167" width="9.5703125" style="25" customWidth="1"/>
    <col min="6168" max="6168" width="8.140625" style="25" bestFit="1" customWidth="1"/>
    <col min="6169" max="6169" width="3.28515625" style="25" customWidth="1"/>
    <col min="6170" max="6400" width="11.42578125" style="25"/>
    <col min="6401" max="6401" width="6.140625" style="25" bestFit="1" customWidth="1"/>
    <col min="6402" max="6402" width="22.140625" style="25" customWidth="1"/>
    <col min="6403" max="6414" width="9.5703125" style="25" customWidth="1"/>
    <col min="6415" max="6415" width="3" style="25" bestFit="1" customWidth="1"/>
    <col min="6416" max="6423" width="9.5703125" style="25" customWidth="1"/>
    <col min="6424" max="6424" width="8.140625" style="25" bestFit="1" customWidth="1"/>
    <col min="6425" max="6425" width="3.28515625" style="25" customWidth="1"/>
    <col min="6426" max="6656" width="11.42578125" style="25"/>
    <col min="6657" max="6657" width="6.140625" style="25" bestFit="1" customWidth="1"/>
    <col min="6658" max="6658" width="22.140625" style="25" customWidth="1"/>
    <col min="6659" max="6670" width="9.5703125" style="25" customWidth="1"/>
    <col min="6671" max="6671" width="3" style="25" bestFit="1" customWidth="1"/>
    <col min="6672" max="6679" width="9.5703125" style="25" customWidth="1"/>
    <col min="6680" max="6680" width="8.140625" style="25" bestFit="1" customWidth="1"/>
    <col min="6681" max="6681" width="3.28515625" style="25" customWidth="1"/>
    <col min="6682" max="6912" width="11.42578125" style="25"/>
    <col min="6913" max="6913" width="6.140625" style="25" bestFit="1" customWidth="1"/>
    <col min="6914" max="6914" width="22.140625" style="25" customWidth="1"/>
    <col min="6915" max="6926" width="9.5703125" style="25" customWidth="1"/>
    <col min="6927" max="6927" width="3" style="25" bestFit="1" customWidth="1"/>
    <col min="6928" max="6935" width="9.5703125" style="25" customWidth="1"/>
    <col min="6936" max="6936" width="8.140625" style="25" bestFit="1" customWidth="1"/>
    <col min="6937" max="6937" width="3.28515625" style="25" customWidth="1"/>
    <col min="6938" max="7168" width="11.42578125" style="25"/>
    <col min="7169" max="7169" width="6.140625" style="25" bestFit="1" customWidth="1"/>
    <col min="7170" max="7170" width="22.140625" style="25" customWidth="1"/>
    <col min="7171" max="7182" width="9.5703125" style="25" customWidth="1"/>
    <col min="7183" max="7183" width="3" style="25" bestFit="1" customWidth="1"/>
    <col min="7184" max="7191" width="9.5703125" style="25" customWidth="1"/>
    <col min="7192" max="7192" width="8.140625" style="25" bestFit="1" customWidth="1"/>
    <col min="7193" max="7193" width="3.28515625" style="25" customWidth="1"/>
    <col min="7194" max="7424" width="11.42578125" style="25"/>
    <col min="7425" max="7425" width="6.140625" style="25" bestFit="1" customWidth="1"/>
    <col min="7426" max="7426" width="22.140625" style="25" customWidth="1"/>
    <col min="7427" max="7438" width="9.5703125" style="25" customWidth="1"/>
    <col min="7439" max="7439" width="3" style="25" bestFit="1" customWidth="1"/>
    <col min="7440" max="7447" width="9.5703125" style="25" customWidth="1"/>
    <col min="7448" max="7448" width="8.140625" style="25" bestFit="1" customWidth="1"/>
    <col min="7449" max="7449" width="3.28515625" style="25" customWidth="1"/>
    <col min="7450" max="7680" width="11.42578125" style="25"/>
    <col min="7681" max="7681" width="6.140625" style="25" bestFit="1" customWidth="1"/>
    <col min="7682" max="7682" width="22.140625" style="25" customWidth="1"/>
    <col min="7683" max="7694" width="9.5703125" style="25" customWidth="1"/>
    <col min="7695" max="7695" width="3" style="25" bestFit="1" customWidth="1"/>
    <col min="7696" max="7703" width="9.5703125" style="25" customWidth="1"/>
    <col min="7704" max="7704" width="8.140625" style="25" bestFit="1" customWidth="1"/>
    <col min="7705" max="7705" width="3.28515625" style="25" customWidth="1"/>
    <col min="7706" max="7936" width="11.42578125" style="25"/>
    <col min="7937" max="7937" width="6.140625" style="25" bestFit="1" customWidth="1"/>
    <col min="7938" max="7938" width="22.140625" style="25" customWidth="1"/>
    <col min="7939" max="7950" width="9.5703125" style="25" customWidth="1"/>
    <col min="7951" max="7951" width="3" style="25" bestFit="1" customWidth="1"/>
    <col min="7952" max="7959" width="9.5703125" style="25" customWidth="1"/>
    <col min="7960" max="7960" width="8.140625" style="25" bestFit="1" customWidth="1"/>
    <col min="7961" max="7961" width="3.28515625" style="25" customWidth="1"/>
    <col min="7962" max="8192" width="11.42578125" style="25"/>
    <col min="8193" max="8193" width="6.140625" style="25" bestFit="1" customWidth="1"/>
    <col min="8194" max="8194" width="22.140625" style="25" customWidth="1"/>
    <col min="8195" max="8206" width="9.5703125" style="25" customWidth="1"/>
    <col min="8207" max="8207" width="3" style="25" bestFit="1" customWidth="1"/>
    <col min="8208" max="8215" width="9.5703125" style="25" customWidth="1"/>
    <col min="8216" max="8216" width="8.140625" style="25" bestFit="1" customWidth="1"/>
    <col min="8217" max="8217" width="3.28515625" style="25" customWidth="1"/>
    <col min="8218" max="8448" width="11.42578125" style="25"/>
    <col min="8449" max="8449" width="6.140625" style="25" bestFit="1" customWidth="1"/>
    <col min="8450" max="8450" width="22.140625" style="25" customWidth="1"/>
    <col min="8451" max="8462" width="9.5703125" style="25" customWidth="1"/>
    <col min="8463" max="8463" width="3" style="25" bestFit="1" customWidth="1"/>
    <col min="8464" max="8471" width="9.5703125" style="25" customWidth="1"/>
    <col min="8472" max="8472" width="8.140625" style="25" bestFit="1" customWidth="1"/>
    <col min="8473" max="8473" width="3.28515625" style="25" customWidth="1"/>
    <col min="8474" max="8704" width="11.42578125" style="25"/>
    <col min="8705" max="8705" width="6.140625" style="25" bestFit="1" customWidth="1"/>
    <col min="8706" max="8706" width="22.140625" style="25" customWidth="1"/>
    <col min="8707" max="8718" width="9.5703125" style="25" customWidth="1"/>
    <col min="8719" max="8719" width="3" style="25" bestFit="1" customWidth="1"/>
    <col min="8720" max="8727" width="9.5703125" style="25" customWidth="1"/>
    <col min="8728" max="8728" width="8.140625" style="25" bestFit="1" customWidth="1"/>
    <col min="8729" max="8729" width="3.28515625" style="25" customWidth="1"/>
    <col min="8730" max="8960" width="11.42578125" style="25"/>
    <col min="8961" max="8961" width="6.140625" style="25" bestFit="1" customWidth="1"/>
    <col min="8962" max="8962" width="22.140625" style="25" customWidth="1"/>
    <col min="8963" max="8974" width="9.5703125" style="25" customWidth="1"/>
    <col min="8975" max="8975" width="3" style="25" bestFit="1" customWidth="1"/>
    <col min="8976" max="8983" width="9.5703125" style="25" customWidth="1"/>
    <col min="8984" max="8984" width="8.140625" style="25" bestFit="1" customWidth="1"/>
    <col min="8985" max="8985" width="3.28515625" style="25" customWidth="1"/>
    <col min="8986" max="9216" width="11.42578125" style="25"/>
    <col min="9217" max="9217" width="6.140625" style="25" bestFit="1" customWidth="1"/>
    <col min="9218" max="9218" width="22.140625" style="25" customWidth="1"/>
    <col min="9219" max="9230" width="9.5703125" style="25" customWidth="1"/>
    <col min="9231" max="9231" width="3" style="25" bestFit="1" customWidth="1"/>
    <col min="9232" max="9239" width="9.5703125" style="25" customWidth="1"/>
    <col min="9240" max="9240" width="8.140625" style="25" bestFit="1" customWidth="1"/>
    <col min="9241" max="9241" width="3.28515625" style="25" customWidth="1"/>
    <col min="9242" max="9472" width="11.42578125" style="25"/>
    <col min="9473" max="9473" width="6.140625" style="25" bestFit="1" customWidth="1"/>
    <col min="9474" max="9474" width="22.140625" style="25" customWidth="1"/>
    <col min="9475" max="9486" width="9.5703125" style="25" customWidth="1"/>
    <col min="9487" max="9487" width="3" style="25" bestFit="1" customWidth="1"/>
    <col min="9488" max="9495" width="9.5703125" style="25" customWidth="1"/>
    <col min="9496" max="9496" width="8.140625" style="25" bestFit="1" customWidth="1"/>
    <col min="9497" max="9497" width="3.28515625" style="25" customWidth="1"/>
    <col min="9498" max="9728" width="11.42578125" style="25"/>
    <col min="9729" max="9729" width="6.140625" style="25" bestFit="1" customWidth="1"/>
    <col min="9730" max="9730" width="22.140625" style="25" customWidth="1"/>
    <col min="9731" max="9742" width="9.5703125" style="25" customWidth="1"/>
    <col min="9743" max="9743" width="3" style="25" bestFit="1" customWidth="1"/>
    <col min="9744" max="9751" width="9.5703125" style="25" customWidth="1"/>
    <col min="9752" max="9752" width="8.140625" style="25" bestFit="1" customWidth="1"/>
    <col min="9753" max="9753" width="3.28515625" style="25" customWidth="1"/>
    <col min="9754" max="9984" width="11.42578125" style="25"/>
    <col min="9985" max="9985" width="6.140625" style="25" bestFit="1" customWidth="1"/>
    <col min="9986" max="9986" width="22.140625" style="25" customWidth="1"/>
    <col min="9987" max="9998" width="9.5703125" style="25" customWidth="1"/>
    <col min="9999" max="9999" width="3" style="25" bestFit="1" customWidth="1"/>
    <col min="10000" max="10007" width="9.5703125" style="25" customWidth="1"/>
    <col min="10008" max="10008" width="8.140625" style="25" bestFit="1" customWidth="1"/>
    <col min="10009" max="10009" width="3.28515625" style="25" customWidth="1"/>
    <col min="10010" max="10240" width="11.42578125" style="25"/>
    <col min="10241" max="10241" width="6.140625" style="25" bestFit="1" customWidth="1"/>
    <col min="10242" max="10242" width="22.140625" style="25" customWidth="1"/>
    <col min="10243" max="10254" width="9.5703125" style="25" customWidth="1"/>
    <col min="10255" max="10255" width="3" style="25" bestFit="1" customWidth="1"/>
    <col min="10256" max="10263" width="9.5703125" style="25" customWidth="1"/>
    <col min="10264" max="10264" width="8.140625" style="25" bestFit="1" customWidth="1"/>
    <col min="10265" max="10265" width="3.28515625" style="25" customWidth="1"/>
    <col min="10266" max="10496" width="11.42578125" style="25"/>
    <col min="10497" max="10497" width="6.140625" style="25" bestFit="1" customWidth="1"/>
    <col min="10498" max="10498" width="22.140625" style="25" customWidth="1"/>
    <col min="10499" max="10510" width="9.5703125" style="25" customWidth="1"/>
    <col min="10511" max="10511" width="3" style="25" bestFit="1" customWidth="1"/>
    <col min="10512" max="10519" width="9.5703125" style="25" customWidth="1"/>
    <col min="10520" max="10520" width="8.140625" style="25" bestFit="1" customWidth="1"/>
    <col min="10521" max="10521" width="3.28515625" style="25" customWidth="1"/>
    <col min="10522" max="10752" width="11.42578125" style="25"/>
    <col min="10753" max="10753" width="6.140625" style="25" bestFit="1" customWidth="1"/>
    <col min="10754" max="10754" width="22.140625" style="25" customWidth="1"/>
    <col min="10755" max="10766" width="9.5703125" style="25" customWidth="1"/>
    <col min="10767" max="10767" width="3" style="25" bestFit="1" customWidth="1"/>
    <col min="10768" max="10775" width="9.5703125" style="25" customWidth="1"/>
    <col min="10776" max="10776" width="8.140625" style="25" bestFit="1" customWidth="1"/>
    <col min="10777" max="10777" width="3.28515625" style="25" customWidth="1"/>
    <col min="10778" max="11008" width="11.42578125" style="25"/>
    <col min="11009" max="11009" width="6.140625" style="25" bestFit="1" customWidth="1"/>
    <col min="11010" max="11010" width="22.140625" style="25" customWidth="1"/>
    <col min="11011" max="11022" width="9.5703125" style="25" customWidth="1"/>
    <col min="11023" max="11023" width="3" style="25" bestFit="1" customWidth="1"/>
    <col min="11024" max="11031" width="9.5703125" style="25" customWidth="1"/>
    <col min="11032" max="11032" width="8.140625" style="25" bestFit="1" customWidth="1"/>
    <col min="11033" max="11033" width="3.28515625" style="25" customWidth="1"/>
    <col min="11034" max="11264" width="11.42578125" style="25"/>
    <col min="11265" max="11265" width="6.140625" style="25" bestFit="1" customWidth="1"/>
    <col min="11266" max="11266" width="22.140625" style="25" customWidth="1"/>
    <col min="11267" max="11278" width="9.5703125" style="25" customWidth="1"/>
    <col min="11279" max="11279" width="3" style="25" bestFit="1" customWidth="1"/>
    <col min="11280" max="11287" width="9.5703125" style="25" customWidth="1"/>
    <col min="11288" max="11288" width="8.140625" style="25" bestFit="1" customWidth="1"/>
    <col min="11289" max="11289" width="3.28515625" style="25" customWidth="1"/>
    <col min="11290" max="11520" width="11.42578125" style="25"/>
    <col min="11521" max="11521" width="6.140625" style="25" bestFit="1" customWidth="1"/>
    <col min="11522" max="11522" width="22.140625" style="25" customWidth="1"/>
    <col min="11523" max="11534" width="9.5703125" style="25" customWidth="1"/>
    <col min="11535" max="11535" width="3" style="25" bestFit="1" customWidth="1"/>
    <col min="11536" max="11543" width="9.5703125" style="25" customWidth="1"/>
    <col min="11544" max="11544" width="8.140625" style="25" bestFit="1" customWidth="1"/>
    <col min="11545" max="11545" width="3.28515625" style="25" customWidth="1"/>
    <col min="11546" max="11776" width="11.42578125" style="25"/>
    <col min="11777" max="11777" width="6.140625" style="25" bestFit="1" customWidth="1"/>
    <col min="11778" max="11778" width="22.140625" style="25" customWidth="1"/>
    <col min="11779" max="11790" width="9.5703125" style="25" customWidth="1"/>
    <col min="11791" max="11791" width="3" style="25" bestFit="1" customWidth="1"/>
    <col min="11792" max="11799" width="9.5703125" style="25" customWidth="1"/>
    <col min="11800" max="11800" width="8.140625" style="25" bestFit="1" customWidth="1"/>
    <col min="11801" max="11801" width="3.28515625" style="25" customWidth="1"/>
    <col min="11802" max="12032" width="11.42578125" style="25"/>
    <col min="12033" max="12033" width="6.140625" style="25" bestFit="1" customWidth="1"/>
    <col min="12034" max="12034" width="22.140625" style="25" customWidth="1"/>
    <col min="12035" max="12046" width="9.5703125" style="25" customWidth="1"/>
    <col min="12047" max="12047" width="3" style="25" bestFit="1" customWidth="1"/>
    <col min="12048" max="12055" width="9.5703125" style="25" customWidth="1"/>
    <col min="12056" max="12056" width="8.140625" style="25" bestFit="1" customWidth="1"/>
    <col min="12057" max="12057" width="3.28515625" style="25" customWidth="1"/>
    <col min="12058" max="12288" width="11.42578125" style="25"/>
    <col min="12289" max="12289" width="6.140625" style="25" bestFit="1" customWidth="1"/>
    <col min="12290" max="12290" width="22.140625" style="25" customWidth="1"/>
    <col min="12291" max="12302" width="9.5703125" style="25" customWidth="1"/>
    <col min="12303" max="12303" width="3" style="25" bestFit="1" customWidth="1"/>
    <col min="12304" max="12311" width="9.5703125" style="25" customWidth="1"/>
    <col min="12312" max="12312" width="8.140625" style="25" bestFit="1" customWidth="1"/>
    <col min="12313" max="12313" width="3.28515625" style="25" customWidth="1"/>
    <col min="12314" max="12544" width="11.42578125" style="25"/>
    <col min="12545" max="12545" width="6.140625" style="25" bestFit="1" customWidth="1"/>
    <col min="12546" max="12546" width="22.140625" style="25" customWidth="1"/>
    <col min="12547" max="12558" width="9.5703125" style="25" customWidth="1"/>
    <col min="12559" max="12559" width="3" style="25" bestFit="1" customWidth="1"/>
    <col min="12560" max="12567" width="9.5703125" style="25" customWidth="1"/>
    <col min="12568" max="12568" width="8.140625" style="25" bestFit="1" customWidth="1"/>
    <col min="12569" max="12569" width="3.28515625" style="25" customWidth="1"/>
    <col min="12570" max="12800" width="11.42578125" style="25"/>
    <col min="12801" max="12801" width="6.140625" style="25" bestFit="1" customWidth="1"/>
    <col min="12802" max="12802" width="22.140625" style="25" customWidth="1"/>
    <col min="12803" max="12814" width="9.5703125" style="25" customWidth="1"/>
    <col min="12815" max="12815" width="3" style="25" bestFit="1" customWidth="1"/>
    <col min="12816" max="12823" width="9.5703125" style="25" customWidth="1"/>
    <col min="12824" max="12824" width="8.140625" style="25" bestFit="1" customWidth="1"/>
    <col min="12825" max="12825" width="3.28515625" style="25" customWidth="1"/>
    <col min="12826" max="13056" width="11.42578125" style="25"/>
    <col min="13057" max="13057" width="6.140625" style="25" bestFit="1" customWidth="1"/>
    <col min="13058" max="13058" width="22.140625" style="25" customWidth="1"/>
    <col min="13059" max="13070" width="9.5703125" style="25" customWidth="1"/>
    <col min="13071" max="13071" width="3" style="25" bestFit="1" customWidth="1"/>
    <col min="13072" max="13079" width="9.5703125" style="25" customWidth="1"/>
    <col min="13080" max="13080" width="8.140625" style="25" bestFit="1" customWidth="1"/>
    <col min="13081" max="13081" width="3.28515625" style="25" customWidth="1"/>
    <col min="13082" max="13312" width="11.42578125" style="25"/>
    <col min="13313" max="13313" width="6.140625" style="25" bestFit="1" customWidth="1"/>
    <col min="13314" max="13314" width="22.140625" style="25" customWidth="1"/>
    <col min="13315" max="13326" width="9.5703125" style="25" customWidth="1"/>
    <col min="13327" max="13327" width="3" style="25" bestFit="1" customWidth="1"/>
    <col min="13328" max="13335" width="9.5703125" style="25" customWidth="1"/>
    <col min="13336" max="13336" width="8.140625" style="25" bestFit="1" customWidth="1"/>
    <col min="13337" max="13337" width="3.28515625" style="25" customWidth="1"/>
    <col min="13338" max="13568" width="11.42578125" style="25"/>
    <col min="13569" max="13569" width="6.140625" style="25" bestFit="1" customWidth="1"/>
    <col min="13570" max="13570" width="22.140625" style="25" customWidth="1"/>
    <col min="13571" max="13582" width="9.5703125" style="25" customWidth="1"/>
    <col min="13583" max="13583" width="3" style="25" bestFit="1" customWidth="1"/>
    <col min="13584" max="13591" width="9.5703125" style="25" customWidth="1"/>
    <col min="13592" max="13592" width="8.140625" style="25" bestFit="1" customWidth="1"/>
    <col min="13593" max="13593" width="3.28515625" style="25" customWidth="1"/>
    <col min="13594" max="13824" width="11.42578125" style="25"/>
    <col min="13825" max="13825" width="6.140625" style="25" bestFit="1" customWidth="1"/>
    <col min="13826" max="13826" width="22.140625" style="25" customWidth="1"/>
    <col min="13827" max="13838" width="9.5703125" style="25" customWidth="1"/>
    <col min="13839" max="13839" width="3" style="25" bestFit="1" customWidth="1"/>
    <col min="13840" max="13847" width="9.5703125" style="25" customWidth="1"/>
    <col min="13848" max="13848" width="8.140625" style="25" bestFit="1" customWidth="1"/>
    <col min="13849" max="13849" width="3.28515625" style="25" customWidth="1"/>
    <col min="13850" max="14080" width="11.42578125" style="25"/>
    <col min="14081" max="14081" width="6.140625" style="25" bestFit="1" customWidth="1"/>
    <col min="14082" max="14082" width="22.140625" style="25" customWidth="1"/>
    <col min="14083" max="14094" width="9.5703125" style="25" customWidth="1"/>
    <col min="14095" max="14095" width="3" style="25" bestFit="1" customWidth="1"/>
    <col min="14096" max="14103" width="9.5703125" style="25" customWidth="1"/>
    <col min="14104" max="14104" width="8.140625" style="25" bestFit="1" customWidth="1"/>
    <col min="14105" max="14105" width="3.28515625" style="25" customWidth="1"/>
    <col min="14106" max="14336" width="11.42578125" style="25"/>
    <col min="14337" max="14337" width="6.140625" style="25" bestFit="1" customWidth="1"/>
    <col min="14338" max="14338" width="22.140625" style="25" customWidth="1"/>
    <col min="14339" max="14350" width="9.5703125" style="25" customWidth="1"/>
    <col min="14351" max="14351" width="3" style="25" bestFit="1" customWidth="1"/>
    <col min="14352" max="14359" width="9.5703125" style="25" customWidth="1"/>
    <col min="14360" max="14360" width="8.140625" style="25" bestFit="1" customWidth="1"/>
    <col min="14361" max="14361" width="3.28515625" style="25" customWidth="1"/>
    <col min="14362" max="14592" width="11.42578125" style="25"/>
    <col min="14593" max="14593" width="6.140625" style="25" bestFit="1" customWidth="1"/>
    <col min="14594" max="14594" width="22.140625" style="25" customWidth="1"/>
    <col min="14595" max="14606" width="9.5703125" style="25" customWidth="1"/>
    <col min="14607" max="14607" width="3" style="25" bestFit="1" customWidth="1"/>
    <col min="14608" max="14615" width="9.5703125" style="25" customWidth="1"/>
    <col min="14616" max="14616" width="8.140625" style="25" bestFit="1" customWidth="1"/>
    <col min="14617" max="14617" width="3.28515625" style="25" customWidth="1"/>
    <col min="14618" max="14848" width="11.42578125" style="25"/>
    <col min="14849" max="14849" width="6.140625" style="25" bestFit="1" customWidth="1"/>
    <col min="14850" max="14850" width="22.140625" style="25" customWidth="1"/>
    <col min="14851" max="14862" width="9.5703125" style="25" customWidth="1"/>
    <col min="14863" max="14863" width="3" style="25" bestFit="1" customWidth="1"/>
    <col min="14864" max="14871" width="9.5703125" style="25" customWidth="1"/>
    <col min="14872" max="14872" width="8.140625" style="25" bestFit="1" customWidth="1"/>
    <col min="14873" max="14873" width="3.28515625" style="25" customWidth="1"/>
    <col min="14874" max="15104" width="11.42578125" style="25"/>
    <col min="15105" max="15105" width="6.140625" style="25" bestFit="1" customWidth="1"/>
    <col min="15106" max="15106" width="22.140625" style="25" customWidth="1"/>
    <col min="15107" max="15118" width="9.5703125" style="25" customWidth="1"/>
    <col min="15119" max="15119" width="3" style="25" bestFit="1" customWidth="1"/>
    <col min="15120" max="15127" width="9.5703125" style="25" customWidth="1"/>
    <col min="15128" max="15128" width="8.140625" style="25" bestFit="1" customWidth="1"/>
    <col min="15129" max="15129" width="3.28515625" style="25" customWidth="1"/>
    <col min="15130" max="15360" width="11.42578125" style="25"/>
    <col min="15361" max="15361" width="6.140625" style="25" bestFit="1" customWidth="1"/>
    <col min="15362" max="15362" width="22.140625" style="25" customWidth="1"/>
    <col min="15363" max="15374" width="9.5703125" style="25" customWidth="1"/>
    <col min="15375" max="15375" width="3" style="25" bestFit="1" customWidth="1"/>
    <col min="15376" max="15383" width="9.5703125" style="25" customWidth="1"/>
    <col min="15384" max="15384" width="8.140625" style="25" bestFit="1" customWidth="1"/>
    <col min="15385" max="15385" width="3.28515625" style="25" customWidth="1"/>
    <col min="15386" max="15616" width="11.42578125" style="25"/>
    <col min="15617" max="15617" width="6.140625" style="25" bestFit="1" customWidth="1"/>
    <col min="15618" max="15618" width="22.140625" style="25" customWidth="1"/>
    <col min="15619" max="15630" width="9.5703125" style="25" customWidth="1"/>
    <col min="15631" max="15631" width="3" style="25" bestFit="1" customWidth="1"/>
    <col min="15632" max="15639" width="9.5703125" style="25" customWidth="1"/>
    <col min="15640" max="15640" width="8.140625" style="25" bestFit="1" customWidth="1"/>
    <col min="15641" max="15641" width="3.28515625" style="25" customWidth="1"/>
    <col min="15642" max="15872" width="11.42578125" style="25"/>
    <col min="15873" max="15873" width="6.140625" style="25" bestFit="1" customWidth="1"/>
    <col min="15874" max="15874" width="22.140625" style="25" customWidth="1"/>
    <col min="15875" max="15886" width="9.5703125" style="25" customWidth="1"/>
    <col min="15887" max="15887" width="3" style="25" bestFit="1" customWidth="1"/>
    <col min="15888" max="15895" width="9.5703125" style="25" customWidth="1"/>
    <col min="15896" max="15896" width="8.140625" style="25" bestFit="1" customWidth="1"/>
    <col min="15897" max="15897" width="3.28515625" style="25" customWidth="1"/>
    <col min="15898" max="16128" width="11.42578125" style="25"/>
    <col min="16129" max="16129" width="6.140625" style="25" bestFit="1" customWidth="1"/>
    <col min="16130" max="16130" width="22.140625" style="25" customWidth="1"/>
    <col min="16131" max="16142" width="9.5703125" style="25" customWidth="1"/>
    <col min="16143" max="16143" width="3" style="25" bestFit="1" customWidth="1"/>
    <col min="16144" max="16151" width="9.5703125" style="25" customWidth="1"/>
    <col min="16152" max="16152" width="8.140625" style="25" bestFit="1" customWidth="1"/>
    <col min="16153" max="16153" width="3.28515625" style="25" customWidth="1"/>
    <col min="16154" max="16384" width="11.42578125" style="25"/>
  </cols>
  <sheetData>
    <row r="1" spans="1:29" s="55" customFormat="1" x14ac:dyDescent="0.25">
      <c r="A1" s="55" t="s">
        <v>112</v>
      </c>
    </row>
    <row r="2" spans="1:29" s="24" customFormat="1" x14ac:dyDescent="0.25">
      <c r="A2" s="24" t="s">
        <v>5</v>
      </c>
    </row>
    <row r="3" spans="1:29" x14ac:dyDescent="0.25">
      <c r="A3" s="60" t="s">
        <v>130</v>
      </c>
      <c r="B3" s="170" t="s">
        <v>132</v>
      </c>
      <c r="C3" s="252" t="s">
        <v>59</v>
      </c>
      <c r="D3" s="252"/>
      <c r="E3" s="252" t="s">
        <v>60</v>
      </c>
      <c r="F3" s="252"/>
      <c r="G3" s="252" t="s">
        <v>61</v>
      </c>
      <c r="H3" s="252"/>
      <c r="I3" s="253" t="s">
        <v>62</v>
      </c>
      <c r="J3" s="253"/>
      <c r="K3" s="253" t="s">
        <v>63</v>
      </c>
      <c r="L3" s="253"/>
    </row>
    <row r="4" spans="1:29" x14ac:dyDescent="0.25">
      <c r="A4" s="169" t="s">
        <v>131</v>
      </c>
      <c r="B4" s="41"/>
      <c r="C4" s="27" t="s">
        <v>55</v>
      </c>
      <c r="D4" s="27" t="s">
        <v>56</v>
      </c>
      <c r="E4" s="27" t="s">
        <v>55</v>
      </c>
      <c r="F4" s="27" t="s">
        <v>56</v>
      </c>
      <c r="G4" s="27" t="s">
        <v>55</v>
      </c>
      <c r="H4" s="27" t="s">
        <v>56</v>
      </c>
      <c r="I4" s="27" t="s">
        <v>55</v>
      </c>
      <c r="J4" s="27" t="s">
        <v>56</v>
      </c>
      <c r="K4" s="27" t="s">
        <v>55</v>
      </c>
      <c r="L4" s="27" t="s">
        <v>56</v>
      </c>
    </row>
    <row r="5" spans="1:29" x14ac:dyDescent="0.25">
      <c r="A5" s="42">
        <v>1220</v>
      </c>
      <c r="B5" s="43" t="s">
        <v>84</v>
      </c>
      <c r="C5" s="28">
        <v>325000</v>
      </c>
      <c r="D5" s="29"/>
      <c r="E5" s="28">
        <f>C5</f>
        <v>325000</v>
      </c>
      <c r="F5" s="29"/>
      <c r="G5" s="28"/>
      <c r="H5" s="29"/>
      <c r="I5" s="28"/>
      <c r="J5" s="29"/>
      <c r="K5" s="28">
        <f>SUM(E5)</f>
        <v>325000</v>
      </c>
      <c r="L5" s="29"/>
    </row>
    <row r="6" spans="1:29" x14ac:dyDescent="0.25">
      <c r="A6" s="44">
        <v>1920</v>
      </c>
      <c r="B6" s="30" t="s">
        <v>1</v>
      </c>
      <c r="C6" s="31">
        <v>2054550</v>
      </c>
      <c r="D6" s="32">
        <v>1720500</v>
      </c>
      <c r="E6" s="31">
        <f>C6-D6</f>
        <v>334050</v>
      </c>
      <c r="F6" s="32"/>
      <c r="G6" s="31"/>
      <c r="H6" s="32"/>
      <c r="I6" s="31"/>
      <c r="J6" s="32"/>
      <c r="K6" s="31">
        <f>SUM(E6)</f>
        <v>334050</v>
      </c>
      <c r="L6" s="32"/>
    </row>
    <row r="7" spans="1:29" x14ac:dyDescent="0.25">
      <c r="A7" s="44">
        <v>2050</v>
      </c>
      <c r="B7" s="33" t="s">
        <v>2</v>
      </c>
      <c r="C7" s="31"/>
      <c r="D7" s="32">
        <v>43200</v>
      </c>
      <c r="E7" s="31"/>
      <c r="F7" s="32">
        <f>D7</f>
        <v>43200</v>
      </c>
      <c r="G7" s="31"/>
      <c r="H7" s="32">
        <f>G15</f>
        <v>410850</v>
      </c>
      <c r="I7" s="31"/>
      <c r="J7" s="32"/>
      <c r="K7" s="31">
        <f>SUM(E7)</f>
        <v>0</v>
      </c>
      <c r="L7" s="32">
        <f>F7-G7+H7</f>
        <v>454050</v>
      </c>
    </row>
    <row r="8" spans="1:29" x14ac:dyDescent="0.25">
      <c r="A8" s="44">
        <v>2220</v>
      </c>
      <c r="B8" s="33" t="s">
        <v>85</v>
      </c>
      <c r="C8" s="31">
        <v>20000</v>
      </c>
      <c r="D8" s="32">
        <v>225000</v>
      </c>
      <c r="E8" s="31"/>
      <c r="F8" s="32">
        <f>D8-C8</f>
        <v>205000</v>
      </c>
      <c r="G8" s="31"/>
      <c r="H8" s="32"/>
      <c r="I8" s="31"/>
      <c r="J8" s="32"/>
      <c r="K8" s="31"/>
      <c r="L8" s="32">
        <f>F8</f>
        <v>205000</v>
      </c>
    </row>
    <row r="9" spans="1:29" x14ac:dyDescent="0.25">
      <c r="A9" s="44">
        <v>3000</v>
      </c>
      <c r="B9" s="33" t="s">
        <v>72</v>
      </c>
      <c r="C9" s="31"/>
      <c r="D9" s="32">
        <v>1989640</v>
      </c>
      <c r="E9" s="31"/>
      <c r="F9" s="32">
        <f>D9</f>
        <v>1989640</v>
      </c>
      <c r="G9" s="31"/>
      <c r="H9" s="32"/>
      <c r="I9" s="31">
        <f>E9</f>
        <v>0</v>
      </c>
      <c r="J9" s="32">
        <f>F9</f>
        <v>1989640</v>
      </c>
      <c r="K9" s="31"/>
      <c r="L9" s="32"/>
    </row>
    <row r="10" spans="1:29" x14ac:dyDescent="0.25">
      <c r="A10" s="44">
        <v>5000</v>
      </c>
      <c r="B10" s="33" t="s">
        <v>53</v>
      </c>
      <c r="C10" s="31">
        <v>453000</v>
      </c>
      <c r="D10" s="32"/>
      <c r="E10" s="31">
        <f>C10</f>
        <v>453000</v>
      </c>
      <c r="F10" s="32"/>
      <c r="G10" s="31"/>
      <c r="H10" s="32"/>
      <c r="I10" s="31">
        <f>E10</f>
        <v>453000</v>
      </c>
      <c r="J10" s="32"/>
      <c r="K10" s="31"/>
      <c r="L10" s="32"/>
    </row>
    <row r="11" spans="1:29" x14ac:dyDescent="0.25">
      <c r="A11" s="44">
        <v>7000</v>
      </c>
      <c r="B11" s="33" t="s">
        <v>86</v>
      </c>
      <c r="C11" s="31">
        <v>490770</v>
      </c>
      <c r="D11" s="32">
        <v>980</v>
      </c>
      <c r="E11" s="31">
        <f>C11-D11</f>
        <v>489790</v>
      </c>
      <c r="F11" s="32"/>
      <c r="G11" s="31"/>
      <c r="H11" s="32"/>
      <c r="I11" s="31">
        <f>E11</f>
        <v>489790</v>
      </c>
      <c r="J11" s="32"/>
      <c r="K11" s="31"/>
      <c r="L11" s="32"/>
    </row>
    <row r="12" spans="1:29" x14ac:dyDescent="0.25">
      <c r="A12" s="44">
        <v>7780</v>
      </c>
      <c r="B12" s="33" t="s">
        <v>81</v>
      </c>
      <c r="C12" s="31">
        <v>627480</v>
      </c>
      <c r="D12" s="32">
        <v>1260</v>
      </c>
      <c r="E12" s="31">
        <f>C12-D12</f>
        <v>626220</v>
      </c>
      <c r="F12" s="32"/>
      <c r="G12" s="31"/>
      <c r="H12" s="32"/>
      <c r="I12" s="31">
        <f>E12</f>
        <v>626220</v>
      </c>
      <c r="J12" s="32"/>
      <c r="K12" s="31"/>
      <c r="L12" s="32"/>
    </row>
    <row r="13" spans="1:29" x14ac:dyDescent="0.25">
      <c r="A13" s="45">
        <v>8000</v>
      </c>
      <c r="B13" s="34" t="s">
        <v>87</v>
      </c>
      <c r="C13" s="35"/>
      <c r="D13" s="36">
        <v>500</v>
      </c>
      <c r="E13" s="31"/>
      <c r="F13" s="36">
        <f>D13</f>
        <v>500</v>
      </c>
      <c r="G13" s="35"/>
      <c r="H13" s="36"/>
      <c r="I13" s="35"/>
      <c r="J13" s="36">
        <f>D13</f>
        <v>500</v>
      </c>
      <c r="K13" s="35"/>
      <c r="L13" s="36"/>
    </row>
    <row r="14" spans="1:29" x14ac:dyDescent="0.25">
      <c r="A14" s="45">
        <v>8100</v>
      </c>
      <c r="B14" s="34" t="s">
        <v>74</v>
      </c>
      <c r="C14" s="35">
        <v>10280</v>
      </c>
      <c r="D14" s="36"/>
      <c r="E14" s="31">
        <f>SUM(C14:D14)</f>
        <v>10280</v>
      </c>
      <c r="F14" s="36"/>
      <c r="G14" s="35"/>
      <c r="H14" s="36"/>
      <c r="I14" s="35">
        <f>E14</f>
        <v>10280</v>
      </c>
      <c r="J14" s="36"/>
      <c r="K14" s="35"/>
      <c r="L14" s="36"/>
    </row>
    <row r="15" spans="1:29" x14ac:dyDescent="0.25">
      <c r="A15" s="46">
        <v>8800</v>
      </c>
      <c r="B15" s="47" t="s">
        <v>62</v>
      </c>
      <c r="C15" s="48"/>
      <c r="D15" s="49"/>
      <c r="E15" s="48"/>
      <c r="F15" s="49"/>
      <c r="G15" s="48">
        <f>J9+J13-I11-I12-I14-I10</f>
        <v>410850</v>
      </c>
      <c r="H15" s="49"/>
      <c r="I15" s="48">
        <f>G15</f>
        <v>410850</v>
      </c>
      <c r="J15" s="49"/>
      <c r="K15" s="48"/>
      <c r="L15" s="49"/>
    </row>
    <row r="16" spans="1:29" s="39" customFormat="1" ht="20.25" x14ac:dyDescent="0.3">
      <c r="A16" s="50"/>
      <c r="B16" s="51"/>
      <c r="C16" s="37">
        <f>SUM(C5:C15)</f>
        <v>3981080</v>
      </c>
      <c r="D16" s="37">
        <f t="shared" ref="D16:L16" si="0">SUM(D5:D15)</f>
        <v>3981080</v>
      </c>
      <c r="E16" s="37">
        <f t="shared" si="0"/>
        <v>2238340</v>
      </c>
      <c r="F16" s="37">
        <f t="shared" si="0"/>
        <v>2238340</v>
      </c>
      <c r="G16" s="37">
        <f t="shared" si="0"/>
        <v>410850</v>
      </c>
      <c r="H16" s="37">
        <f t="shared" si="0"/>
        <v>410850</v>
      </c>
      <c r="I16" s="37">
        <f t="shared" si="0"/>
        <v>1990140</v>
      </c>
      <c r="J16" s="37">
        <f t="shared" si="0"/>
        <v>1990140</v>
      </c>
      <c r="K16" s="37">
        <f t="shared" si="0"/>
        <v>659050</v>
      </c>
      <c r="L16" s="37">
        <f t="shared" si="0"/>
        <v>659050</v>
      </c>
      <c r="M16" s="25"/>
      <c r="N16" s="25"/>
      <c r="Z16" s="52"/>
      <c r="AA16" s="52"/>
      <c r="AB16" s="52"/>
      <c r="AC16" s="52"/>
    </row>
    <row r="17" spans="1:12" x14ac:dyDescent="0.25">
      <c r="A17" s="58"/>
    </row>
    <row r="18" spans="1:12" x14ac:dyDescent="0.25">
      <c r="A18" s="58"/>
      <c r="B18" s="53" t="s">
        <v>88</v>
      </c>
      <c r="E18" s="55" t="s">
        <v>89</v>
      </c>
      <c r="F18" s="24"/>
      <c r="H18" s="54"/>
      <c r="I18" s="64" t="s">
        <v>15</v>
      </c>
      <c r="J18" s="24" t="s">
        <v>127</v>
      </c>
      <c r="K18" s="24"/>
      <c r="L18" s="24"/>
    </row>
    <row r="19" spans="1:12" x14ac:dyDescent="0.25">
      <c r="A19" s="58"/>
      <c r="B19" s="56" t="s">
        <v>58</v>
      </c>
      <c r="E19" s="57" t="s">
        <v>90</v>
      </c>
      <c r="F19" s="24"/>
      <c r="H19" s="54"/>
      <c r="J19" s="24" t="s">
        <v>113</v>
      </c>
      <c r="K19" s="24"/>
      <c r="L19" s="24"/>
    </row>
    <row r="20" spans="1:12" x14ac:dyDescent="0.25">
      <c r="A20" s="58"/>
      <c r="B20" s="58" t="s">
        <v>72</v>
      </c>
      <c r="C20" s="54">
        <f>J9</f>
        <v>1989640</v>
      </c>
      <c r="E20" s="24" t="str">
        <f>B5</f>
        <v>Drosje</v>
      </c>
      <c r="F20" s="24"/>
      <c r="H20" s="54">
        <f>K5</f>
        <v>325000</v>
      </c>
      <c r="J20" s="24" t="s">
        <v>114</v>
      </c>
      <c r="K20" s="24"/>
      <c r="L20" s="24"/>
    </row>
    <row r="21" spans="1:12" x14ac:dyDescent="0.25">
      <c r="A21" s="58"/>
      <c r="B21" s="58" t="s">
        <v>87</v>
      </c>
      <c r="C21" s="54">
        <f>J13</f>
        <v>500</v>
      </c>
      <c r="E21" s="24" t="str">
        <f>B6</f>
        <v>Bankinnskudd</v>
      </c>
      <c r="H21" s="54">
        <f>K6</f>
        <v>334050</v>
      </c>
      <c r="J21" s="24"/>
      <c r="K21" s="24"/>
      <c r="L21" s="24"/>
    </row>
    <row r="22" spans="1:12" x14ac:dyDescent="0.25">
      <c r="B22" s="58" t="s">
        <v>91</v>
      </c>
      <c r="C22" s="40">
        <f>SUM(C20:C21)</f>
        <v>1990140</v>
      </c>
      <c r="E22" s="24" t="s">
        <v>67</v>
      </c>
      <c r="F22" s="24"/>
      <c r="H22" s="40">
        <f>SUM(H20:H21)</f>
        <v>659050</v>
      </c>
      <c r="J22" s="24"/>
      <c r="K22" s="24"/>
      <c r="L22" s="24"/>
    </row>
    <row r="23" spans="1:12" x14ac:dyDescent="0.25">
      <c r="B23" s="58"/>
      <c r="C23" s="54"/>
      <c r="J23" s="24"/>
      <c r="K23" s="24"/>
      <c r="L23" s="24"/>
    </row>
    <row r="24" spans="1:12" x14ac:dyDescent="0.25">
      <c r="B24" s="56" t="s">
        <v>66</v>
      </c>
      <c r="C24" s="54"/>
      <c r="E24" s="57" t="s">
        <v>92</v>
      </c>
      <c r="F24" s="54"/>
      <c r="H24" s="54"/>
      <c r="J24" s="24"/>
      <c r="K24" s="24"/>
      <c r="L24" s="24"/>
    </row>
    <row r="25" spans="1:12" x14ac:dyDescent="0.25">
      <c r="A25" s="24"/>
      <c r="B25" s="24" t="s">
        <v>53</v>
      </c>
      <c r="C25" s="54">
        <f>I10</f>
        <v>453000</v>
      </c>
      <c r="E25" s="24" t="s">
        <v>2</v>
      </c>
      <c r="F25" s="54"/>
      <c r="H25" s="54">
        <f>L7</f>
        <v>454050</v>
      </c>
      <c r="J25" s="24"/>
      <c r="K25" s="24"/>
      <c r="L25" s="24"/>
    </row>
    <row r="26" spans="1:12" x14ac:dyDescent="0.25">
      <c r="B26" s="58" t="str">
        <f>B11</f>
        <v>Driftskostnader drosje</v>
      </c>
      <c r="C26" s="54">
        <f>I11</f>
        <v>489790</v>
      </c>
      <c r="E26" s="24" t="s">
        <v>3</v>
      </c>
      <c r="H26" s="54">
        <f>L8</f>
        <v>205000</v>
      </c>
      <c r="J26" s="24"/>
      <c r="K26" s="24"/>
      <c r="L26" s="24"/>
    </row>
    <row r="27" spans="1:12" x14ac:dyDescent="0.25">
      <c r="B27" s="58" t="str">
        <f>B12</f>
        <v>Andre dr.kostnader</v>
      </c>
      <c r="C27" s="54">
        <f>I12</f>
        <v>626220</v>
      </c>
      <c r="E27" s="24" t="s">
        <v>70</v>
      </c>
      <c r="F27" s="24"/>
      <c r="G27" s="24"/>
      <c r="H27" s="40">
        <f>SUM(H25:H26)</f>
        <v>659050</v>
      </c>
      <c r="J27" s="24"/>
      <c r="K27" s="24"/>
      <c r="L27" s="24"/>
    </row>
    <row r="28" spans="1:12" x14ac:dyDescent="0.25">
      <c r="B28" s="58" t="str">
        <f>B14</f>
        <v>Rentekostnader</v>
      </c>
      <c r="C28" s="54">
        <f>I14</f>
        <v>10280</v>
      </c>
      <c r="J28" s="24"/>
      <c r="K28" s="24"/>
      <c r="L28" s="24"/>
    </row>
    <row r="29" spans="1:12" x14ac:dyDescent="0.25">
      <c r="B29" s="24" t="s">
        <v>68</v>
      </c>
      <c r="C29" s="40">
        <f>SUM(C25:C28)</f>
        <v>1579290</v>
      </c>
      <c r="J29" s="24"/>
      <c r="K29" s="24"/>
      <c r="L29" s="24"/>
    </row>
    <row r="30" spans="1:12" x14ac:dyDescent="0.25">
      <c r="B30" s="24"/>
      <c r="C30" s="54"/>
      <c r="J30" s="24"/>
      <c r="K30" s="24"/>
      <c r="L30" s="24"/>
    </row>
    <row r="31" spans="1:12" x14ac:dyDescent="0.25">
      <c r="A31" s="24" t="s">
        <v>7</v>
      </c>
      <c r="B31" s="24" t="s">
        <v>62</v>
      </c>
      <c r="C31" s="59">
        <f>C22-C29</f>
        <v>410850</v>
      </c>
      <c r="J31" s="24"/>
      <c r="K31" s="24"/>
      <c r="L31" s="24"/>
    </row>
    <row r="32" spans="1:12" x14ac:dyDescent="0.25">
      <c r="B32" s="24"/>
      <c r="C32" s="54"/>
    </row>
  </sheetData>
  <mergeCells count="5">
    <mergeCell ref="C3:D3"/>
    <mergeCell ref="E3:F3"/>
    <mergeCell ref="G3:H3"/>
    <mergeCell ref="I3:J3"/>
    <mergeCell ref="K3:L3"/>
  </mergeCells>
  <pageMargins left="0.78740157480314965" right="0.78740157480314965" top="0.78740157480314965" bottom="0.59055118110236227" header="0.51181102362204722" footer="0.51181102362204722"/>
  <pageSetup paperSize="9" orientation="landscape" horizontalDpi="300" verticalDpi="300" r:id="rId1"/>
  <headerFooter alignWithMargins="0">
    <oddHeader>&amp;COppgave 2.10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5"/>
  <sheetViews>
    <sheetView showGridLines="0" showZeros="0" topLeftCell="A19" workbookViewId="0">
      <selection activeCell="O28" sqref="O28"/>
    </sheetView>
  </sheetViews>
  <sheetFormatPr baseColWidth="10" defaultRowHeight="15.75" x14ac:dyDescent="0.25"/>
  <cols>
    <col min="1" max="1" width="6.140625" style="25" bestFit="1" customWidth="1"/>
    <col min="2" max="2" width="24.5703125" style="25" customWidth="1"/>
    <col min="3" max="14" width="9.5703125" style="25" customWidth="1"/>
    <col min="15" max="15" width="3" style="25" bestFit="1" customWidth="1"/>
    <col min="16" max="23" width="9.5703125" style="25" customWidth="1"/>
    <col min="24" max="24" width="8.140625" style="25" bestFit="1" customWidth="1"/>
    <col min="25" max="25" width="3.28515625" style="25" customWidth="1"/>
    <col min="26" max="29" width="11.42578125" style="24"/>
    <col min="30" max="256" width="11.42578125" style="25"/>
    <col min="257" max="257" width="6.140625" style="25" bestFit="1" customWidth="1"/>
    <col min="258" max="258" width="24.5703125" style="25" customWidth="1"/>
    <col min="259" max="270" width="9.5703125" style="25" customWidth="1"/>
    <col min="271" max="271" width="3" style="25" bestFit="1" customWidth="1"/>
    <col min="272" max="279" width="9.5703125" style="25" customWidth="1"/>
    <col min="280" max="280" width="8.140625" style="25" bestFit="1" customWidth="1"/>
    <col min="281" max="281" width="3.28515625" style="25" customWidth="1"/>
    <col min="282" max="512" width="11.42578125" style="25"/>
    <col min="513" max="513" width="6.140625" style="25" bestFit="1" customWidth="1"/>
    <col min="514" max="514" width="24.5703125" style="25" customWidth="1"/>
    <col min="515" max="526" width="9.5703125" style="25" customWidth="1"/>
    <col min="527" max="527" width="3" style="25" bestFit="1" customWidth="1"/>
    <col min="528" max="535" width="9.5703125" style="25" customWidth="1"/>
    <col min="536" max="536" width="8.140625" style="25" bestFit="1" customWidth="1"/>
    <col min="537" max="537" width="3.28515625" style="25" customWidth="1"/>
    <col min="538" max="768" width="11.42578125" style="25"/>
    <col min="769" max="769" width="6.140625" style="25" bestFit="1" customWidth="1"/>
    <col min="770" max="770" width="24.5703125" style="25" customWidth="1"/>
    <col min="771" max="782" width="9.5703125" style="25" customWidth="1"/>
    <col min="783" max="783" width="3" style="25" bestFit="1" customWidth="1"/>
    <col min="784" max="791" width="9.5703125" style="25" customWidth="1"/>
    <col min="792" max="792" width="8.140625" style="25" bestFit="1" customWidth="1"/>
    <col min="793" max="793" width="3.28515625" style="25" customWidth="1"/>
    <col min="794" max="1024" width="11.42578125" style="25"/>
    <col min="1025" max="1025" width="6.140625" style="25" bestFit="1" customWidth="1"/>
    <col min="1026" max="1026" width="24.5703125" style="25" customWidth="1"/>
    <col min="1027" max="1038" width="9.5703125" style="25" customWidth="1"/>
    <col min="1039" max="1039" width="3" style="25" bestFit="1" customWidth="1"/>
    <col min="1040" max="1047" width="9.5703125" style="25" customWidth="1"/>
    <col min="1048" max="1048" width="8.140625" style="25" bestFit="1" customWidth="1"/>
    <col min="1049" max="1049" width="3.28515625" style="25" customWidth="1"/>
    <col min="1050" max="1280" width="11.42578125" style="25"/>
    <col min="1281" max="1281" width="6.140625" style="25" bestFit="1" customWidth="1"/>
    <col min="1282" max="1282" width="24.5703125" style="25" customWidth="1"/>
    <col min="1283" max="1294" width="9.5703125" style="25" customWidth="1"/>
    <col min="1295" max="1295" width="3" style="25" bestFit="1" customWidth="1"/>
    <col min="1296" max="1303" width="9.5703125" style="25" customWidth="1"/>
    <col min="1304" max="1304" width="8.140625" style="25" bestFit="1" customWidth="1"/>
    <col min="1305" max="1305" width="3.28515625" style="25" customWidth="1"/>
    <col min="1306" max="1536" width="11.42578125" style="25"/>
    <col min="1537" max="1537" width="6.140625" style="25" bestFit="1" customWidth="1"/>
    <col min="1538" max="1538" width="24.5703125" style="25" customWidth="1"/>
    <col min="1539" max="1550" width="9.5703125" style="25" customWidth="1"/>
    <col min="1551" max="1551" width="3" style="25" bestFit="1" customWidth="1"/>
    <col min="1552" max="1559" width="9.5703125" style="25" customWidth="1"/>
    <col min="1560" max="1560" width="8.140625" style="25" bestFit="1" customWidth="1"/>
    <col min="1561" max="1561" width="3.28515625" style="25" customWidth="1"/>
    <col min="1562" max="1792" width="11.42578125" style="25"/>
    <col min="1793" max="1793" width="6.140625" style="25" bestFit="1" customWidth="1"/>
    <col min="1794" max="1794" width="24.5703125" style="25" customWidth="1"/>
    <col min="1795" max="1806" width="9.5703125" style="25" customWidth="1"/>
    <col min="1807" max="1807" width="3" style="25" bestFit="1" customWidth="1"/>
    <col min="1808" max="1815" width="9.5703125" style="25" customWidth="1"/>
    <col min="1816" max="1816" width="8.140625" style="25" bestFit="1" customWidth="1"/>
    <col min="1817" max="1817" width="3.28515625" style="25" customWidth="1"/>
    <col min="1818" max="2048" width="11.42578125" style="25"/>
    <col min="2049" max="2049" width="6.140625" style="25" bestFit="1" customWidth="1"/>
    <col min="2050" max="2050" width="24.5703125" style="25" customWidth="1"/>
    <col min="2051" max="2062" width="9.5703125" style="25" customWidth="1"/>
    <col min="2063" max="2063" width="3" style="25" bestFit="1" customWidth="1"/>
    <col min="2064" max="2071" width="9.5703125" style="25" customWidth="1"/>
    <col min="2072" max="2072" width="8.140625" style="25" bestFit="1" customWidth="1"/>
    <col min="2073" max="2073" width="3.28515625" style="25" customWidth="1"/>
    <col min="2074" max="2304" width="11.42578125" style="25"/>
    <col min="2305" max="2305" width="6.140625" style="25" bestFit="1" customWidth="1"/>
    <col min="2306" max="2306" width="24.5703125" style="25" customWidth="1"/>
    <col min="2307" max="2318" width="9.5703125" style="25" customWidth="1"/>
    <col min="2319" max="2319" width="3" style="25" bestFit="1" customWidth="1"/>
    <col min="2320" max="2327" width="9.5703125" style="25" customWidth="1"/>
    <col min="2328" max="2328" width="8.140625" style="25" bestFit="1" customWidth="1"/>
    <col min="2329" max="2329" width="3.28515625" style="25" customWidth="1"/>
    <col min="2330" max="2560" width="11.42578125" style="25"/>
    <col min="2561" max="2561" width="6.140625" style="25" bestFit="1" customWidth="1"/>
    <col min="2562" max="2562" width="24.5703125" style="25" customWidth="1"/>
    <col min="2563" max="2574" width="9.5703125" style="25" customWidth="1"/>
    <col min="2575" max="2575" width="3" style="25" bestFit="1" customWidth="1"/>
    <col min="2576" max="2583" width="9.5703125" style="25" customWidth="1"/>
    <col min="2584" max="2584" width="8.140625" style="25" bestFit="1" customWidth="1"/>
    <col min="2585" max="2585" width="3.28515625" style="25" customWidth="1"/>
    <col min="2586" max="2816" width="11.42578125" style="25"/>
    <col min="2817" max="2817" width="6.140625" style="25" bestFit="1" customWidth="1"/>
    <col min="2818" max="2818" width="24.5703125" style="25" customWidth="1"/>
    <col min="2819" max="2830" width="9.5703125" style="25" customWidth="1"/>
    <col min="2831" max="2831" width="3" style="25" bestFit="1" customWidth="1"/>
    <col min="2832" max="2839" width="9.5703125" style="25" customWidth="1"/>
    <col min="2840" max="2840" width="8.140625" style="25" bestFit="1" customWidth="1"/>
    <col min="2841" max="2841" width="3.28515625" style="25" customWidth="1"/>
    <col min="2842" max="3072" width="11.42578125" style="25"/>
    <col min="3073" max="3073" width="6.140625" style="25" bestFit="1" customWidth="1"/>
    <col min="3074" max="3074" width="24.5703125" style="25" customWidth="1"/>
    <col min="3075" max="3086" width="9.5703125" style="25" customWidth="1"/>
    <col min="3087" max="3087" width="3" style="25" bestFit="1" customWidth="1"/>
    <col min="3088" max="3095" width="9.5703125" style="25" customWidth="1"/>
    <col min="3096" max="3096" width="8.140625" style="25" bestFit="1" customWidth="1"/>
    <col min="3097" max="3097" width="3.28515625" style="25" customWidth="1"/>
    <col min="3098" max="3328" width="11.42578125" style="25"/>
    <col min="3329" max="3329" width="6.140625" style="25" bestFit="1" customWidth="1"/>
    <col min="3330" max="3330" width="24.5703125" style="25" customWidth="1"/>
    <col min="3331" max="3342" width="9.5703125" style="25" customWidth="1"/>
    <col min="3343" max="3343" width="3" style="25" bestFit="1" customWidth="1"/>
    <col min="3344" max="3351" width="9.5703125" style="25" customWidth="1"/>
    <col min="3352" max="3352" width="8.140625" style="25" bestFit="1" customWidth="1"/>
    <col min="3353" max="3353" width="3.28515625" style="25" customWidth="1"/>
    <col min="3354" max="3584" width="11.42578125" style="25"/>
    <col min="3585" max="3585" width="6.140625" style="25" bestFit="1" customWidth="1"/>
    <col min="3586" max="3586" width="24.5703125" style="25" customWidth="1"/>
    <col min="3587" max="3598" width="9.5703125" style="25" customWidth="1"/>
    <col min="3599" max="3599" width="3" style="25" bestFit="1" customWidth="1"/>
    <col min="3600" max="3607" width="9.5703125" style="25" customWidth="1"/>
    <col min="3608" max="3608" width="8.140625" style="25" bestFit="1" customWidth="1"/>
    <col min="3609" max="3609" width="3.28515625" style="25" customWidth="1"/>
    <col min="3610" max="3840" width="11.42578125" style="25"/>
    <col min="3841" max="3841" width="6.140625" style="25" bestFit="1" customWidth="1"/>
    <col min="3842" max="3842" width="24.5703125" style="25" customWidth="1"/>
    <col min="3843" max="3854" width="9.5703125" style="25" customWidth="1"/>
    <col min="3855" max="3855" width="3" style="25" bestFit="1" customWidth="1"/>
    <col min="3856" max="3863" width="9.5703125" style="25" customWidth="1"/>
    <col min="3864" max="3864" width="8.140625" style="25" bestFit="1" customWidth="1"/>
    <col min="3865" max="3865" width="3.28515625" style="25" customWidth="1"/>
    <col min="3866" max="4096" width="11.42578125" style="25"/>
    <col min="4097" max="4097" width="6.140625" style="25" bestFit="1" customWidth="1"/>
    <col min="4098" max="4098" width="24.5703125" style="25" customWidth="1"/>
    <col min="4099" max="4110" width="9.5703125" style="25" customWidth="1"/>
    <col min="4111" max="4111" width="3" style="25" bestFit="1" customWidth="1"/>
    <col min="4112" max="4119" width="9.5703125" style="25" customWidth="1"/>
    <col min="4120" max="4120" width="8.140625" style="25" bestFit="1" customWidth="1"/>
    <col min="4121" max="4121" width="3.28515625" style="25" customWidth="1"/>
    <col min="4122" max="4352" width="11.42578125" style="25"/>
    <col min="4353" max="4353" width="6.140625" style="25" bestFit="1" customWidth="1"/>
    <col min="4354" max="4354" width="24.5703125" style="25" customWidth="1"/>
    <col min="4355" max="4366" width="9.5703125" style="25" customWidth="1"/>
    <col min="4367" max="4367" width="3" style="25" bestFit="1" customWidth="1"/>
    <col min="4368" max="4375" width="9.5703125" style="25" customWidth="1"/>
    <col min="4376" max="4376" width="8.140625" style="25" bestFit="1" customWidth="1"/>
    <col min="4377" max="4377" width="3.28515625" style="25" customWidth="1"/>
    <col min="4378" max="4608" width="11.42578125" style="25"/>
    <col min="4609" max="4609" width="6.140625" style="25" bestFit="1" customWidth="1"/>
    <col min="4610" max="4610" width="24.5703125" style="25" customWidth="1"/>
    <col min="4611" max="4622" width="9.5703125" style="25" customWidth="1"/>
    <col min="4623" max="4623" width="3" style="25" bestFit="1" customWidth="1"/>
    <col min="4624" max="4631" width="9.5703125" style="25" customWidth="1"/>
    <col min="4632" max="4632" width="8.140625" style="25" bestFit="1" customWidth="1"/>
    <col min="4633" max="4633" width="3.28515625" style="25" customWidth="1"/>
    <col min="4634" max="4864" width="11.42578125" style="25"/>
    <col min="4865" max="4865" width="6.140625" style="25" bestFit="1" customWidth="1"/>
    <col min="4866" max="4866" width="24.5703125" style="25" customWidth="1"/>
    <col min="4867" max="4878" width="9.5703125" style="25" customWidth="1"/>
    <col min="4879" max="4879" width="3" style="25" bestFit="1" customWidth="1"/>
    <col min="4880" max="4887" width="9.5703125" style="25" customWidth="1"/>
    <col min="4888" max="4888" width="8.140625" style="25" bestFit="1" customWidth="1"/>
    <col min="4889" max="4889" width="3.28515625" style="25" customWidth="1"/>
    <col min="4890" max="5120" width="11.42578125" style="25"/>
    <col min="5121" max="5121" width="6.140625" style="25" bestFit="1" customWidth="1"/>
    <col min="5122" max="5122" width="24.5703125" style="25" customWidth="1"/>
    <col min="5123" max="5134" width="9.5703125" style="25" customWidth="1"/>
    <col min="5135" max="5135" width="3" style="25" bestFit="1" customWidth="1"/>
    <col min="5136" max="5143" width="9.5703125" style="25" customWidth="1"/>
    <col min="5144" max="5144" width="8.140625" style="25" bestFit="1" customWidth="1"/>
    <col min="5145" max="5145" width="3.28515625" style="25" customWidth="1"/>
    <col min="5146" max="5376" width="11.42578125" style="25"/>
    <col min="5377" max="5377" width="6.140625" style="25" bestFit="1" customWidth="1"/>
    <col min="5378" max="5378" width="24.5703125" style="25" customWidth="1"/>
    <col min="5379" max="5390" width="9.5703125" style="25" customWidth="1"/>
    <col min="5391" max="5391" width="3" style="25" bestFit="1" customWidth="1"/>
    <col min="5392" max="5399" width="9.5703125" style="25" customWidth="1"/>
    <col min="5400" max="5400" width="8.140625" style="25" bestFit="1" customWidth="1"/>
    <col min="5401" max="5401" width="3.28515625" style="25" customWidth="1"/>
    <col min="5402" max="5632" width="11.42578125" style="25"/>
    <col min="5633" max="5633" width="6.140625" style="25" bestFit="1" customWidth="1"/>
    <col min="5634" max="5634" width="24.5703125" style="25" customWidth="1"/>
    <col min="5635" max="5646" width="9.5703125" style="25" customWidth="1"/>
    <col min="5647" max="5647" width="3" style="25" bestFit="1" customWidth="1"/>
    <col min="5648" max="5655" width="9.5703125" style="25" customWidth="1"/>
    <col min="5656" max="5656" width="8.140625" style="25" bestFit="1" customWidth="1"/>
    <col min="5657" max="5657" width="3.28515625" style="25" customWidth="1"/>
    <col min="5658" max="5888" width="11.42578125" style="25"/>
    <col min="5889" max="5889" width="6.140625" style="25" bestFit="1" customWidth="1"/>
    <col min="5890" max="5890" width="24.5703125" style="25" customWidth="1"/>
    <col min="5891" max="5902" width="9.5703125" style="25" customWidth="1"/>
    <col min="5903" max="5903" width="3" style="25" bestFit="1" customWidth="1"/>
    <col min="5904" max="5911" width="9.5703125" style="25" customWidth="1"/>
    <col min="5912" max="5912" width="8.140625" style="25" bestFit="1" customWidth="1"/>
    <col min="5913" max="5913" width="3.28515625" style="25" customWidth="1"/>
    <col min="5914" max="6144" width="11.42578125" style="25"/>
    <col min="6145" max="6145" width="6.140625" style="25" bestFit="1" customWidth="1"/>
    <col min="6146" max="6146" width="24.5703125" style="25" customWidth="1"/>
    <col min="6147" max="6158" width="9.5703125" style="25" customWidth="1"/>
    <col min="6159" max="6159" width="3" style="25" bestFit="1" customWidth="1"/>
    <col min="6160" max="6167" width="9.5703125" style="25" customWidth="1"/>
    <col min="6168" max="6168" width="8.140625" style="25" bestFit="1" customWidth="1"/>
    <col min="6169" max="6169" width="3.28515625" style="25" customWidth="1"/>
    <col min="6170" max="6400" width="11.42578125" style="25"/>
    <col min="6401" max="6401" width="6.140625" style="25" bestFit="1" customWidth="1"/>
    <col min="6402" max="6402" width="24.5703125" style="25" customWidth="1"/>
    <col min="6403" max="6414" width="9.5703125" style="25" customWidth="1"/>
    <col min="6415" max="6415" width="3" style="25" bestFit="1" customWidth="1"/>
    <col min="6416" max="6423" width="9.5703125" style="25" customWidth="1"/>
    <col min="6424" max="6424" width="8.140625" style="25" bestFit="1" customWidth="1"/>
    <col min="6425" max="6425" width="3.28515625" style="25" customWidth="1"/>
    <col min="6426" max="6656" width="11.42578125" style="25"/>
    <col min="6657" max="6657" width="6.140625" style="25" bestFit="1" customWidth="1"/>
    <col min="6658" max="6658" width="24.5703125" style="25" customWidth="1"/>
    <col min="6659" max="6670" width="9.5703125" style="25" customWidth="1"/>
    <col min="6671" max="6671" width="3" style="25" bestFit="1" customWidth="1"/>
    <col min="6672" max="6679" width="9.5703125" style="25" customWidth="1"/>
    <col min="6680" max="6680" width="8.140625" style="25" bestFit="1" customWidth="1"/>
    <col min="6681" max="6681" width="3.28515625" style="25" customWidth="1"/>
    <col min="6682" max="6912" width="11.42578125" style="25"/>
    <col min="6913" max="6913" width="6.140625" style="25" bestFit="1" customWidth="1"/>
    <col min="6914" max="6914" width="24.5703125" style="25" customWidth="1"/>
    <col min="6915" max="6926" width="9.5703125" style="25" customWidth="1"/>
    <col min="6927" max="6927" width="3" style="25" bestFit="1" customWidth="1"/>
    <col min="6928" max="6935" width="9.5703125" style="25" customWidth="1"/>
    <col min="6936" max="6936" width="8.140625" style="25" bestFit="1" customWidth="1"/>
    <col min="6937" max="6937" width="3.28515625" style="25" customWidth="1"/>
    <col min="6938" max="7168" width="11.42578125" style="25"/>
    <col min="7169" max="7169" width="6.140625" style="25" bestFit="1" customWidth="1"/>
    <col min="7170" max="7170" width="24.5703125" style="25" customWidth="1"/>
    <col min="7171" max="7182" width="9.5703125" style="25" customWidth="1"/>
    <col min="7183" max="7183" width="3" style="25" bestFit="1" customWidth="1"/>
    <col min="7184" max="7191" width="9.5703125" style="25" customWidth="1"/>
    <col min="7192" max="7192" width="8.140625" style="25" bestFit="1" customWidth="1"/>
    <col min="7193" max="7193" width="3.28515625" style="25" customWidth="1"/>
    <col min="7194" max="7424" width="11.42578125" style="25"/>
    <col min="7425" max="7425" width="6.140625" style="25" bestFit="1" customWidth="1"/>
    <col min="7426" max="7426" width="24.5703125" style="25" customWidth="1"/>
    <col min="7427" max="7438" width="9.5703125" style="25" customWidth="1"/>
    <col min="7439" max="7439" width="3" style="25" bestFit="1" customWidth="1"/>
    <col min="7440" max="7447" width="9.5703125" style="25" customWidth="1"/>
    <col min="7448" max="7448" width="8.140625" style="25" bestFit="1" customWidth="1"/>
    <col min="7449" max="7449" width="3.28515625" style="25" customWidth="1"/>
    <col min="7450" max="7680" width="11.42578125" style="25"/>
    <col min="7681" max="7681" width="6.140625" style="25" bestFit="1" customWidth="1"/>
    <col min="7682" max="7682" width="24.5703125" style="25" customWidth="1"/>
    <col min="7683" max="7694" width="9.5703125" style="25" customWidth="1"/>
    <col min="7695" max="7695" width="3" style="25" bestFit="1" customWidth="1"/>
    <col min="7696" max="7703" width="9.5703125" style="25" customWidth="1"/>
    <col min="7704" max="7704" width="8.140625" style="25" bestFit="1" customWidth="1"/>
    <col min="7705" max="7705" width="3.28515625" style="25" customWidth="1"/>
    <col min="7706" max="7936" width="11.42578125" style="25"/>
    <col min="7937" max="7937" width="6.140625" style="25" bestFit="1" customWidth="1"/>
    <col min="7938" max="7938" width="24.5703125" style="25" customWidth="1"/>
    <col min="7939" max="7950" width="9.5703125" style="25" customWidth="1"/>
    <col min="7951" max="7951" width="3" style="25" bestFit="1" customWidth="1"/>
    <col min="7952" max="7959" width="9.5703125" style="25" customWidth="1"/>
    <col min="7960" max="7960" width="8.140625" style="25" bestFit="1" customWidth="1"/>
    <col min="7961" max="7961" width="3.28515625" style="25" customWidth="1"/>
    <col min="7962" max="8192" width="11.42578125" style="25"/>
    <col min="8193" max="8193" width="6.140625" style="25" bestFit="1" customWidth="1"/>
    <col min="8194" max="8194" width="24.5703125" style="25" customWidth="1"/>
    <col min="8195" max="8206" width="9.5703125" style="25" customWidth="1"/>
    <col min="8207" max="8207" width="3" style="25" bestFit="1" customWidth="1"/>
    <col min="8208" max="8215" width="9.5703125" style="25" customWidth="1"/>
    <col min="8216" max="8216" width="8.140625" style="25" bestFit="1" customWidth="1"/>
    <col min="8217" max="8217" width="3.28515625" style="25" customWidth="1"/>
    <col min="8218" max="8448" width="11.42578125" style="25"/>
    <col min="8449" max="8449" width="6.140625" style="25" bestFit="1" customWidth="1"/>
    <col min="8450" max="8450" width="24.5703125" style="25" customWidth="1"/>
    <col min="8451" max="8462" width="9.5703125" style="25" customWidth="1"/>
    <col min="8463" max="8463" width="3" style="25" bestFit="1" customWidth="1"/>
    <col min="8464" max="8471" width="9.5703125" style="25" customWidth="1"/>
    <col min="8472" max="8472" width="8.140625" style="25" bestFit="1" customWidth="1"/>
    <col min="8473" max="8473" width="3.28515625" style="25" customWidth="1"/>
    <col min="8474" max="8704" width="11.42578125" style="25"/>
    <col min="8705" max="8705" width="6.140625" style="25" bestFit="1" customWidth="1"/>
    <col min="8706" max="8706" width="24.5703125" style="25" customWidth="1"/>
    <col min="8707" max="8718" width="9.5703125" style="25" customWidth="1"/>
    <col min="8719" max="8719" width="3" style="25" bestFit="1" customWidth="1"/>
    <col min="8720" max="8727" width="9.5703125" style="25" customWidth="1"/>
    <col min="8728" max="8728" width="8.140625" style="25" bestFit="1" customWidth="1"/>
    <col min="8729" max="8729" width="3.28515625" style="25" customWidth="1"/>
    <col min="8730" max="8960" width="11.42578125" style="25"/>
    <col min="8961" max="8961" width="6.140625" style="25" bestFit="1" customWidth="1"/>
    <col min="8962" max="8962" width="24.5703125" style="25" customWidth="1"/>
    <col min="8963" max="8974" width="9.5703125" style="25" customWidth="1"/>
    <col min="8975" max="8975" width="3" style="25" bestFit="1" customWidth="1"/>
    <col min="8976" max="8983" width="9.5703125" style="25" customWidth="1"/>
    <col min="8984" max="8984" width="8.140625" style="25" bestFit="1" customWidth="1"/>
    <col min="8985" max="8985" width="3.28515625" style="25" customWidth="1"/>
    <col min="8986" max="9216" width="11.42578125" style="25"/>
    <col min="9217" max="9217" width="6.140625" style="25" bestFit="1" customWidth="1"/>
    <col min="9218" max="9218" width="24.5703125" style="25" customWidth="1"/>
    <col min="9219" max="9230" width="9.5703125" style="25" customWidth="1"/>
    <col min="9231" max="9231" width="3" style="25" bestFit="1" customWidth="1"/>
    <col min="9232" max="9239" width="9.5703125" style="25" customWidth="1"/>
    <col min="9240" max="9240" width="8.140625" style="25" bestFit="1" customWidth="1"/>
    <col min="9241" max="9241" width="3.28515625" style="25" customWidth="1"/>
    <col min="9242" max="9472" width="11.42578125" style="25"/>
    <col min="9473" max="9473" width="6.140625" style="25" bestFit="1" customWidth="1"/>
    <col min="9474" max="9474" width="24.5703125" style="25" customWidth="1"/>
    <col min="9475" max="9486" width="9.5703125" style="25" customWidth="1"/>
    <col min="9487" max="9487" width="3" style="25" bestFit="1" customWidth="1"/>
    <col min="9488" max="9495" width="9.5703125" style="25" customWidth="1"/>
    <col min="9496" max="9496" width="8.140625" style="25" bestFit="1" customWidth="1"/>
    <col min="9497" max="9497" width="3.28515625" style="25" customWidth="1"/>
    <col min="9498" max="9728" width="11.42578125" style="25"/>
    <col min="9729" max="9729" width="6.140625" style="25" bestFit="1" customWidth="1"/>
    <col min="9730" max="9730" width="24.5703125" style="25" customWidth="1"/>
    <col min="9731" max="9742" width="9.5703125" style="25" customWidth="1"/>
    <col min="9743" max="9743" width="3" style="25" bestFit="1" customWidth="1"/>
    <col min="9744" max="9751" width="9.5703125" style="25" customWidth="1"/>
    <col min="9752" max="9752" width="8.140625" style="25" bestFit="1" customWidth="1"/>
    <col min="9753" max="9753" width="3.28515625" style="25" customWidth="1"/>
    <col min="9754" max="9984" width="11.42578125" style="25"/>
    <col min="9985" max="9985" width="6.140625" style="25" bestFit="1" customWidth="1"/>
    <col min="9986" max="9986" width="24.5703125" style="25" customWidth="1"/>
    <col min="9987" max="9998" width="9.5703125" style="25" customWidth="1"/>
    <col min="9999" max="9999" width="3" style="25" bestFit="1" customWidth="1"/>
    <col min="10000" max="10007" width="9.5703125" style="25" customWidth="1"/>
    <col min="10008" max="10008" width="8.140625" style="25" bestFit="1" customWidth="1"/>
    <col min="10009" max="10009" width="3.28515625" style="25" customWidth="1"/>
    <col min="10010" max="10240" width="11.42578125" style="25"/>
    <col min="10241" max="10241" width="6.140625" style="25" bestFit="1" customWidth="1"/>
    <col min="10242" max="10242" width="24.5703125" style="25" customWidth="1"/>
    <col min="10243" max="10254" width="9.5703125" style="25" customWidth="1"/>
    <col min="10255" max="10255" width="3" style="25" bestFit="1" customWidth="1"/>
    <col min="10256" max="10263" width="9.5703125" style="25" customWidth="1"/>
    <col min="10264" max="10264" width="8.140625" style="25" bestFit="1" customWidth="1"/>
    <col min="10265" max="10265" width="3.28515625" style="25" customWidth="1"/>
    <col min="10266" max="10496" width="11.42578125" style="25"/>
    <col min="10497" max="10497" width="6.140625" style="25" bestFit="1" customWidth="1"/>
    <col min="10498" max="10498" width="24.5703125" style="25" customWidth="1"/>
    <col min="10499" max="10510" width="9.5703125" style="25" customWidth="1"/>
    <col min="10511" max="10511" width="3" style="25" bestFit="1" customWidth="1"/>
    <col min="10512" max="10519" width="9.5703125" style="25" customWidth="1"/>
    <col min="10520" max="10520" width="8.140625" style="25" bestFit="1" customWidth="1"/>
    <col min="10521" max="10521" width="3.28515625" style="25" customWidth="1"/>
    <col min="10522" max="10752" width="11.42578125" style="25"/>
    <col min="10753" max="10753" width="6.140625" style="25" bestFit="1" customWidth="1"/>
    <col min="10754" max="10754" width="24.5703125" style="25" customWidth="1"/>
    <col min="10755" max="10766" width="9.5703125" style="25" customWidth="1"/>
    <col min="10767" max="10767" width="3" style="25" bestFit="1" customWidth="1"/>
    <col min="10768" max="10775" width="9.5703125" style="25" customWidth="1"/>
    <col min="10776" max="10776" width="8.140625" style="25" bestFit="1" customWidth="1"/>
    <col min="10777" max="10777" width="3.28515625" style="25" customWidth="1"/>
    <col min="10778" max="11008" width="11.42578125" style="25"/>
    <col min="11009" max="11009" width="6.140625" style="25" bestFit="1" customWidth="1"/>
    <col min="11010" max="11010" width="24.5703125" style="25" customWidth="1"/>
    <col min="11011" max="11022" width="9.5703125" style="25" customWidth="1"/>
    <col min="11023" max="11023" width="3" style="25" bestFit="1" customWidth="1"/>
    <col min="11024" max="11031" width="9.5703125" style="25" customWidth="1"/>
    <col min="11032" max="11032" width="8.140625" style="25" bestFit="1" customWidth="1"/>
    <col min="11033" max="11033" width="3.28515625" style="25" customWidth="1"/>
    <col min="11034" max="11264" width="11.42578125" style="25"/>
    <col min="11265" max="11265" width="6.140625" style="25" bestFit="1" customWidth="1"/>
    <col min="11266" max="11266" width="24.5703125" style="25" customWidth="1"/>
    <col min="11267" max="11278" width="9.5703125" style="25" customWidth="1"/>
    <col min="11279" max="11279" width="3" style="25" bestFit="1" customWidth="1"/>
    <col min="11280" max="11287" width="9.5703125" style="25" customWidth="1"/>
    <col min="11288" max="11288" width="8.140625" style="25" bestFit="1" customWidth="1"/>
    <col min="11289" max="11289" width="3.28515625" style="25" customWidth="1"/>
    <col min="11290" max="11520" width="11.42578125" style="25"/>
    <col min="11521" max="11521" width="6.140625" style="25" bestFit="1" customWidth="1"/>
    <col min="11522" max="11522" width="24.5703125" style="25" customWidth="1"/>
    <col min="11523" max="11534" width="9.5703125" style="25" customWidth="1"/>
    <col min="11535" max="11535" width="3" style="25" bestFit="1" customWidth="1"/>
    <col min="11536" max="11543" width="9.5703125" style="25" customWidth="1"/>
    <col min="11544" max="11544" width="8.140625" style="25" bestFit="1" customWidth="1"/>
    <col min="11545" max="11545" width="3.28515625" style="25" customWidth="1"/>
    <col min="11546" max="11776" width="11.42578125" style="25"/>
    <col min="11777" max="11777" width="6.140625" style="25" bestFit="1" customWidth="1"/>
    <col min="11778" max="11778" width="24.5703125" style="25" customWidth="1"/>
    <col min="11779" max="11790" width="9.5703125" style="25" customWidth="1"/>
    <col min="11791" max="11791" width="3" style="25" bestFit="1" customWidth="1"/>
    <col min="11792" max="11799" width="9.5703125" style="25" customWidth="1"/>
    <col min="11800" max="11800" width="8.140625" style="25" bestFit="1" customWidth="1"/>
    <col min="11801" max="11801" width="3.28515625" style="25" customWidth="1"/>
    <col min="11802" max="12032" width="11.42578125" style="25"/>
    <col min="12033" max="12033" width="6.140625" style="25" bestFit="1" customWidth="1"/>
    <col min="12034" max="12034" width="24.5703125" style="25" customWidth="1"/>
    <col min="12035" max="12046" width="9.5703125" style="25" customWidth="1"/>
    <col min="12047" max="12047" width="3" style="25" bestFit="1" customWidth="1"/>
    <col min="12048" max="12055" width="9.5703125" style="25" customWidth="1"/>
    <col min="12056" max="12056" width="8.140625" style="25" bestFit="1" customWidth="1"/>
    <col min="12057" max="12057" width="3.28515625" style="25" customWidth="1"/>
    <col min="12058" max="12288" width="11.42578125" style="25"/>
    <col min="12289" max="12289" width="6.140625" style="25" bestFit="1" customWidth="1"/>
    <col min="12290" max="12290" width="24.5703125" style="25" customWidth="1"/>
    <col min="12291" max="12302" width="9.5703125" style="25" customWidth="1"/>
    <col min="12303" max="12303" width="3" style="25" bestFit="1" customWidth="1"/>
    <col min="12304" max="12311" width="9.5703125" style="25" customWidth="1"/>
    <col min="12312" max="12312" width="8.140625" style="25" bestFit="1" customWidth="1"/>
    <col min="12313" max="12313" width="3.28515625" style="25" customWidth="1"/>
    <col min="12314" max="12544" width="11.42578125" style="25"/>
    <col min="12545" max="12545" width="6.140625" style="25" bestFit="1" customWidth="1"/>
    <col min="12546" max="12546" width="24.5703125" style="25" customWidth="1"/>
    <col min="12547" max="12558" width="9.5703125" style="25" customWidth="1"/>
    <col min="12559" max="12559" width="3" style="25" bestFit="1" customWidth="1"/>
    <col min="12560" max="12567" width="9.5703125" style="25" customWidth="1"/>
    <col min="12568" max="12568" width="8.140625" style="25" bestFit="1" customWidth="1"/>
    <col min="12569" max="12569" width="3.28515625" style="25" customWidth="1"/>
    <col min="12570" max="12800" width="11.42578125" style="25"/>
    <col min="12801" max="12801" width="6.140625" style="25" bestFit="1" customWidth="1"/>
    <col min="12802" max="12802" width="24.5703125" style="25" customWidth="1"/>
    <col min="12803" max="12814" width="9.5703125" style="25" customWidth="1"/>
    <col min="12815" max="12815" width="3" style="25" bestFit="1" customWidth="1"/>
    <col min="12816" max="12823" width="9.5703125" style="25" customWidth="1"/>
    <col min="12824" max="12824" width="8.140625" style="25" bestFit="1" customWidth="1"/>
    <col min="12825" max="12825" width="3.28515625" style="25" customWidth="1"/>
    <col min="12826" max="13056" width="11.42578125" style="25"/>
    <col min="13057" max="13057" width="6.140625" style="25" bestFit="1" customWidth="1"/>
    <col min="13058" max="13058" width="24.5703125" style="25" customWidth="1"/>
    <col min="13059" max="13070" width="9.5703125" style="25" customWidth="1"/>
    <col min="13071" max="13071" width="3" style="25" bestFit="1" customWidth="1"/>
    <col min="13072" max="13079" width="9.5703125" style="25" customWidth="1"/>
    <col min="13080" max="13080" width="8.140625" style="25" bestFit="1" customWidth="1"/>
    <col min="13081" max="13081" width="3.28515625" style="25" customWidth="1"/>
    <col min="13082" max="13312" width="11.42578125" style="25"/>
    <col min="13313" max="13313" width="6.140625" style="25" bestFit="1" customWidth="1"/>
    <col min="13314" max="13314" width="24.5703125" style="25" customWidth="1"/>
    <col min="13315" max="13326" width="9.5703125" style="25" customWidth="1"/>
    <col min="13327" max="13327" width="3" style="25" bestFit="1" customWidth="1"/>
    <col min="13328" max="13335" width="9.5703125" style="25" customWidth="1"/>
    <col min="13336" max="13336" width="8.140625" style="25" bestFit="1" customWidth="1"/>
    <col min="13337" max="13337" width="3.28515625" style="25" customWidth="1"/>
    <col min="13338" max="13568" width="11.42578125" style="25"/>
    <col min="13569" max="13569" width="6.140625" style="25" bestFit="1" customWidth="1"/>
    <col min="13570" max="13570" width="24.5703125" style="25" customWidth="1"/>
    <col min="13571" max="13582" width="9.5703125" style="25" customWidth="1"/>
    <col min="13583" max="13583" width="3" style="25" bestFit="1" customWidth="1"/>
    <col min="13584" max="13591" width="9.5703125" style="25" customWidth="1"/>
    <col min="13592" max="13592" width="8.140625" style="25" bestFit="1" customWidth="1"/>
    <col min="13593" max="13593" width="3.28515625" style="25" customWidth="1"/>
    <col min="13594" max="13824" width="11.42578125" style="25"/>
    <col min="13825" max="13825" width="6.140625" style="25" bestFit="1" customWidth="1"/>
    <col min="13826" max="13826" width="24.5703125" style="25" customWidth="1"/>
    <col min="13827" max="13838" width="9.5703125" style="25" customWidth="1"/>
    <col min="13839" max="13839" width="3" style="25" bestFit="1" customWidth="1"/>
    <col min="13840" max="13847" width="9.5703125" style="25" customWidth="1"/>
    <col min="13848" max="13848" width="8.140625" style="25" bestFit="1" customWidth="1"/>
    <col min="13849" max="13849" width="3.28515625" style="25" customWidth="1"/>
    <col min="13850" max="14080" width="11.42578125" style="25"/>
    <col min="14081" max="14081" width="6.140625" style="25" bestFit="1" customWidth="1"/>
    <col min="14082" max="14082" width="24.5703125" style="25" customWidth="1"/>
    <col min="14083" max="14094" width="9.5703125" style="25" customWidth="1"/>
    <col min="14095" max="14095" width="3" style="25" bestFit="1" customWidth="1"/>
    <col min="14096" max="14103" width="9.5703125" style="25" customWidth="1"/>
    <col min="14104" max="14104" width="8.140625" style="25" bestFit="1" customWidth="1"/>
    <col min="14105" max="14105" width="3.28515625" style="25" customWidth="1"/>
    <col min="14106" max="14336" width="11.42578125" style="25"/>
    <col min="14337" max="14337" width="6.140625" style="25" bestFit="1" customWidth="1"/>
    <col min="14338" max="14338" width="24.5703125" style="25" customWidth="1"/>
    <col min="14339" max="14350" width="9.5703125" style="25" customWidth="1"/>
    <col min="14351" max="14351" width="3" style="25" bestFit="1" customWidth="1"/>
    <col min="14352" max="14359" width="9.5703125" style="25" customWidth="1"/>
    <col min="14360" max="14360" width="8.140625" style="25" bestFit="1" customWidth="1"/>
    <col min="14361" max="14361" width="3.28515625" style="25" customWidth="1"/>
    <col min="14362" max="14592" width="11.42578125" style="25"/>
    <col min="14593" max="14593" width="6.140625" style="25" bestFit="1" customWidth="1"/>
    <col min="14594" max="14594" width="24.5703125" style="25" customWidth="1"/>
    <col min="14595" max="14606" width="9.5703125" style="25" customWidth="1"/>
    <col min="14607" max="14607" width="3" style="25" bestFit="1" customWidth="1"/>
    <col min="14608" max="14615" width="9.5703125" style="25" customWidth="1"/>
    <col min="14616" max="14616" width="8.140625" style="25" bestFit="1" customWidth="1"/>
    <col min="14617" max="14617" width="3.28515625" style="25" customWidth="1"/>
    <col min="14618" max="14848" width="11.42578125" style="25"/>
    <col min="14849" max="14849" width="6.140625" style="25" bestFit="1" customWidth="1"/>
    <col min="14850" max="14850" width="24.5703125" style="25" customWidth="1"/>
    <col min="14851" max="14862" width="9.5703125" style="25" customWidth="1"/>
    <col min="14863" max="14863" width="3" style="25" bestFit="1" customWidth="1"/>
    <col min="14864" max="14871" width="9.5703125" style="25" customWidth="1"/>
    <col min="14872" max="14872" width="8.140625" style="25" bestFit="1" customWidth="1"/>
    <col min="14873" max="14873" width="3.28515625" style="25" customWidth="1"/>
    <col min="14874" max="15104" width="11.42578125" style="25"/>
    <col min="15105" max="15105" width="6.140625" style="25" bestFit="1" customWidth="1"/>
    <col min="15106" max="15106" width="24.5703125" style="25" customWidth="1"/>
    <col min="15107" max="15118" width="9.5703125" style="25" customWidth="1"/>
    <col min="15119" max="15119" width="3" style="25" bestFit="1" customWidth="1"/>
    <col min="15120" max="15127" width="9.5703125" style="25" customWidth="1"/>
    <col min="15128" max="15128" width="8.140625" style="25" bestFit="1" customWidth="1"/>
    <col min="15129" max="15129" width="3.28515625" style="25" customWidth="1"/>
    <col min="15130" max="15360" width="11.42578125" style="25"/>
    <col min="15361" max="15361" width="6.140625" style="25" bestFit="1" customWidth="1"/>
    <col min="15362" max="15362" width="24.5703125" style="25" customWidth="1"/>
    <col min="15363" max="15374" width="9.5703125" style="25" customWidth="1"/>
    <col min="15375" max="15375" width="3" style="25" bestFit="1" customWidth="1"/>
    <col min="15376" max="15383" width="9.5703125" style="25" customWidth="1"/>
    <col min="15384" max="15384" width="8.140625" style="25" bestFit="1" customWidth="1"/>
    <col min="15385" max="15385" width="3.28515625" style="25" customWidth="1"/>
    <col min="15386" max="15616" width="11.42578125" style="25"/>
    <col min="15617" max="15617" width="6.140625" style="25" bestFit="1" customWidth="1"/>
    <col min="15618" max="15618" width="24.5703125" style="25" customWidth="1"/>
    <col min="15619" max="15630" width="9.5703125" style="25" customWidth="1"/>
    <col min="15631" max="15631" width="3" style="25" bestFit="1" customWidth="1"/>
    <col min="15632" max="15639" width="9.5703125" style="25" customWidth="1"/>
    <col min="15640" max="15640" width="8.140625" style="25" bestFit="1" customWidth="1"/>
    <col min="15641" max="15641" width="3.28515625" style="25" customWidth="1"/>
    <col min="15642" max="15872" width="11.42578125" style="25"/>
    <col min="15873" max="15873" width="6.140625" style="25" bestFit="1" customWidth="1"/>
    <col min="15874" max="15874" width="24.5703125" style="25" customWidth="1"/>
    <col min="15875" max="15886" width="9.5703125" style="25" customWidth="1"/>
    <col min="15887" max="15887" width="3" style="25" bestFit="1" customWidth="1"/>
    <col min="15888" max="15895" width="9.5703125" style="25" customWidth="1"/>
    <col min="15896" max="15896" width="8.140625" style="25" bestFit="1" customWidth="1"/>
    <col min="15897" max="15897" width="3.28515625" style="25" customWidth="1"/>
    <col min="15898" max="16128" width="11.42578125" style="25"/>
    <col min="16129" max="16129" width="6.140625" style="25" bestFit="1" customWidth="1"/>
    <col min="16130" max="16130" width="24.5703125" style="25" customWidth="1"/>
    <col min="16131" max="16142" width="9.5703125" style="25" customWidth="1"/>
    <col min="16143" max="16143" width="3" style="25" bestFit="1" customWidth="1"/>
    <col min="16144" max="16151" width="9.5703125" style="25" customWidth="1"/>
    <col min="16152" max="16152" width="8.140625" style="25" bestFit="1" customWidth="1"/>
    <col min="16153" max="16153" width="3.28515625" style="25" customWidth="1"/>
    <col min="16154" max="16384" width="11.42578125" style="25"/>
  </cols>
  <sheetData>
    <row r="1" spans="1:29" x14ac:dyDescent="0.25">
      <c r="A1" s="55" t="s">
        <v>115</v>
      </c>
    </row>
    <row r="2" spans="1:29" x14ac:dyDescent="0.25">
      <c r="A2" s="24" t="s">
        <v>5</v>
      </c>
    </row>
    <row r="3" spans="1:29" x14ac:dyDescent="0.25">
      <c r="A3" s="166" t="s">
        <v>130</v>
      </c>
      <c r="B3" s="61" t="s">
        <v>132</v>
      </c>
      <c r="C3" s="254" t="s">
        <v>59</v>
      </c>
      <c r="D3" s="252"/>
      <c r="E3" s="252" t="s">
        <v>60</v>
      </c>
      <c r="F3" s="252"/>
      <c r="G3" s="252" t="s">
        <v>61</v>
      </c>
      <c r="H3" s="252"/>
      <c r="I3" s="253" t="s">
        <v>62</v>
      </c>
      <c r="J3" s="253"/>
      <c r="K3" s="253" t="s">
        <v>63</v>
      </c>
      <c r="L3" s="253"/>
    </row>
    <row r="4" spans="1:29" x14ac:dyDescent="0.25">
      <c r="A4" s="167" t="s">
        <v>131</v>
      </c>
      <c r="B4" s="62"/>
      <c r="C4" s="26" t="s">
        <v>55</v>
      </c>
      <c r="D4" s="27" t="s">
        <v>56</v>
      </c>
      <c r="E4" s="27" t="s">
        <v>55</v>
      </c>
      <c r="F4" s="27" t="s">
        <v>56</v>
      </c>
      <c r="G4" s="27" t="s">
        <v>55</v>
      </c>
      <c r="H4" s="27" t="s">
        <v>56</v>
      </c>
      <c r="I4" s="27" t="s">
        <v>55</v>
      </c>
      <c r="J4" s="27" t="s">
        <v>56</v>
      </c>
      <c r="K4" s="27" t="s">
        <v>55</v>
      </c>
      <c r="L4" s="27" t="s">
        <v>56</v>
      </c>
    </row>
    <row r="5" spans="1:29" x14ac:dyDescent="0.25">
      <c r="A5" s="42">
        <v>1900</v>
      </c>
      <c r="B5" s="63" t="s">
        <v>10</v>
      </c>
      <c r="C5" s="31">
        <v>14580</v>
      </c>
      <c r="D5" s="32">
        <v>14580</v>
      </c>
      <c r="E5" s="31">
        <f>C5-D5</f>
        <v>0</v>
      </c>
      <c r="F5" s="32"/>
      <c r="G5" s="31"/>
      <c r="H5" s="32"/>
      <c r="I5" s="31"/>
      <c r="J5" s="32"/>
      <c r="K5" s="31">
        <f>SUM(E5)</f>
        <v>0</v>
      </c>
      <c r="L5" s="32"/>
    </row>
    <row r="6" spans="1:29" x14ac:dyDescent="0.25">
      <c r="A6" s="44">
        <v>1920</v>
      </c>
      <c r="B6" s="30" t="s">
        <v>1</v>
      </c>
      <c r="C6" s="31">
        <v>90210</v>
      </c>
      <c r="D6" s="32">
        <v>50040</v>
      </c>
      <c r="E6" s="31">
        <f>C6-D6</f>
        <v>40170</v>
      </c>
      <c r="F6" s="32"/>
      <c r="G6" s="31"/>
      <c r="H6" s="32"/>
      <c r="I6" s="31"/>
      <c r="J6" s="32"/>
      <c r="K6" s="31">
        <f>SUM(E6)</f>
        <v>40170</v>
      </c>
      <c r="L6" s="32"/>
    </row>
    <row r="7" spans="1:29" x14ac:dyDescent="0.25">
      <c r="A7" s="44">
        <v>2050</v>
      </c>
      <c r="B7" s="33" t="s">
        <v>2</v>
      </c>
      <c r="C7" s="31"/>
      <c r="D7" s="32">
        <v>31700</v>
      </c>
      <c r="E7" s="31"/>
      <c r="F7" s="32">
        <f>D7</f>
        <v>31700</v>
      </c>
      <c r="G7" s="31"/>
      <c r="H7" s="32">
        <f>G15</f>
        <v>8470</v>
      </c>
      <c r="I7" s="31"/>
      <c r="J7" s="32"/>
      <c r="K7" s="31">
        <f>SUM(E7)</f>
        <v>0</v>
      </c>
      <c r="L7" s="32">
        <f>F7-G7+H7</f>
        <v>40170</v>
      </c>
    </row>
    <row r="8" spans="1:29" x14ac:dyDescent="0.25">
      <c r="A8" s="44">
        <v>3000</v>
      </c>
      <c r="B8" s="33" t="s">
        <v>93</v>
      </c>
      <c r="C8" s="31"/>
      <c r="D8" s="32">
        <v>18020</v>
      </c>
      <c r="E8" s="31"/>
      <c r="F8" s="32">
        <f>D8</f>
        <v>18020</v>
      </c>
      <c r="G8" s="31"/>
      <c r="H8" s="32"/>
      <c r="I8" s="31">
        <f>E8</f>
        <v>0</v>
      </c>
      <c r="J8" s="32">
        <f>F8</f>
        <v>18020</v>
      </c>
      <c r="K8" s="31"/>
      <c r="L8" s="32"/>
    </row>
    <row r="9" spans="1:29" x14ac:dyDescent="0.25">
      <c r="A9" s="44">
        <v>3200</v>
      </c>
      <c r="B9" s="33" t="s">
        <v>94</v>
      </c>
      <c r="C9" s="31"/>
      <c r="D9" s="32">
        <v>15400</v>
      </c>
      <c r="E9" s="31"/>
      <c r="F9" s="32">
        <f>D9</f>
        <v>15400</v>
      </c>
      <c r="G9" s="31"/>
      <c r="H9" s="32"/>
      <c r="I9" s="31">
        <f>E9</f>
        <v>0</v>
      </c>
      <c r="J9" s="32">
        <f>F9</f>
        <v>15400</v>
      </c>
      <c r="K9" s="31"/>
      <c r="L9" s="32"/>
    </row>
    <row r="10" spans="1:29" x14ac:dyDescent="0.25">
      <c r="A10" s="44">
        <v>6500</v>
      </c>
      <c r="B10" s="33" t="s">
        <v>95</v>
      </c>
      <c r="C10" s="31">
        <v>860</v>
      </c>
      <c r="D10" s="32"/>
      <c r="E10" s="31">
        <f>C10-D10</f>
        <v>860</v>
      </c>
      <c r="F10" s="32"/>
      <c r="G10" s="31"/>
      <c r="H10" s="32"/>
      <c r="I10" s="31">
        <f>E10</f>
        <v>860</v>
      </c>
      <c r="J10" s="32"/>
      <c r="K10" s="31"/>
      <c r="L10" s="32"/>
    </row>
    <row r="11" spans="1:29" x14ac:dyDescent="0.25">
      <c r="A11" s="45">
        <v>6600</v>
      </c>
      <c r="B11" s="34" t="s">
        <v>96</v>
      </c>
      <c r="C11" s="35">
        <v>9860</v>
      </c>
      <c r="D11" s="36">
        <v>130</v>
      </c>
      <c r="E11" s="31">
        <f>C11-D11</f>
        <v>9730</v>
      </c>
      <c r="F11" s="36"/>
      <c r="G11" s="35"/>
      <c r="H11" s="36"/>
      <c r="I11" s="35">
        <f>E11</f>
        <v>9730</v>
      </c>
      <c r="J11" s="36"/>
      <c r="K11" s="35"/>
      <c r="L11" s="36"/>
    </row>
    <row r="12" spans="1:29" x14ac:dyDescent="0.25">
      <c r="A12" s="45">
        <v>6800</v>
      </c>
      <c r="B12" s="34" t="s">
        <v>97</v>
      </c>
      <c r="C12" s="35">
        <v>6170</v>
      </c>
      <c r="D12" s="36"/>
      <c r="E12" s="31">
        <f>C12-D12</f>
        <v>6170</v>
      </c>
      <c r="F12" s="36"/>
      <c r="G12" s="35"/>
      <c r="H12" s="36"/>
      <c r="I12" s="35">
        <f>E12</f>
        <v>6170</v>
      </c>
      <c r="J12" s="36"/>
      <c r="K12" s="35"/>
      <c r="L12" s="36"/>
    </row>
    <row r="13" spans="1:29" x14ac:dyDescent="0.25">
      <c r="A13" s="45">
        <v>6860</v>
      </c>
      <c r="B13" s="34" t="s">
        <v>98</v>
      </c>
      <c r="C13" s="35">
        <v>3280</v>
      </c>
      <c r="D13" s="36"/>
      <c r="E13" s="31">
        <f>C13-D13</f>
        <v>3280</v>
      </c>
      <c r="F13" s="36"/>
      <c r="G13" s="35"/>
      <c r="H13" s="36"/>
      <c r="I13" s="35">
        <f>E13</f>
        <v>3280</v>
      </c>
      <c r="J13" s="36"/>
      <c r="K13" s="35"/>
      <c r="L13" s="36"/>
    </row>
    <row r="14" spans="1:29" x14ac:dyDescent="0.25">
      <c r="A14" s="45">
        <v>7780</v>
      </c>
      <c r="B14" s="34" t="s">
        <v>64</v>
      </c>
      <c r="C14" s="35">
        <v>4910</v>
      </c>
      <c r="D14" s="36"/>
      <c r="E14" s="31">
        <f>C14-D14</f>
        <v>4910</v>
      </c>
      <c r="F14" s="36"/>
      <c r="G14" s="35"/>
      <c r="H14" s="36"/>
      <c r="I14" s="35">
        <f>E14</f>
        <v>4910</v>
      </c>
      <c r="J14" s="36"/>
      <c r="K14" s="35"/>
      <c r="L14" s="36"/>
    </row>
    <row r="15" spans="1:29" x14ac:dyDescent="0.25">
      <c r="A15" s="46">
        <v>8800</v>
      </c>
      <c r="B15" s="47" t="s">
        <v>62</v>
      </c>
      <c r="C15" s="48"/>
      <c r="D15" s="49"/>
      <c r="E15" s="48"/>
      <c r="F15" s="49"/>
      <c r="G15" s="48">
        <f>J8+J9-I10-I11-I12-I13-I14</f>
        <v>8470</v>
      </c>
      <c r="H15" s="49"/>
      <c r="I15" s="48">
        <f>G15</f>
        <v>8470</v>
      </c>
      <c r="J15" s="49"/>
      <c r="K15" s="48"/>
      <c r="L15" s="49"/>
    </row>
    <row r="16" spans="1:29" s="39" customFormat="1" ht="20.25" x14ac:dyDescent="0.3">
      <c r="A16" s="50"/>
      <c r="B16" s="51"/>
      <c r="C16" s="37">
        <f t="shared" ref="C16:L16" si="0">SUM(C5:C15)</f>
        <v>129870</v>
      </c>
      <c r="D16" s="38">
        <f t="shared" si="0"/>
        <v>129870</v>
      </c>
      <c r="E16" s="37">
        <f t="shared" si="0"/>
        <v>65120</v>
      </c>
      <c r="F16" s="38">
        <f t="shared" si="0"/>
        <v>65120</v>
      </c>
      <c r="G16" s="37">
        <f t="shared" si="0"/>
        <v>8470</v>
      </c>
      <c r="H16" s="38">
        <f t="shared" si="0"/>
        <v>8470</v>
      </c>
      <c r="I16" s="37">
        <f t="shared" si="0"/>
        <v>33420</v>
      </c>
      <c r="J16" s="38">
        <f t="shared" si="0"/>
        <v>33420</v>
      </c>
      <c r="K16" s="37">
        <f t="shared" si="0"/>
        <v>40170</v>
      </c>
      <c r="L16" s="38">
        <f t="shared" si="0"/>
        <v>40170</v>
      </c>
      <c r="M16" s="25"/>
      <c r="N16" s="25"/>
      <c r="Z16" s="52"/>
      <c r="AA16" s="52"/>
      <c r="AB16" s="52"/>
      <c r="AC16" s="52"/>
    </row>
    <row r="18" spans="1:9" x14ac:dyDescent="0.25">
      <c r="B18" s="53" t="s">
        <v>99</v>
      </c>
      <c r="F18" s="55" t="s">
        <v>100</v>
      </c>
      <c r="G18" s="24"/>
      <c r="I18" s="54"/>
    </row>
    <row r="19" spans="1:9" x14ac:dyDescent="0.25">
      <c r="B19" s="56" t="s">
        <v>58</v>
      </c>
      <c r="F19" s="57" t="s">
        <v>90</v>
      </c>
      <c r="G19" s="24"/>
      <c r="I19" s="54"/>
    </row>
    <row r="20" spans="1:9" x14ac:dyDescent="0.25">
      <c r="B20" s="58" t="s">
        <v>93</v>
      </c>
      <c r="C20" s="54">
        <f>J8</f>
        <v>18020</v>
      </c>
      <c r="F20" s="24" t="str">
        <f>B6</f>
        <v>Bankinnskudd</v>
      </c>
      <c r="I20" s="54">
        <f>K6</f>
        <v>40170</v>
      </c>
    </row>
    <row r="21" spans="1:9" x14ac:dyDescent="0.25">
      <c r="B21" s="58" t="s">
        <v>94</v>
      </c>
      <c r="C21" s="54">
        <f>J9</f>
        <v>15400</v>
      </c>
      <c r="F21" s="24" t="s">
        <v>67</v>
      </c>
      <c r="I21" s="40">
        <f>SUM(I20:I20)</f>
        <v>40170</v>
      </c>
    </row>
    <row r="22" spans="1:9" x14ac:dyDescent="0.25">
      <c r="B22" s="58" t="s">
        <v>91</v>
      </c>
      <c r="C22" s="40">
        <f>SUM(C20:C21)</f>
        <v>33420</v>
      </c>
      <c r="F22" s="24"/>
      <c r="G22" s="24"/>
    </row>
    <row r="23" spans="1:9" x14ac:dyDescent="0.25">
      <c r="B23" s="58"/>
      <c r="C23" s="54"/>
    </row>
    <row r="24" spans="1:9" x14ac:dyDescent="0.25">
      <c r="B24" s="56" t="s">
        <v>66</v>
      </c>
      <c r="C24" s="54"/>
      <c r="F24" s="57" t="s">
        <v>92</v>
      </c>
      <c r="G24" s="54"/>
      <c r="I24" s="54"/>
    </row>
    <row r="25" spans="1:9" x14ac:dyDescent="0.25">
      <c r="B25" s="58" t="str">
        <f>B10</f>
        <v>Kjøp av verktøy</v>
      </c>
      <c r="C25" s="54">
        <f>I10</f>
        <v>860</v>
      </c>
      <c r="F25" s="24" t="s">
        <v>2</v>
      </c>
      <c r="G25" s="54"/>
      <c r="I25" s="54">
        <f>L7</f>
        <v>40170</v>
      </c>
    </row>
    <row r="26" spans="1:9" x14ac:dyDescent="0.25">
      <c r="B26" s="58" t="str">
        <f>B11</f>
        <v>Reparasjon og vedlikehold</v>
      </c>
      <c r="C26" s="54">
        <f>I11</f>
        <v>9730</v>
      </c>
      <c r="F26" s="24" t="s">
        <v>70</v>
      </c>
      <c r="I26" s="40">
        <f>SUM(I25)</f>
        <v>40170</v>
      </c>
    </row>
    <row r="27" spans="1:9" x14ac:dyDescent="0.25">
      <c r="B27" s="58" t="str">
        <f>B12</f>
        <v>Kontorkostnader</v>
      </c>
      <c r="C27" s="54">
        <f>I12</f>
        <v>6170</v>
      </c>
      <c r="G27" s="24"/>
      <c r="H27" s="24"/>
    </row>
    <row r="28" spans="1:9" x14ac:dyDescent="0.25">
      <c r="B28" s="58" t="str">
        <f>B13</f>
        <v>Møtekostnader</v>
      </c>
      <c r="C28" s="54">
        <f>I13</f>
        <v>3280</v>
      </c>
    </row>
    <row r="29" spans="1:9" x14ac:dyDescent="0.25">
      <c r="B29" s="58" t="str">
        <f>B14</f>
        <v>Andre driftskostnader</v>
      </c>
      <c r="C29" s="54">
        <f>I14</f>
        <v>4910</v>
      </c>
    </row>
    <row r="30" spans="1:9" x14ac:dyDescent="0.25">
      <c r="B30" s="58" t="s">
        <v>68</v>
      </c>
      <c r="C30" s="40">
        <f>SUM(C25:C29)</f>
        <v>24950</v>
      </c>
    </row>
    <row r="31" spans="1:9" x14ac:dyDescent="0.25">
      <c r="B31" s="24"/>
      <c r="C31" s="54"/>
    </row>
    <row r="32" spans="1:9" x14ac:dyDescent="0.25">
      <c r="A32" s="24" t="s">
        <v>7</v>
      </c>
      <c r="B32" s="24" t="s">
        <v>62</v>
      </c>
      <c r="C32" s="59">
        <f>C22-C30</f>
        <v>8470</v>
      </c>
    </row>
    <row r="33" spans="1:12" x14ac:dyDescent="0.25">
      <c r="F33" s="24"/>
      <c r="G33" s="24"/>
      <c r="H33" s="24"/>
      <c r="I33" s="24"/>
    </row>
    <row r="34" spans="1:12" x14ac:dyDescent="0.25">
      <c r="A34" s="24" t="s">
        <v>15</v>
      </c>
      <c r="B34" s="24" t="s">
        <v>102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x14ac:dyDescent="0.25">
      <c r="A35" s="24"/>
      <c r="B35" s="24" t="s">
        <v>103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1:12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1:12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1:12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1:12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1:12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1:12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2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12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x14ac:dyDescent="0.25">
      <c r="A65" s="24"/>
      <c r="B65" s="24"/>
      <c r="C65" s="24"/>
      <c r="D65" s="24"/>
      <c r="E65" s="24"/>
      <c r="J65" s="24"/>
      <c r="K65" s="24"/>
      <c r="L65" s="24"/>
    </row>
  </sheetData>
  <mergeCells count="5">
    <mergeCell ref="C3:D3"/>
    <mergeCell ref="E3:F3"/>
    <mergeCell ref="G3:H3"/>
    <mergeCell ref="I3:J3"/>
    <mergeCell ref="K3:L3"/>
  </mergeCells>
  <pageMargins left="0.78740157480314965" right="0.78740157480314965" top="0.78740157480314965" bottom="0.59055118110236227" header="0.51181102362204722" footer="0.51181102362204722"/>
  <pageSetup paperSize="9" orientation="landscape" horizontalDpi="300" verticalDpi="300" r:id="rId1"/>
  <headerFooter alignWithMargins="0">
    <oddHeader>&amp;COppgave 2.11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Oppgave 2.1 til 2.5</vt:lpstr>
      <vt:lpstr>Oppgave 2.9</vt:lpstr>
      <vt:lpstr>Oppgave 2.10</vt:lpstr>
      <vt:lpstr>Oppgave 2.11</vt:lpstr>
      <vt:lpstr>'Oppgave 2.9'!Utskriftsområde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2025-02-04T13:45:04Z</dcterms:modified>
</cp:coreProperties>
</file>